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Lenovo\Documents\343VO - E\VO - Gem.Poloma_zberný dvor_II\"/>
    </mc:Choice>
  </mc:AlternateContent>
  <xr:revisionPtr revIDLastSave="0" documentId="13_ncr:1_{B54E89EF-2AF4-41A6-B5F9-DD731BD0CF7C}" xr6:coauthVersionLast="47" xr6:coauthVersionMax="47" xr10:uidLastSave="{00000000-0000-0000-0000-000000000000}"/>
  <bookViews>
    <workbookView xWindow="-108" yWindow="-108" windowWidth="23256" windowHeight="12576" firstSheet="13" activeTab="15" xr2:uid="{00000000-000D-0000-FFFF-FFFF00000000}"/>
  </bookViews>
  <sheets>
    <sheet name="Rekapitulácia stavby" sheetId="1" r:id="rId1"/>
    <sheet name="SO 01.1 - B - Architekton..." sheetId="2" r:id="rId2"/>
    <sheet name="SO 01.1 - B - Architekton..._01" sheetId="3" r:id="rId3"/>
    <sheet name="SO 01.1 - NS - Architekto..." sheetId="4" r:id="rId4"/>
    <sheet name="SO 01.3 - Zdravotechnika" sheetId="5" r:id="rId5"/>
    <sheet name="SO 01.1 - NS - Architekto..._01" sheetId="6" r:id="rId6"/>
    <sheet name="SO 01.1 - NS - Architekto..._02" sheetId="7" r:id="rId7"/>
    <sheet name="SO 01.1 - NS - Architekto..._03" sheetId="8" r:id="rId8"/>
    <sheet name="SO 01.1 - NS - Architekto..._04" sheetId="9" r:id="rId9"/>
    <sheet name="SO 01.1 - NS - Architekto..._05" sheetId="10" r:id="rId10"/>
    <sheet name="SO 01.1 - NS - Architekto..._06" sheetId="11" r:id="rId11"/>
    <sheet name="SO 01.3 - Zdravotechnika_01" sheetId="12" r:id="rId12"/>
    <sheet name="SO 01.4 - Elektroinštalácia" sheetId="13" r:id="rId13"/>
    <sheet name="SO 01.5 - Protipožiarná b..." sheetId="14" r:id="rId14"/>
    <sheet name="SO 01.1 - NS - Architekto..._07" sheetId="15" r:id="rId15"/>
    <sheet name="SO 01.4 - Elektroinštalácia_01" sheetId="16" r:id="rId16"/>
    <sheet name="SO 01.5 - Protipožiarná b..._01" sheetId="17" r:id="rId17"/>
    <sheet name="SO 01.6 - Vykurovanie" sheetId="18" r:id="rId18"/>
    <sheet name="SO 01.6 - Vykurovanie_01" sheetId="19" r:id="rId19"/>
    <sheet name="SO 02 - SO 02 - Drobná ar..." sheetId="20" r:id="rId20"/>
    <sheet name="SO 04 - SO 04 - Elektrick..." sheetId="21" r:id="rId21"/>
    <sheet name="SO 03 - SO 03 - Spevnené ..." sheetId="22" r:id="rId22"/>
    <sheet name="SO 05 - S0 05 - Vodovodná..." sheetId="23" r:id="rId23"/>
    <sheet name="SO 06.1 - Dažďová kanaliz..." sheetId="24" r:id="rId24"/>
    <sheet name="SO 06.2 - Splaškova kanal..." sheetId="25" r:id="rId25"/>
    <sheet name="SO 07 - SO 07 - Mostná váha" sheetId="26" r:id="rId26"/>
  </sheets>
  <definedNames>
    <definedName name="_xlnm._FilterDatabase" localSheetId="1" hidden="1">'SO 01.1 - B - Architekton...'!$C$132:$K$461</definedName>
    <definedName name="_xlnm._FilterDatabase" localSheetId="2" hidden="1">'SO 01.1 - B - Architekton..._01'!$C$130:$K$279</definedName>
    <definedName name="_xlnm._FilterDatabase" localSheetId="3" hidden="1">'SO 01.1 - NS - Architekto...'!$C$130:$K$324</definedName>
    <definedName name="_xlnm._FilterDatabase" localSheetId="5" hidden="1">'SO 01.1 - NS - Architekto..._01'!$C$130:$K$250</definedName>
    <definedName name="_xlnm._FilterDatabase" localSheetId="6" hidden="1">'SO 01.1 - NS - Architekto..._02'!$C$130:$K$230</definedName>
    <definedName name="_xlnm._FilterDatabase" localSheetId="7" hidden="1">'SO 01.1 - NS - Architekto..._03'!$C$129:$K$180</definedName>
    <definedName name="_xlnm._FilterDatabase" localSheetId="8" hidden="1">'SO 01.1 - NS - Architekto..._04'!$C$132:$K$275</definedName>
    <definedName name="_xlnm._FilterDatabase" localSheetId="9" hidden="1">'SO 01.1 - NS - Architekto..._05'!$C$132:$K$234</definedName>
    <definedName name="_xlnm._FilterDatabase" localSheetId="10" hidden="1">'SO 01.1 - NS - Architekto..._06'!$C$140:$K$467</definedName>
    <definedName name="_xlnm._FilterDatabase" localSheetId="14" hidden="1">'SO 01.1 - NS - Architekto..._07'!$C$135:$K$253</definedName>
    <definedName name="_xlnm._FilterDatabase" localSheetId="4" hidden="1">'SO 01.3 - Zdravotechnika'!$C$129:$K$157</definedName>
    <definedName name="_xlnm._FilterDatabase" localSheetId="11" hidden="1">'SO 01.3 - Zdravotechnika_01'!$C$130:$K$202</definedName>
    <definedName name="_xlnm._FilterDatabase" localSheetId="12" hidden="1">'SO 01.4 - Elektroinštalácia'!$C$129:$K$262</definedName>
    <definedName name="_xlnm._FilterDatabase" localSheetId="15" hidden="1">'SO 01.4 - Elektroinštalácia_01'!$C$127:$K$188</definedName>
    <definedName name="_xlnm._FilterDatabase" localSheetId="13" hidden="1">'SO 01.5 - Protipožiarná b...'!$C$125:$K$133</definedName>
    <definedName name="_xlnm._FilterDatabase" localSheetId="16" hidden="1">'SO 01.5 - Protipožiarná b..._01'!$C$125:$K$129</definedName>
    <definedName name="_xlnm._FilterDatabase" localSheetId="17" hidden="1">'SO 01.6 - Vykurovanie'!$C$134:$K$253</definedName>
    <definedName name="_xlnm._FilterDatabase" localSheetId="18" hidden="1">'SO 01.6 - Vykurovanie_01'!$C$127:$K$145</definedName>
    <definedName name="_xlnm._FilterDatabase" localSheetId="19" hidden="1">'SO 02 - SO 02 - Drobná ar...'!$C$135:$K$303</definedName>
    <definedName name="_xlnm._FilterDatabase" localSheetId="21" hidden="1">'SO 03 - SO 03 - Spevnené ...'!$C$129:$K$294</definedName>
    <definedName name="_xlnm._FilterDatabase" localSheetId="20" hidden="1">'SO 04 - SO 04 - Elektrick...'!$C$128:$K$171</definedName>
    <definedName name="_xlnm._FilterDatabase" localSheetId="22" hidden="1">'SO 05 - S0 05 - Vodovodná...'!$C$134:$K$195</definedName>
    <definedName name="_xlnm._FilterDatabase" localSheetId="23" hidden="1">'SO 06.1 - Dažďová kanaliz...'!$C$131:$K$188</definedName>
    <definedName name="_xlnm._FilterDatabase" localSheetId="24" hidden="1">'SO 06.2 - Splaškova kanal...'!$C$128:$K$160</definedName>
    <definedName name="_xlnm._FilterDatabase" localSheetId="25" hidden="1">'SO 07 - SO 07 - Mostná váha'!$C$131:$K$193</definedName>
    <definedName name="_xlnm.Print_Titles" localSheetId="0">'Rekapitulácia stavby'!$92:$92</definedName>
    <definedName name="_xlnm.Print_Titles" localSheetId="1">'SO 01.1 - B - Architekton...'!$132:$132</definedName>
    <definedName name="_xlnm.Print_Titles" localSheetId="2">'SO 01.1 - B - Architekton..._01'!$130:$130</definedName>
    <definedName name="_xlnm.Print_Titles" localSheetId="3">'SO 01.1 - NS - Architekto...'!$130:$130</definedName>
    <definedName name="_xlnm.Print_Titles" localSheetId="5">'SO 01.1 - NS - Architekto..._01'!$130:$130</definedName>
    <definedName name="_xlnm.Print_Titles" localSheetId="6">'SO 01.1 - NS - Architekto..._02'!$130:$130</definedName>
    <definedName name="_xlnm.Print_Titles" localSheetId="7">'SO 01.1 - NS - Architekto..._03'!$129:$129</definedName>
    <definedName name="_xlnm.Print_Titles" localSheetId="8">'SO 01.1 - NS - Architekto..._04'!$132:$132</definedName>
    <definedName name="_xlnm.Print_Titles" localSheetId="9">'SO 01.1 - NS - Architekto..._05'!$132:$132</definedName>
    <definedName name="_xlnm.Print_Titles" localSheetId="10">'SO 01.1 - NS - Architekto..._06'!$140:$140</definedName>
    <definedName name="_xlnm.Print_Titles" localSheetId="14">'SO 01.1 - NS - Architekto..._07'!$135:$135</definedName>
    <definedName name="_xlnm.Print_Titles" localSheetId="4">'SO 01.3 - Zdravotechnika'!$129:$129</definedName>
    <definedName name="_xlnm.Print_Titles" localSheetId="11">'SO 01.3 - Zdravotechnika_01'!$130:$130</definedName>
    <definedName name="_xlnm.Print_Titles" localSheetId="12">'SO 01.4 - Elektroinštalácia'!$129:$129</definedName>
    <definedName name="_xlnm.Print_Titles" localSheetId="15">'SO 01.4 - Elektroinštalácia_01'!$127:$127</definedName>
    <definedName name="_xlnm.Print_Titles" localSheetId="13">'SO 01.5 - Protipožiarná b...'!$125:$125</definedName>
    <definedName name="_xlnm.Print_Titles" localSheetId="16">'SO 01.5 - Protipožiarná b..._01'!$125:$125</definedName>
    <definedName name="_xlnm.Print_Titles" localSheetId="17">'SO 01.6 - Vykurovanie'!$134:$134</definedName>
    <definedName name="_xlnm.Print_Titles" localSheetId="18">'SO 01.6 - Vykurovanie_01'!$127:$127</definedName>
    <definedName name="_xlnm.Print_Titles" localSheetId="19">'SO 02 - SO 02 - Drobná ar...'!$135:$135</definedName>
    <definedName name="_xlnm.Print_Titles" localSheetId="21">'SO 03 - SO 03 - Spevnené ...'!$129:$129</definedName>
    <definedName name="_xlnm.Print_Titles" localSheetId="20">'SO 04 - SO 04 - Elektrick...'!$128:$128</definedName>
    <definedName name="_xlnm.Print_Titles" localSheetId="22">'SO 05 - S0 05 - Vodovodná...'!$134:$134</definedName>
    <definedName name="_xlnm.Print_Titles" localSheetId="23">'SO 06.1 - Dažďová kanaliz...'!$131:$131</definedName>
    <definedName name="_xlnm.Print_Titles" localSheetId="24">'SO 06.2 - Splaškova kanal...'!$128:$128</definedName>
    <definedName name="_xlnm.Print_Titles" localSheetId="25">'SO 07 - SO 07 - Mostná váha'!$131:$131</definedName>
    <definedName name="_xlnm.Print_Area" localSheetId="0">'Rekapitulácia stavby'!$D$4:$AO$76,'Rekapitulácia stavby'!$C$82:$AQ$147</definedName>
    <definedName name="_xlnm.Print_Area" localSheetId="1">'SO 01.1 - B - Architekton...'!$C$4:$J$76,'SO 01.1 - B - Architekton...'!$C$82:$J$110,'SO 01.1 - B - Architekton...'!$C$116:$J$461</definedName>
    <definedName name="_xlnm.Print_Area" localSheetId="2">'SO 01.1 - B - Architekton..._01'!$C$4:$J$76,'SO 01.1 - B - Architekton..._01'!$C$82:$J$108,'SO 01.1 - B - Architekton..._01'!$C$114:$J$279</definedName>
    <definedName name="_xlnm.Print_Area" localSheetId="3">'SO 01.1 - NS - Architekto...'!$C$4:$J$76,'SO 01.1 - NS - Architekto...'!$C$82:$J$108,'SO 01.1 - NS - Architekto...'!$C$114:$J$324</definedName>
    <definedName name="_xlnm.Print_Area" localSheetId="5">'SO 01.1 - NS - Architekto..._01'!$C$4:$J$76,'SO 01.1 - NS - Architekto..._01'!$C$82:$J$108,'SO 01.1 - NS - Architekto..._01'!$C$114:$J$250</definedName>
    <definedName name="_xlnm.Print_Area" localSheetId="6">'SO 01.1 - NS - Architekto..._02'!$C$4:$J$76,'SO 01.1 - NS - Architekto..._02'!$C$82:$J$108,'SO 01.1 - NS - Architekto..._02'!$C$114:$J$230</definedName>
    <definedName name="_xlnm.Print_Area" localSheetId="7">'SO 01.1 - NS - Architekto..._03'!$C$4:$J$76,'SO 01.1 - NS - Architekto..._03'!$C$82:$J$107,'SO 01.1 - NS - Architekto..._03'!$C$113:$J$180</definedName>
    <definedName name="_xlnm.Print_Area" localSheetId="8">'SO 01.1 - NS - Architekto..._04'!$C$4:$J$76,'SO 01.1 - NS - Architekto..._04'!$C$82:$J$110,'SO 01.1 - NS - Architekto..._04'!$C$116:$J$275</definedName>
    <definedName name="_xlnm.Print_Area" localSheetId="9">'SO 01.1 - NS - Architekto..._05'!$C$4:$J$76,'SO 01.1 - NS - Architekto..._05'!$C$82:$J$110,'SO 01.1 - NS - Architekto..._05'!$C$116:$J$234</definedName>
    <definedName name="_xlnm.Print_Area" localSheetId="10">'SO 01.1 - NS - Architekto..._06'!$C$4:$J$76,'SO 01.1 - NS - Architekto..._06'!$C$82:$J$118,'SO 01.1 - NS - Architekto..._06'!$C$124:$J$467</definedName>
    <definedName name="_xlnm.Print_Area" localSheetId="14">'SO 01.1 - NS - Architekto..._07'!$C$4:$J$76,'SO 01.1 - NS - Architekto..._07'!$C$82:$J$113,'SO 01.1 - NS - Architekto..._07'!$C$119:$J$253</definedName>
    <definedName name="_xlnm.Print_Area" localSheetId="4">'SO 01.3 - Zdravotechnika'!$C$4:$J$76,'SO 01.3 - Zdravotechnika'!$C$82:$J$107,'SO 01.3 - Zdravotechnika'!$C$113:$J$157</definedName>
    <definedName name="_xlnm.Print_Area" localSheetId="11">'SO 01.3 - Zdravotechnika_01'!$C$4:$J$76,'SO 01.3 - Zdravotechnika_01'!$C$82:$J$108,'SO 01.3 - Zdravotechnika_01'!$C$114:$J$202</definedName>
    <definedName name="_xlnm.Print_Area" localSheetId="12">'SO 01.4 - Elektroinštalácia'!$C$4:$J$76,'SO 01.4 - Elektroinštalácia'!$C$82:$J$107,'SO 01.4 - Elektroinštalácia'!$C$113:$J$262</definedName>
    <definedName name="_xlnm.Print_Area" localSheetId="15">'SO 01.4 - Elektroinštalácia_01'!$C$4:$J$76,'SO 01.4 - Elektroinštalácia_01'!$C$82:$J$105,'SO 01.4 - Elektroinštalácia_01'!$C$111:$J$188</definedName>
    <definedName name="_xlnm.Print_Area" localSheetId="13">'SO 01.5 - Protipožiarná b...'!$C$4:$J$76,'SO 01.5 - Protipožiarná b...'!$C$82:$J$103,'SO 01.5 - Protipožiarná b...'!$C$109:$J$133</definedName>
    <definedName name="_xlnm.Print_Area" localSheetId="16">'SO 01.5 - Protipožiarná b..._01'!$C$4:$J$76,'SO 01.5 - Protipožiarná b..._01'!$C$82:$J$103,'SO 01.5 - Protipožiarná b..._01'!$C$109:$J$129</definedName>
    <definedName name="_xlnm.Print_Area" localSheetId="17">'SO 01.6 - Vykurovanie'!$C$4:$J$76,'SO 01.6 - Vykurovanie'!$C$82:$J$112,'SO 01.6 - Vykurovanie'!$C$118:$J$253</definedName>
    <definedName name="_xlnm.Print_Area" localSheetId="18">'SO 01.6 - Vykurovanie_01'!$C$4:$J$76,'SO 01.6 - Vykurovanie_01'!$C$82:$J$105,'SO 01.6 - Vykurovanie_01'!$C$111:$J$145</definedName>
    <definedName name="_xlnm.Print_Area" localSheetId="19">'SO 02 - SO 02 - Drobná ar...'!$C$4:$J$76,'SO 02 - SO 02 - Drobná ar...'!$C$82:$J$113,'SO 02 - SO 02 - Drobná ar...'!$C$119:$J$303</definedName>
    <definedName name="_xlnm.Print_Area" localSheetId="21">'SO 03 - SO 03 - Spevnené ...'!$C$4:$J$76,'SO 03 - SO 03 - Spevnené ...'!$C$82:$J$107,'SO 03 - SO 03 - Spevnené ...'!$C$113:$J$294</definedName>
    <definedName name="_xlnm.Print_Area" localSheetId="20">'SO 04 - SO 04 - Elektrick...'!$C$4:$J$76,'SO 04 - SO 04 - Elektrick...'!$C$82:$J$106,'SO 04 - SO 04 - Elektrick...'!$C$112:$J$171</definedName>
    <definedName name="_xlnm.Print_Area" localSheetId="22">'SO 05 - S0 05 - Vodovodná...'!$C$4:$J$76,'SO 05 - S0 05 - Vodovodná...'!$C$82:$J$112,'SO 05 - S0 05 - Vodovodná...'!$C$118:$J$195</definedName>
    <definedName name="_xlnm.Print_Area" localSheetId="23">'SO 06.1 - Dažďová kanaliz...'!$C$4:$J$76,'SO 06.1 - Dažďová kanaliz...'!$C$82:$J$109,'SO 06.1 - Dažďová kanaliz...'!$C$115:$J$188</definedName>
    <definedName name="_xlnm.Print_Area" localSheetId="24">'SO 06.2 - Splaškova kanal...'!$C$4:$J$76,'SO 06.2 - Splaškova kanal...'!$C$82:$J$106,'SO 06.2 - Splaškova kanal...'!$C$112:$J$160</definedName>
    <definedName name="_xlnm.Print_Area" localSheetId="25">'SO 07 - SO 07 - Mostná váha'!$C$4:$J$76,'SO 07 - SO 07 - Mostná váha'!$C$82:$J$109,'SO 07 - SO 07 - Mostná váha'!$C$115:$J$193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6" l="1"/>
  <c r="J40" i="26"/>
  <c r="AY146" i="1"/>
  <c r="J39" i="26"/>
  <c r="AX146" i="1" s="1"/>
  <c r="BI193" i="26"/>
  <c r="BH193" i="26"/>
  <c r="BG193" i="26"/>
  <c r="BE193" i="26"/>
  <c r="T193" i="26"/>
  <c r="T192" i="26"/>
  <c r="R193" i="26"/>
  <c r="R192" i="26"/>
  <c r="P193" i="26"/>
  <c r="P192" i="26" s="1"/>
  <c r="BI190" i="26"/>
  <c r="BH190" i="26"/>
  <c r="BG190" i="26"/>
  <c r="BE190" i="26"/>
  <c r="T190" i="26"/>
  <c r="R190" i="26"/>
  <c r="P190" i="26"/>
  <c r="BI189" i="26"/>
  <c r="BH189" i="26"/>
  <c r="BG189" i="26"/>
  <c r="BE189" i="26"/>
  <c r="T189" i="26"/>
  <c r="R189" i="26"/>
  <c r="P189" i="26"/>
  <c r="BI186" i="26"/>
  <c r="BH186" i="26"/>
  <c r="BG186" i="26"/>
  <c r="BE186" i="26"/>
  <c r="T186" i="26"/>
  <c r="T185" i="26" s="1"/>
  <c r="R186" i="26"/>
  <c r="R185" i="26"/>
  <c r="P186" i="26"/>
  <c r="P185" i="26" s="1"/>
  <c r="BI184" i="26"/>
  <c r="BH184" i="26"/>
  <c r="BG184" i="26"/>
  <c r="BE184" i="26"/>
  <c r="T184" i="26"/>
  <c r="T183" i="26" s="1"/>
  <c r="R184" i="26"/>
  <c r="R183" i="26" s="1"/>
  <c r="P184" i="26"/>
  <c r="P183" i="26" s="1"/>
  <c r="BI180" i="26"/>
  <c r="BH180" i="26"/>
  <c r="BG180" i="26"/>
  <c r="BE180" i="26"/>
  <c r="T180" i="26"/>
  <c r="R180" i="26"/>
  <c r="P180" i="26"/>
  <c r="BI178" i="26"/>
  <c r="BH178" i="26"/>
  <c r="BG178" i="26"/>
  <c r="BE178" i="26"/>
  <c r="T178" i="26"/>
  <c r="R178" i="26"/>
  <c r="P178" i="26"/>
  <c r="BI174" i="26"/>
  <c r="BH174" i="26"/>
  <c r="BG174" i="26"/>
  <c r="BE174" i="26"/>
  <c r="T174" i="26"/>
  <c r="R174" i="26"/>
  <c r="P174" i="26"/>
  <c r="BI169" i="26"/>
  <c r="BH169" i="26"/>
  <c r="BG169" i="26"/>
  <c r="BE169" i="26"/>
  <c r="T169" i="26"/>
  <c r="R169" i="26"/>
  <c r="P169" i="26"/>
  <c r="BI168" i="26"/>
  <c r="BH168" i="26"/>
  <c r="BG168" i="26"/>
  <c r="BE168" i="26"/>
  <c r="T168" i="26"/>
  <c r="R168" i="26"/>
  <c r="P168" i="26"/>
  <c r="BI162" i="26"/>
  <c r="BH162" i="26"/>
  <c r="BG162" i="26"/>
  <c r="BE162" i="26"/>
  <c r="T162" i="26"/>
  <c r="R162" i="26"/>
  <c r="P162" i="26"/>
  <c r="BI157" i="26"/>
  <c r="BH157" i="26"/>
  <c r="BG157" i="26"/>
  <c r="BE157" i="26"/>
  <c r="T157" i="26"/>
  <c r="R157" i="26"/>
  <c r="P157" i="26"/>
  <c r="BI155" i="26"/>
  <c r="BH155" i="26"/>
  <c r="BG155" i="26"/>
  <c r="BE155" i="26"/>
  <c r="T155" i="26"/>
  <c r="R155" i="26"/>
  <c r="P155" i="26"/>
  <c r="BI151" i="26"/>
  <c r="BH151" i="26"/>
  <c r="BG151" i="26"/>
  <c r="BE151" i="26"/>
  <c r="T151" i="26"/>
  <c r="R151" i="26"/>
  <c r="P151" i="26"/>
  <c r="BI149" i="26"/>
  <c r="BH149" i="26"/>
  <c r="BG149" i="26"/>
  <c r="BE149" i="26"/>
  <c r="T149" i="26"/>
  <c r="R149" i="26"/>
  <c r="P149" i="26"/>
  <c r="BI147" i="26"/>
  <c r="BH147" i="26"/>
  <c r="BG147" i="26"/>
  <c r="BE147" i="26"/>
  <c r="T147" i="26"/>
  <c r="R147" i="26"/>
  <c r="P147" i="26"/>
  <c r="BI146" i="26"/>
  <c r="BH146" i="26"/>
  <c r="BG146" i="26"/>
  <c r="BE146" i="26"/>
  <c r="T146" i="26"/>
  <c r="R146" i="26"/>
  <c r="P146" i="26"/>
  <c r="BI144" i="26"/>
  <c r="BH144" i="26"/>
  <c r="BG144" i="26"/>
  <c r="BE144" i="26"/>
  <c r="T144" i="26"/>
  <c r="R144" i="26"/>
  <c r="P144" i="26"/>
  <c r="BI143" i="26"/>
  <c r="BH143" i="26"/>
  <c r="BG143" i="26"/>
  <c r="BE143" i="26"/>
  <c r="T143" i="26"/>
  <c r="R143" i="26"/>
  <c r="P143" i="26"/>
  <c r="BI141" i="26"/>
  <c r="BH141" i="26"/>
  <c r="BG141" i="26"/>
  <c r="BE141" i="26"/>
  <c r="T141" i="26"/>
  <c r="R141" i="26"/>
  <c r="P141" i="26"/>
  <c r="BI140" i="26"/>
  <c r="BH140" i="26"/>
  <c r="BG140" i="26"/>
  <c r="BE140" i="26"/>
  <c r="T140" i="26"/>
  <c r="R140" i="26"/>
  <c r="P140" i="26"/>
  <c r="BI138" i="26"/>
  <c r="BH138" i="26"/>
  <c r="BG138" i="26"/>
  <c r="BE138" i="26"/>
  <c r="T138" i="26"/>
  <c r="R138" i="26"/>
  <c r="P138" i="26"/>
  <c r="BI137" i="26"/>
  <c r="BH137" i="26"/>
  <c r="BG137" i="26"/>
  <c r="BE137" i="26"/>
  <c r="T137" i="26"/>
  <c r="R137" i="26"/>
  <c r="P137" i="26"/>
  <c r="BI135" i="26"/>
  <c r="BH135" i="26"/>
  <c r="BG135" i="26"/>
  <c r="BE135" i="26"/>
  <c r="T135" i="26"/>
  <c r="R135" i="26"/>
  <c r="P135" i="26"/>
  <c r="F128" i="26"/>
  <c r="F126" i="26"/>
  <c r="E124" i="26"/>
  <c r="F95" i="26"/>
  <c r="F93" i="26"/>
  <c r="E91" i="26"/>
  <c r="F96" i="26"/>
  <c r="J126" i="26"/>
  <c r="E7" i="26"/>
  <c r="E118" i="26" s="1"/>
  <c r="J41" i="25"/>
  <c r="J40" i="25"/>
  <c r="AY143" i="1"/>
  <c r="J39" i="25"/>
  <c r="AX143" i="1"/>
  <c r="BI160" i="25"/>
  <c r="BH160" i="25"/>
  <c r="BG160" i="25"/>
  <c r="BE160" i="25"/>
  <c r="T160" i="25"/>
  <c r="T159" i="25"/>
  <c r="R160" i="25"/>
  <c r="R159" i="25" s="1"/>
  <c r="P160" i="25"/>
  <c r="P159" i="25" s="1"/>
  <c r="BI158" i="25"/>
  <c r="BH158" i="25"/>
  <c r="BG158" i="25"/>
  <c r="BE158" i="25"/>
  <c r="T158" i="25"/>
  <c r="R158" i="25"/>
  <c r="P158" i="25"/>
  <c r="BI157" i="25"/>
  <c r="BH157" i="25"/>
  <c r="BG157" i="25"/>
  <c r="BE157" i="25"/>
  <c r="T157" i="25"/>
  <c r="R157" i="25"/>
  <c r="P157" i="25"/>
  <c r="BI156" i="25"/>
  <c r="BH156" i="25"/>
  <c r="BG156" i="25"/>
  <c r="BE156" i="25"/>
  <c r="T156" i="25"/>
  <c r="R156" i="25"/>
  <c r="P156" i="25"/>
  <c r="BI155" i="25"/>
  <c r="BH155" i="25"/>
  <c r="BG155" i="25"/>
  <c r="BE155" i="25"/>
  <c r="T155" i="25"/>
  <c r="R155" i="25"/>
  <c r="P155" i="25"/>
  <c r="BI154" i="25"/>
  <c r="BH154" i="25"/>
  <c r="BG154" i="25"/>
  <c r="BE154" i="25"/>
  <c r="T154" i="25"/>
  <c r="R154" i="25"/>
  <c r="P154" i="25"/>
  <c r="BI153" i="25"/>
  <c r="BH153" i="25"/>
  <c r="BG153" i="25"/>
  <c r="BE153" i="25"/>
  <c r="T153" i="25"/>
  <c r="R153" i="25"/>
  <c r="P153" i="25"/>
  <c r="BI152" i="25"/>
  <c r="BH152" i="25"/>
  <c r="BG152" i="25"/>
  <c r="BE152" i="25"/>
  <c r="T152" i="25"/>
  <c r="R152" i="25"/>
  <c r="P152" i="25"/>
  <c r="BI151" i="25"/>
  <c r="BH151" i="25"/>
  <c r="BG151" i="25"/>
  <c r="BE151" i="25"/>
  <c r="T151" i="25"/>
  <c r="R151" i="25"/>
  <c r="P151" i="25"/>
  <c r="BI150" i="25"/>
  <c r="BH150" i="25"/>
  <c r="BG150" i="25"/>
  <c r="BE150" i="25"/>
  <c r="T150" i="25"/>
  <c r="R150" i="25"/>
  <c r="P150" i="25"/>
  <c r="BI149" i="25"/>
  <c r="BH149" i="25"/>
  <c r="BG149" i="25"/>
  <c r="BE149" i="25"/>
  <c r="T149" i="25"/>
  <c r="R149" i="25"/>
  <c r="P149" i="25"/>
  <c r="BI148" i="25"/>
  <c r="BH148" i="25"/>
  <c r="BG148" i="25"/>
  <c r="BE148" i="25"/>
  <c r="T148" i="25"/>
  <c r="R148" i="25"/>
  <c r="P148" i="25"/>
  <c r="BI147" i="25"/>
  <c r="BH147" i="25"/>
  <c r="BG147" i="25"/>
  <c r="BE147" i="25"/>
  <c r="T147" i="25"/>
  <c r="R147" i="25"/>
  <c r="P147" i="25"/>
  <c r="BI146" i="25"/>
  <c r="BH146" i="25"/>
  <c r="BG146" i="25"/>
  <c r="BE146" i="25"/>
  <c r="T146" i="25"/>
  <c r="R146" i="25"/>
  <c r="P146" i="25"/>
  <c r="BI144" i="25"/>
  <c r="BH144" i="25"/>
  <c r="BG144" i="25"/>
  <c r="BE144" i="25"/>
  <c r="T144" i="25"/>
  <c r="T143" i="25" s="1"/>
  <c r="R144" i="25"/>
  <c r="R143" i="25" s="1"/>
  <c r="P144" i="25"/>
  <c r="P143" i="25" s="1"/>
  <c r="BI142" i="25"/>
  <c r="BH142" i="25"/>
  <c r="BG142" i="25"/>
  <c r="BE142" i="25"/>
  <c r="T142" i="25"/>
  <c r="R142" i="25"/>
  <c r="P142" i="25"/>
  <c r="BI141" i="25"/>
  <c r="BH141" i="25"/>
  <c r="BG141" i="25"/>
  <c r="BE141" i="25"/>
  <c r="T141" i="25"/>
  <c r="R141" i="25"/>
  <c r="P141" i="25"/>
  <c r="BI140" i="25"/>
  <c r="BH140" i="25"/>
  <c r="BG140" i="25"/>
  <c r="BE140" i="25"/>
  <c r="T140" i="25"/>
  <c r="R140" i="25"/>
  <c r="P140" i="25"/>
  <c r="BI139" i="25"/>
  <c r="BH139" i="25"/>
  <c r="BG139" i="25"/>
  <c r="BE139" i="25"/>
  <c r="T139" i="25"/>
  <c r="R139" i="25"/>
  <c r="P139" i="25"/>
  <c r="BI138" i="25"/>
  <c r="BH138" i="25"/>
  <c r="BG138" i="25"/>
  <c r="BE138" i="25"/>
  <c r="T138" i="25"/>
  <c r="R138" i="25"/>
  <c r="P138" i="25"/>
  <c r="BI137" i="25"/>
  <c r="BH137" i="25"/>
  <c r="BG137" i="25"/>
  <c r="BE137" i="25"/>
  <c r="T137" i="25"/>
  <c r="R137" i="25"/>
  <c r="P137" i="25"/>
  <c r="BI136" i="25"/>
  <c r="BH136" i="25"/>
  <c r="BG136" i="25"/>
  <c r="BE136" i="25"/>
  <c r="T136" i="25"/>
  <c r="R136" i="25"/>
  <c r="P136" i="25"/>
  <c r="BI135" i="25"/>
  <c r="BH135" i="25"/>
  <c r="BG135" i="25"/>
  <c r="BE135" i="25"/>
  <c r="T135" i="25"/>
  <c r="R135" i="25"/>
  <c r="P135" i="25"/>
  <c r="BI134" i="25"/>
  <c r="BH134" i="25"/>
  <c r="BG134" i="25"/>
  <c r="BE134" i="25"/>
  <c r="T134" i="25"/>
  <c r="R134" i="25"/>
  <c r="P134" i="25"/>
  <c r="BI133" i="25"/>
  <c r="BH133" i="25"/>
  <c r="BG133" i="25"/>
  <c r="BE133" i="25"/>
  <c r="T133" i="25"/>
  <c r="R133" i="25"/>
  <c r="P133" i="25"/>
  <c r="BI132" i="25"/>
  <c r="BH132" i="25"/>
  <c r="BG132" i="25"/>
  <c r="BE132" i="25"/>
  <c r="T132" i="25"/>
  <c r="R132" i="25"/>
  <c r="P132" i="25"/>
  <c r="F125" i="25"/>
  <c r="F123" i="25"/>
  <c r="E121" i="25"/>
  <c r="F95" i="25"/>
  <c r="F93" i="25"/>
  <c r="E91" i="25"/>
  <c r="J28" i="25"/>
  <c r="E28" i="25"/>
  <c r="J96" i="25" s="1"/>
  <c r="J27" i="25"/>
  <c r="F126" i="25"/>
  <c r="J123" i="25"/>
  <c r="E7" i="25"/>
  <c r="E115" i="25" s="1"/>
  <c r="J41" i="24"/>
  <c r="J40" i="24"/>
  <c r="AY142" i="1" s="1"/>
  <c r="J39" i="24"/>
  <c r="AX142" i="1" s="1"/>
  <c r="BI188" i="24"/>
  <c r="BH188" i="24"/>
  <c r="BG188" i="24"/>
  <c r="BE188" i="24"/>
  <c r="T188" i="24"/>
  <c r="T187" i="24" s="1"/>
  <c r="R188" i="24"/>
  <c r="R187" i="24" s="1"/>
  <c r="P188" i="24"/>
  <c r="P187" i="24" s="1"/>
  <c r="BI185" i="24"/>
  <c r="BH185" i="24"/>
  <c r="BG185" i="24"/>
  <c r="BE185" i="24"/>
  <c r="T185" i="24"/>
  <c r="R185" i="24"/>
  <c r="P185" i="24"/>
  <c r="BI182" i="24"/>
  <c r="BH182" i="24"/>
  <c r="BG182" i="24"/>
  <c r="BE182" i="24"/>
  <c r="T182" i="24"/>
  <c r="R182" i="24"/>
  <c r="P182" i="24"/>
  <c r="BI180" i="24"/>
  <c r="BH180" i="24"/>
  <c r="BG180" i="24"/>
  <c r="BE180" i="24"/>
  <c r="T180" i="24"/>
  <c r="R180" i="24"/>
  <c r="P180" i="24"/>
  <c r="BI179" i="24"/>
  <c r="BH179" i="24"/>
  <c r="BG179" i="24"/>
  <c r="BE179" i="24"/>
  <c r="T179" i="24"/>
  <c r="R179" i="24"/>
  <c r="P179" i="24"/>
  <c r="BI178" i="24"/>
  <c r="BH178" i="24"/>
  <c r="BG178" i="24"/>
  <c r="BE178" i="24"/>
  <c r="T178" i="24"/>
  <c r="R178" i="24"/>
  <c r="P178" i="24"/>
  <c r="BI177" i="24"/>
  <c r="BH177" i="24"/>
  <c r="BG177" i="24"/>
  <c r="BE177" i="24"/>
  <c r="T177" i="24"/>
  <c r="R177" i="24"/>
  <c r="P177" i="24"/>
  <c r="BI176" i="24"/>
  <c r="BH176" i="24"/>
  <c r="BG176" i="24"/>
  <c r="BE176" i="24"/>
  <c r="T176" i="24"/>
  <c r="R176" i="24"/>
  <c r="P176" i="24"/>
  <c r="BI175" i="24"/>
  <c r="BH175" i="24"/>
  <c r="BG175" i="24"/>
  <c r="BE175" i="24"/>
  <c r="T175" i="24"/>
  <c r="R175" i="24"/>
  <c r="P175" i="24"/>
  <c r="BI174" i="24"/>
  <c r="BH174" i="24"/>
  <c r="BG174" i="24"/>
  <c r="BE174" i="24"/>
  <c r="T174" i="24"/>
  <c r="R174" i="24"/>
  <c r="P174" i="24"/>
  <c r="BI173" i="24"/>
  <c r="BH173" i="24"/>
  <c r="BG173" i="24"/>
  <c r="BE173" i="24"/>
  <c r="T173" i="24"/>
  <c r="R173" i="24"/>
  <c r="P173" i="24"/>
  <c r="BI172" i="24"/>
  <c r="BH172" i="24"/>
  <c r="BG172" i="24"/>
  <c r="BE172" i="24"/>
  <c r="T172" i="24"/>
  <c r="R172" i="24"/>
  <c r="P172" i="24"/>
  <c r="BI171" i="24"/>
  <c r="BH171" i="24"/>
  <c r="BG171" i="24"/>
  <c r="BE171" i="24"/>
  <c r="T171" i="24"/>
  <c r="R171" i="24"/>
  <c r="P171" i="24"/>
  <c r="BI170" i="24"/>
  <c r="BH170" i="24"/>
  <c r="BG170" i="24"/>
  <c r="BE170" i="24"/>
  <c r="T170" i="24"/>
  <c r="R170" i="24"/>
  <c r="P170" i="24"/>
  <c r="BI169" i="24"/>
  <c r="BH169" i="24"/>
  <c r="BG169" i="24"/>
  <c r="BE169" i="24"/>
  <c r="T169" i="24"/>
  <c r="R169" i="24"/>
  <c r="P169" i="24"/>
  <c r="BI168" i="24"/>
  <c r="BH168" i="24"/>
  <c r="BG168" i="24"/>
  <c r="BE168" i="24"/>
  <c r="T168" i="24"/>
  <c r="R168" i="24"/>
  <c r="P168" i="24"/>
  <c r="BI167" i="24"/>
  <c r="BH167" i="24"/>
  <c r="BG167" i="24"/>
  <c r="BE167" i="24"/>
  <c r="T167" i="24"/>
  <c r="R167" i="24"/>
  <c r="P167" i="24"/>
  <c r="BI165" i="24"/>
  <c r="BH165" i="24"/>
  <c r="BG165" i="24"/>
  <c r="BE165" i="24"/>
  <c r="T165" i="24"/>
  <c r="R165" i="24"/>
  <c r="P165" i="24"/>
  <c r="BI164" i="24"/>
  <c r="BH164" i="24"/>
  <c r="BG164" i="24"/>
  <c r="BE164" i="24"/>
  <c r="T164" i="24"/>
  <c r="R164" i="24"/>
  <c r="P164" i="24"/>
  <c r="BI163" i="24"/>
  <c r="BH163" i="24"/>
  <c r="BG163" i="24"/>
  <c r="BE163" i="24"/>
  <c r="T163" i="24"/>
  <c r="R163" i="24"/>
  <c r="P163" i="24"/>
  <c r="BI162" i="24"/>
  <c r="BH162" i="24"/>
  <c r="BG162" i="24"/>
  <c r="BE162" i="24"/>
  <c r="T162" i="24"/>
  <c r="R162" i="24"/>
  <c r="P162" i="24"/>
  <c r="BI161" i="24"/>
  <c r="BH161" i="24"/>
  <c r="BG161" i="24"/>
  <c r="BE161" i="24"/>
  <c r="T161" i="24"/>
  <c r="R161" i="24"/>
  <c r="P161" i="24"/>
  <c r="BI160" i="24"/>
  <c r="BH160" i="24"/>
  <c r="BG160" i="24"/>
  <c r="BE160" i="24"/>
  <c r="T160" i="24"/>
  <c r="R160" i="24"/>
  <c r="P160" i="24"/>
  <c r="BI159" i="24"/>
  <c r="BH159" i="24"/>
  <c r="BG159" i="24"/>
  <c r="BE159" i="24"/>
  <c r="T159" i="24"/>
  <c r="R159" i="24"/>
  <c r="P159" i="24"/>
  <c r="BI158" i="24"/>
  <c r="BH158" i="24"/>
  <c r="BG158" i="24"/>
  <c r="BE158" i="24"/>
  <c r="T158" i="24"/>
  <c r="R158" i="24"/>
  <c r="P158" i="24"/>
  <c r="BI157" i="24"/>
  <c r="BH157" i="24"/>
  <c r="BG157" i="24"/>
  <c r="BE157" i="24"/>
  <c r="T157" i="24"/>
  <c r="R157" i="24"/>
  <c r="P157" i="24"/>
  <c r="BI155" i="24"/>
  <c r="BH155" i="24"/>
  <c r="BG155" i="24"/>
  <c r="BE155" i="24"/>
  <c r="T155" i="24"/>
  <c r="R155" i="24"/>
  <c r="P155" i="24"/>
  <c r="BI154" i="24"/>
  <c r="BH154" i="24"/>
  <c r="BG154" i="24"/>
  <c r="BE154" i="24"/>
  <c r="T154" i="24"/>
  <c r="R154" i="24"/>
  <c r="P154" i="24"/>
  <c r="BI153" i="24"/>
  <c r="BH153" i="24"/>
  <c r="BG153" i="24"/>
  <c r="BE153" i="24"/>
  <c r="T153" i="24"/>
  <c r="R153" i="24"/>
  <c r="P153" i="24"/>
  <c r="BI152" i="24"/>
  <c r="BH152" i="24"/>
  <c r="BG152" i="24"/>
  <c r="BE152" i="24"/>
  <c r="T152" i="24"/>
  <c r="R152" i="24"/>
  <c r="P152" i="24"/>
  <c r="BI150" i="24"/>
  <c r="BH150" i="24"/>
  <c r="BG150" i="24"/>
  <c r="BE150" i="24"/>
  <c r="T150" i="24"/>
  <c r="R150" i="24"/>
  <c r="P150" i="24"/>
  <c r="BI149" i="24"/>
  <c r="BH149" i="24"/>
  <c r="BG149" i="24"/>
  <c r="BE149" i="24"/>
  <c r="T149" i="24"/>
  <c r="R149" i="24"/>
  <c r="P149" i="24"/>
  <c r="BI148" i="24"/>
  <c r="BH148" i="24"/>
  <c r="BG148" i="24"/>
  <c r="BE148" i="24"/>
  <c r="T148" i="24"/>
  <c r="R148" i="24"/>
  <c r="P148" i="24"/>
  <c r="BI146" i="24"/>
  <c r="BH146" i="24"/>
  <c r="BG146" i="24"/>
  <c r="BE146" i="24"/>
  <c r="T146" i="24"/>
  <c r="R146" i="24"/>
  <c r="P146" i="24"/>
  <c r="BI145" i="24"/>
  <c r="BH145" i="24"/>
  <c r="BG145" i="24"/>
  <c r="BE145" i="24"/>
  <c r="T145" i="24"/>
  <c r="R145" i="24"/>
  <c r="P145" i="24"/>
  <c r="BI144" i="24"/>
  <c r="BH144" i="24"/>
  <c r="BG144" i="24"/>
  <c r="BE144" i="24"/>
  <c r="T144" i="24"/>
  <c r="R144" i="24"/>
  <c r="P144" i="24"/>
  <c r="BI143" i="24"/>
  <c r="BH143" i="24"/>
  <c r="BG143" i="24"/>
  <c r="BE143" i="24"/>
  <c r="T143" i="24"/>
  <c r="R143" i="24"/>
  <c r="P143" i="24"/>
  <c r="BI142" i="24"/>
  <c r="BH142" i="24"/>
  <c r="BG142" i="24"/>
  <c r="BE142" i="24"/>
  <c r="T142" i="24"/>
  <c r="R142" i="24"/>
  <c r="P142" i="24"/>
  <c r="BI141" i="24"/>
  <c r="BH141" i="24"/>
  <c r="BG141" i="24"/>
  <c r="BE141" i="24"/>
  <c r="T141" i="24"/>
  <c r="R141" i="24"/>
  <c r="P141" i="24"/>
  <c r="BI140" i="24"/>
  <c r="BH140" i="24"/>
  <c r="BG140" i="24"/>
  <c r="BE140" i="24"/>
  <c r="T140" i="24"/>
  <c r="R140" i="24"/>
  <c r="P140" i="24"/>
  <c r="BI139" i="24"/>
  <c r="BH139" i="24"/>
  <c r="BG139" i="24"/>
  <c r="BE139" i="24"/>
  <c r="T139" i="24"/>
  <c r="R139" i="24"/>
  <c r="P139" i="24"/>
  <c r="BI138" i="24"/>
  <c r="BH138" i="24"/>
  <c r="BG138" i="24"/>
  <c r="BE138" i="24"/>
  <c r="T138" i="24"/>
  <c r="R138" i="24"/>
  <c r="P138" i="24"/>
  <c r="BI137" i="24"/>
  <c r="BH137" i="24"/>
  <c r="BG137" i="24"/>
  <c r="BE137" i="24"/>
  <c r="T137" i="24"/>
  <c r="R137" i="24"/>
  <c r="P137" i="24"/>
  <c r="BI136" i="24"/>
  <c r="BH136" i="24"/>
  <c r="BG136" i="24"/>
  <c r="BE136" i="24"/>
  <c r="T136" i="24"/>
  <c r="R136" i="24"/>
  <c r="P136" i="24"/>
  <c r="BI135" i="24"/>
  <c r="BH135" i="24"/>
  <c r="BG135" i="24"/>
  <c r="BE135" i="24"/>
  <c r="T135" i="24"/>
  <c r="R135" i="24"/>
  <c r="P135" i="24"/>
  <c r="F128" i="24"/>
  <c r="F126" i="24"/>
  <c r="E124" i="24"/>
  <c r="F95" i="24"/>
  <c r="F93" i="24"/>
  <c r="E91" i="24"/>
  <c r="J28" i="24"/>
  <c r="E28" i="24"/>
  <c r="J129" i="24"/>
  <c r="J27" i="24"/>
  <c r="F96" i="24"/>
  <c r="J126" i="24"/>
  <c r="E7" i="24"/>
  <c r="E118" i="24" s="1"/>
  <c r="J41" i="23"/>
  <c r="J40" i="23"/>
  <c r="AY140" i="1"/>
  <c r="J39" i="23"/>
  <c r="AX140" i="1"/>
  <c r="BI195" i="23"/>
  <c r="BH195" i="23"/>
  <c r="BG195" i="23"/>
  <c r="BE195" i="23"/>
  <c r="T195" i="23"/>
  <c r="T194" i="23" s="1"/>
  <c r="T193" i="23" s="1"/>
  <c r="R195" i="23"/>
  <c r="R194" i="23" s="1"/>
  <c r="R193" i="23" s="1"/>
  <c r="P195" i="23"/>
  <c r="P194" i="23" s="1"/>
  <c r="P193" i="23" s="1"/>
  <c r="BI192" i="23"/>
  <c r="BH192" i="23"/>
  <c r="BG192" i="23"/>
  <c r="BE192" i="23"/>
  <c r="T192" i="23"/>
  <c r="R192" i="23"/>
  <c r="P192" i="23"/>
  <c r="BI191" i="23"/>
  <c r="BH191" i="23"/>
  <c r="BG191" i="23"/>
  <c r="BE191" i="23"/>
  <c r="T191" i="23"/>
  <c r="R191" i="23"/>
  <c r="P191" i="23"/>
  <c r="BI190" i="23"/>
  <c r="BH190" i="23"/>
  <c r="BG190" i="23"/>
  <c r="BE190" i="23"/>
  <c r="T190" i="23"/>
  <c r="R190" i="23"/>
  <c r="P190" i="23"/>
  <c r="BI189" i="23"/>
  <c r="BH189" i="23"/>
  <c r="BG189" i="23"/>
  <c r="BE189" i="23"/>
  <c r="T189" i="23"/>
  <c r="R189" i="23"/>
  <c r="P189" i="23"/>
  <c r="BI188" i="23"/>
  <c r="BH188" i="23"/>
  <c r="BG188" i="23"/>
  <c r="BE188" i="23"/>
  <c r="T188" i="23"/>
  <c r="R188" i="23"/>
  <c r="P188" i="23"/>
  <c r="BI187" i="23"/>
  <c r="BH187" i="23"/>
  <c r="BG187" i="23"/>
  <c r="BE187" i="23"/>
  <c r="T187" i="23"/>
  <c r="R187" i="23"/>
  <c r="P187" i="23"/>
  <c r="BI186" i="23"/>
  <c r="BH186" i="23"/>
  <c r="BG186" i="23"/>
  <c r="BE186" i="23"/>
  <c r="T186" i="23"/>
  <c r="R186" i="23"/>
  <c r="P186" i="23"/>
  <c r="BI185" i="23"/>
  <c r="BH185" i="23"/>
  <c r="BG185" i="23"/>
  <c r="BE185" i="23"/>
  <c r="T185" i="23"/>
  <c r="R185" i="23"/>
  <c r="P185" i="23"/>
  <c r="BI184" i="23"/>
  <c r="BH184" i="23"/>
  <c r="BG184" i="23"/>
  <c r="BE184" i="23"/>
  <c r="T184" i="23"/>
  <c r="R184" i="23"/>
  <c r="P184" i="23"/>
  <c r="BI183" i="23"/>
  <c r="BH183" i="23"/>
  <c r="BG183" i="23"/>
  <c r="BE183" i="23"/>
  <c r="T183" i="23"/>
  <c r="R183" i="23"/>
  <c r="P183" i="23"/>
  <c r="BI182" i="23"/>
  <c r="BH182" i="23"/>
  <c r="BG182" i="23"/>
  <c r="BE182" i="23"/>
  <c r="T182" i="23"/>
  <c r="R182" i="23"/>
  <c r="P182" i="23"/>
  <c r="BI181" i="23"/>
  <c r="BH181" i="23"/>
  <c r="BG181" i="23"/>
  <c r="BE181" i="23"/>
  <c r="T181" i="23"/>
  <c r="R181" i="23"/>
  <c r="P181" i="23"/>
  <c r="BI178" i="23"/>
  <c r="BH178" i="23"/>
  <c r="BG178" i="23"/>
  <c r="BE178" i="23"/>
  <c r="T178" i="23"/>
  <c r="T177" i="23" s="1"/>
  <c r="R178" i="23"/>
  <c r="R177" i="23" s="1"/>
  <c r="P178" i="23"/>
  <c r="P177" i="23" s="1"/>
  <c r="BI176" i="23"/>
  <c r="BH176" i="23"/>
  <c r="BG176" i="23"/>
  <c r="BE176" i="23"/>
  <c r="T176" i="23"/>
  <c r="R176" i="23"/>
  <c r="P176" i="23"/>
  <c r="BI175" i="23"/>
  <c r="BH175" i="23"/>
  <c r="BG175" i="23"/>
  <c r="BE175" i="23"/>
  <c r="T175" i="23"/>
  <c r="R175" i="23"/>
  <c r="P175" i="23"/>
  <c r="BI173" i="23"/>
  <c r="BH173" i="23"/>
  <c r="BG173" i="23"/>
  <c r="BE173" i="23"/>
  <c r="T173" i="23"/>
  <c r="R173" i="23"/>
  <c r="P173" i="23"/>
  <c r="BI172" i="23"/>
  <c r="BH172" i="23"/>
  <c r="BG172" i="23"/>
  <c r="BE172" i="23"/>
  <c r="T172" i="23"/>
  <c r="R172" i="23"/>
  <c r="P172" i="23"/>
  <c r="BI171" i="23"/>
  <c r="BH171" i="23"/>
  <c r="BG171" i="23"/>
  <c r="BE171" i="23"/>
  <c r="T171" i="23"/>
  <c r="R171" i="23"/>
  <c r="P171" i="23"/>
  <c r="BI170" i="23"/>
  <c r="BH170" i="23"/>
  <c r="BG170" i="23"/>
  <c r="BE170" i="23"/>
  <c r="T170" i="23"/>
  <c r="R170" i="23"/>
  <c r="P170" i="23"/>
  <c r="BI169" i="23"/>
  <c r="BH169" i="23"/>
  <c r="BG169" i="23"/>
  <c r="BE169" i="23"/>
  <c r="T169" i="23"/>
  <c r="R169" i="23"/>
  <c r="P169" i="23"/>
  <c r="BI168" i="23"/>
  <c r="BH168" i="23"/>
  <c r="BG168" i="23"/>
  <c r="BE168" i="23"/>
  <c r="T168" i="23"/>
  <c r="R168" i="23"/>
  <c r="P168" i="23"/>
  <c r="BI167" i="23"/>
  <c r="BH167" i="23"/>
  <c r="BG167" i="23"/>
  <c r="BE167" i="23"/>
  <c r="T167" i="23"/>
  <c r="R167" i="23"/>
  <c r="P167" i="23"/>
  <c r="BI166" i="23"/>
  <c r="BH166" i="23"/>
  <c r="BG166" i="23"/>
  <c r="BE166" i="23"/>
  <c r="T166" i="23"/>
  <c r="R166" i="23"/>
  <c r="P166" i="23"/>
  <c r="BI165" i="23"/>
  <c r="BH165" i="23"/>
  <c r="BG165" i="23"/>
  <c r="BE165" i="23"/>
  <c r="T165" i="23"/>
  <c r="R165" i="23"/>
  <c r="P165" i="23"/>
  <c r="BI164" i="23"/>
  <c r="BH164" i="23"/>
  <c r="BG164" i="23"/>
  <c r="BE164" i="23"/>
  <c r="T164" i="23"/>
  <c r="R164" i="23"/>
  <c r="P164" i="23"/>
  <c r="BI163" i="23"/>
  <c r="BH163" i="23"/>
  <c r="BG163" i="23"/>
  <c r="BE163" i="23"/>
  <c r="T163" i="23"/>
  <c r="R163" i="23"/>
  <c r="P163" i="23"/>
  <c r="BI162" i="23"/>
  <c r="BH162" i="23"/>
  <c r="BG162" i="23"/>
  <c r="BE162" i="23"/>
  <c r="T162" i="23"/>
  <c r="R162" i="23"/>
  <c r="P162" i="23"/>
  <c r="BI161" i="23"/>
  <c r="BH161" i="23"/>
  <c r="BG161" i="23"/>
  <c r="BE161" i="23"/>
  <c r="T161" i="23"/>
  <c r="R161" i="23"/>
  <c r="P161" i="23"/>
  <c r="BI160" i="23"/>
  <c r="BH160" i="23"/>
  <c r="BG160" i="23"/>
  <c r="BE160" i="23"/>
  <c r="T160" i="23"/>
  <c r="R160" i="23"/>
  <c r="P160" i="23"/>
  <c r="BI159" i="23"/>
  <c r="BH159" i="23"/>
  <c r="BG159" i="23"/>
  <c r="BE159" i="23"/>
  <c r="T159" i="23"/>
  <c r="R159" i="23"/>
  <c r="P159" i="23"/>
  <c r="BI158" i="23"/>
  <c r="BH158" i="23"/>
  <c r="BG158" i="23"/>
  <c r="BE158" i="23"/>
  <c r="T158" i="23"/>
  <c r="R158" i="23"/>
  <c r="P158" i="23"/>
  <c r="BI157" i="23"/>
  <c r="BH157" i="23"/>
  <c r="BG157" i="23"/>
  <c r="BE157" i="23"/>
  <c r="T157" i="23"/>
  <c r="R157" i="23"/>
  <c r="P157" i="23"/>
  <c r="BI155" i="23"/>
  <c r="BH155" i="23"/>
  <c r="BG155" i="23"/>
  <c r="BE155" i="23"/>
  <c r="T155" i="23"/>
  <c r="T154" i="23" s="1"/>
  <c r="R155" i="23"/>
  <c r="R154" i="23"/>
  <c r="P155" i="23"/>
  <c r="P154" i="23"/>
  <c r="BI153" i="23"/>
  <c r="BH153" i="23"/>
  <c r="BG153" i="23"/>
  <c r="BE153" i="23"/>
  <c r="T153" i="23"/>
  <c r="R153" i="23"/>
  <c r="P153" i="23"/>
  <c r="BI152" i="23"/>
  <c r="BH152" i="23"/>
  <c r="BG152" i="23"/>
  <c r="BE152" i="23"/>
  <c r="T152" i="23"/>
  <c r="R152" i="23"/>
  <c r="P152" i="23"/>
  <c r="BI151" i="23"/>
  <c r="BH151" i="23"/>
  <c r="BG151" i="23"/>
  <c r="BE151" i="23"/>
  <c r="T151" i="23"/>
  <c r="R151" i="23"/>
  <c r="P151" i="23"/>
  <c r="BI149" i="23"/>
  <c r="BH149" i="23"/>
  <c r="BG149" i="23"/>
  <c r="BE149" i="23"/>
  <c r="T149" i="23"/>
  <c r="R149" i="23"/>
  <c r="P149" i="23"/>
  <c r="BI148" i="23"/>
  <c r="BH148" i="23"/>
  <c r="BG148" i="23"/>
  <c r="BE148" i="23"/>
  <c r="T148" i="23"/>
  <c r="R148" i="23"/>
  <c r="P148" i="23"/>
  <c r="BI147" i="23"/>
  <c r="BH147" i="23"/>
  <c r="BG147" i="23"/>
  <c r="BE147" i="23"/>
  <c r="T147" i="23"/>
  <c r="R147" i="23"/>
  <c r="P147" i="23"/>
  <c r="BI146" i="23"/>
  <c r="BH146" i="23"/>
  <c r="BG146" i="23"/>
  <c r="BE146" i="23"/>
  <c r="T146" i="23"/>
  <c r="R146" i="23"/>
  <c r="P146" i="23"/>
  <c r="BI145" i="23"/>
  <c r="BH145" i="23"/>
  <c r="BG145" i="23"/>
  <c r="BE145" i="23"/>
  <c r="T145" i="23"/>
  <c r="R145" i="23"/>
  <c r="P145" i="23"/>
  <c r="BI144" i="23"/>
  <c r="BH144" i="23"/>
  <c r="BG144" i="23"/>
  <c r="BE144" i="23"/>
  <c r="T144" i="23"/>
  <c r="R144" i="23"/>
  <c r="P144" i="23"/>
  <c r="BI143" i="23"/>
  <c r="BH143" i="23"/>
  <c r="BG143" i="23"/>
  <c r="BE143" i="23"/>
  <c r="T143" i="23"/>
  <c r="R143" i="23"/>
  <c r="P143" i="23"/>
  <c r="BI142" i="23"/>
  <c r="BH142" i="23"/>
  <c r="BG142" i="23"/>
  <c r="BE142" i="23"/>
  <c r="T142" i="23"/>
  <c r="R142" i="23"/>
  <c r="P142" i="23"/>
  <c r="BI141" i="23"/>
  <c r="BH141" i="23"/>
  <c r="BG141" i="23"/>
  <c r="BE141" i="23"/>
  <c r="T141" i="23"/>
  <c r="R141" i="23"/>
  <c r="P141" i="23"/>
  <c r="BI140" i="23"/>
  <c r="BH140" i="23"/>
  <c r="BG140" i="23"/>
  <c r="BE140" i="23"/>
  <c r="T140" i="23"/>
  <c r="R140" i="23"/>
  <c r="P140" i="23"/>
  <c r="BI139" i="23"/>
  <c r="BH139" i="23"/>
  <c r="BG139" i="23"/>
  <c r="BE139" i="23"/>
  <c r="T139" i="23"/>
  <c r="R139" i="23"/>
  <c r="P139" i="23"/>
  <c r="BI138" i="23"/>
  <c r="BH138" i="23"/>
  <c r="BG138" i="23"/>
  <c r="BE138" i="23"/>
  <c r="T138" i="23"/>
  <c r="R138" i="23"/>
  <c r="P138" i="23"/>
  <c r="F131" i="23"/>
  <c r="F129" i="23"/>
  <c r="E127" i="23"/>
  <c r="F95" i="23"/>
  <c r="F93" i="23"/>
  <c r="E91" i="23"/>
  <c r="J28" i="23"/>
  <c r="E28" i="23"/>
  <c r="J132" i="23" s="1"/>
  <c r="J27" i="23"/>
  <c r="F132" i="23"/>
  <c r="J129" i="23"/>
  <c r="E7" i="23"/>
  <c r="E85" i="23" s="1"/>
  <c r="J41" i="22"/>
  <c r="J40" i="22"/>
  <c r="AY139" i="1"/>
  <c r="J39" i="22"/>
  <c r="AX139" i="1"/>
  <c r="BI294" i="22"/>
  <c r="BH294" i="22"/>
  <c r="BG294" i="22"/>
  <c r="BE294" i="22"/>
  <c r="T294" i="22"/>
  <c r="T293" i="22" s="1"/>
  <c r="R294" i="22"/>
  <c r="R293" i="22" s="1"/>
  <c r="P294" i="22"/>
  <c r="P293" i="22" s="1"/>
  <c r="BI292" i="22"/>
  <c r="BH292" i="22"/>
  <c r="BG292" i="22"/>
  <c r="BE292" i="22"/>
  <c r="T292" i="22"/>
  <c r="R292" i="22"/>
  <c r="P292" i="22"/>
  <c r="BI291" i="22"/>
  <c r="BH291" i="22"/>
  <c r="BG291" i="22"/>
  <c r="BE291" i="22"/>
  <c r="T291" i="22"/>
  <c r="R291" i="22"/>
  <c r="P291" i="22"/>
  <c r="BI290" i="22"/>
  <c r="BH290" i="22"/>
  <c r="BG290" i="22"/>
  <c r="BE290" i="22"/>
  <c r="T290" i="22"/>
  <c r="R290" i="22"/>
  <c r="P290" i="22"/>
  <c r="BI288" i="22"/>
  <c r="BH288" i="22"/>
  <c r="BG288" i="22"/>
  <c r="BE288" i="22"/>
  <c r="T288" i="22"/>
  <c r="R288" i="22"/>
  <c r="P288" i="22"/>
  <c r="BI287" i="22"/>
  <c r="BH287" i="22"/>
  <c r="BG287" i="22"/>
  <c r="BE287" i="22"/>
  <c r="T287" i="22"/>
  <c r="R287" i="22"/>
  <c r="P287" i="22"/>
  <c r="BI286" i="22"/>
  <c r="BH286" i="22"/>
  <c r="BG286" i="22"/>
  <c r="BE286" i="22"/>
  <c r="T286" i="22"/>
  <c r="R286" i="22"/>
  <c r="P286" i="22"/>
  <c r="BI285" i="22"/>
  <c r="BH285" i="22"/>
  <c r="BG285" i="22"/>
  <c r="BE285" i="22"/>
  <c r="T285" i="22"/>
  <c r="R285" i="22"/>
  <c r="P285" i="22"/>
  <c r="BI282" i="22"/>
  <c r="BH282" i="22"/>
  <c r="BG282" i="22"/>
  <c r="BE282" i="22"/>
  <c r="T282" i="22"/>
  <c r="R282" i="22"/>
  <c r="P282" i="22"/>
  <c r="BI278" i="22"/>
  <c r="BH278" i="22"/>
  <c r="BG278" i="22"/>
  <c r="BE278" i="22"/>
  <c r="T278" i="22"/>
  <c r="R278" i="22"/>
  <c r="P278" i="22"/>
  <c r="BI276" i="22"/>
  <c r="BH276" i="22"/>
  <c r="BG276" i="22"/>
  <c r="BE276" i="22"/>
  <c r="T276" i="22"/>
  <c r="R276" i="22"/>
  <c r="P276" i="22"/>
  <c r="BI272" i="22"/>
  <c r="BH272" i="22"/>
  <c r="BG272" i="22"/>
  <c r="BE272" i="22"/>
  <c r="T272" i="22"/>
  <c r="R272" i="22"/>
  <c r="P272" i="22"/>
  <c r="BI270" i="22"/>
  <c r="BH270" i="22"/>
  <c r="BG270" i="22"/>
  <c r="BE270" i="22"/>
  <c r="T270" i="22"/>
  <c r="R270" i="22"/>
  <c r="P270" i="22"/>
  <c r="BI266" i="22"/>
  <c r="BH266" i="22"/>
  <c r="BG266" i="22"/>
  <c r="BE266" i="22"/>
  <c r="T266" i="22"/>
  <c r="R266" i="22"/>
  <c r="P266" i="22"/>
  <c r="BI262" i="22"/>
  <c r="BH262" i="22"/>
  <c r="BG262" i="22"/>
  <c r="BE262" i="22"/>
  <c r="T262" i="22"/>
  <c r="R262" i="22"/>
  <c r="P262" i="22"/>
  <c r="BI258" i="22"/>
  <c r="BH258" i="22"/>
  <c r="BG258" i="22"/>
  <c r="BE258" i="22"/>
  <c r="T258" i="22"/>
  <c r="R258" i="22"/>
  <c r="P258" i="22"/>
  <c r="BI254" i="22"/>
  <c r="BH254" i="22"/>
  <c r="BG254" i="22"/>
  <c r="BE254" i="22"/>
  <c r="T254" i="22"/>
  <c r="R254" i="22"/>
  <c r="P254" i="22"/>
  <c r="BI250" i="22"/>
  <c r="BH250" i="22"/>
  <c r="BG250" i="22"/>
  <c r="BE250" i="22"/>
  <c r="T250" i="22"/>
  <c r="R250" i="22"/>
  <c r="P250" i="22"/>
  <c r="BI246" i="22"/>
  <c r="BH246" i="22"/>
  <c r="BG246" i="22"/>
  <c r="BE246" i="22"/>
  <c r="T246" i="22"/>
  <c r="R246" i="22"/>
  <c r="P246" i="22"/>
  <c r="BI242" i="22"/>
  <c r="BH242" i="22"/>
  <c r="BG242" i="22"/>
  <c r="BE242" i="22"/>
  <c r="T242" i="22"/>
  <c r="R242" i="22"/>
  <c r="P242" i="22"/>
  <c r="BI238" i="22"/>
  <c r="BH238" i="22"/>
  <c r="BG238" i="22"/>
  <c r="BE238" i="22"/>
  <c r="T238" i="22"/>
  <c r="R238" i="22"/>
  <c r="P238" i="22"/>
  <c r="BI234" i="22"/>
  <c r="BH234" i="22"/>
  <c r="BG234" i="22"/>
  <c r="BE234" i="22"/>
  <c r="T234" i="22"/>
  <c r="R234" i="22"/>
  <c r="P234" i="22"/>
  <c r="BI230" i="22"/>
  <c r="BH230" i="22"/>
  <c r="BG230" i="22"/>
  <c r="BE230" i="22"/>
  <c r="T230" i="22"/>
  <c r="R230" i="22"/>
  <c r="P230" i="22"/>
  <c r="BI226" i="22"/>
  <c r="BH226" i="22"/>
  <c r="BG226" i="22"/>
  <c r="BE226" i="22"/>
  <c r="T226" i="22"/>
  <c r="R226" i="22"/>
  <c r="P226" i="22"/>
  <c r="BI222" i="22"/>
  <c r="BH222" i="22"/>
  <c r="BG222" i="22"/>
  <c r="BE222" i="22"/>
  <c r="T222" i="22"/>
  <c r="R222" i="22"/>
  <c r="P222" i="22"/>
  <c r="BI209" i="22"/>
  <c r="BH209" i="22"/>
  <c r="BG209" i="22"/>
  <c r="BE209" i="22"/>
  <c r="T209" i="22"/>
  <c r="R209" i="22"/>
  <c r="P209" i="22"/>
  <c r="BI204" i="22"/>
  <c r="BH204" i="22"/>
  <c r="BG204" i="22"/>
  <c r="BE204" i="22"/>
  <c r="T204" i="22"/>
  <c r="R204" i="22"/>
  <c r="P204" i="22"/>
  <c r="BI201" i="22"/>
  <c r="BH201" i="22"/>
  <c r="BG201" i="22"/>
  <c r="BE201" i="22"/>
  <c r="T201" i="22"/>
  <c r="R201" i="22"/>
  <c r="P201" i="22"/>
  <c r="BI197" i="22"/>
  <c r="BH197" i="22"/>
  <c r="BG197" i="22"/>
  <c r="BE197" i="22"/>
  <c r="T197" i="22"/>
  <c r="R197" i="22"/>
  <c r="P197" i="22"/>
  <c r="BI193" i="22"/>
  <c r="BH193" i="22"/>
  <c r="BG193" i="22"/>
  <c r="BE193" i="22"/>
  <c r="T193" i="22"/>
  <c r="R193" i="22"/>
  <c r="P193" i="22"/>
  <c r="BI191" i="22"/>
  <c r="BH191" i="22"/>
  <c r="BG191" i="22"/>
  <c r="BE191" i="22"/>
  <c r="T191" i="22"/>
  <c r="R191" i="22"/>
  <c r="P191" i="22"/>
  <c r="BI187" i="22"/>
  <c r="BH187" i="22"/>
  <c r="BG187" i="22"/>
  <c r="BE187" i="22"/>
  <c r="T187" i="22"/>
  <c r="R187" i="22"/>
  <c r="P187" i="22"/>
  <c r="BI185" i="22"/>
  <c r="BH185" i="22"/>
  <c r="BG185" i="22"/>
  <c r="BE185" i="22"/>
  <c r="T185" i="22"/>
  <c r="R185" i="22"/>
  <c r="P185" i="22"/>
  <c r="BI181" i="22"/>
  <c r="BH181" i="22"/>
  <c r="BG181" i="22"/>
  <c r="BE181" i="22"/>
  <c r="T181" i="22"/>
  <c r="R181" i="22"/>
  <c r="P181" i="22"/>
  <c r="BI177" i="22"/>
  <c r="BH177" i="22"/>
  <c r="BG177" i="22"/>
  <c r="BE177" i="22"/>
  <c r="T177" i="22"/>
  <c r="R177" i="22"/>
  <c r="P177" i="22"/>
  <c r="BI176" i="22"/>
  <c r="BH176" i="22"/>
  <c r="BG176" i="22"/>
  <c r="BE176" i="22"/>
  <c r="T176" i="22"/>
  <c r="R176" i="22"/>
  <c r="P176" i="22"/>
  <c r="BI174" i="22"/>
  <c r="BH174" i="22"/>
  <c r="BG174" i="22"/>
  <c r="BE174" i="22"/>
  <c r="T174" i="22"/>
  <c r="R174" i="22"/>
  <c r="P174" i="22"/>
  <c r="BI167" i="22"/>
  <c r="BH167" i="22"/>
  <c r="BG167" i="22"/>
  <c r="BE167" i="22"/>
  <c r="T167" i="22"/>
  <c r="T166" i="22" s="1"/>
  <c r="R167" i="22"/>
  <c r="R166" i="22"/>
  <c r="P167" i="22"/>
  <c r="P166" i="22" s="1"/>
  <c r="BI165" i="22"/>
  <c r="BH165" i="22"/>
  <c r="BG165" i="22"/>
  <c r="BE165" i="22"/>
  <c r="T165" i="22"/>
  <c r="R165" i="22"/>
  <c r="P165" i="22"/>
  <c r="BI163" i="22"/>
  <c r="BH163" i="22"/>
  <c r="BG163" i="22"/>
  <c r="BE163" i="22"/>
  <c r="T163" i="22"/>
  <c r="R163" i="22"/>
  <c r="P163" i="22"/>
  <c r="BI159" i="22"/>
  <c r="BH159" i="22"/>
  <c r="BG159" i="22"/>
  <c r="BE159" i="22"/>
  <c r="T159" i="22"/>
  <c r="R159" i="22"/>
  <c r="P159" i="22"/>
  <c r="BI158" i="22"/>
  <c r="BH158" i="22"/>
  <c r="BG158" i="22"/>
  <c r="BE158" i="22"/>
  <c r="T158" i="22"/>
  <c r="R158" i="22"/>
  <c r="P158" i="22"/>
  <c r="BI153" i="22"/>
  <c r="BH153" i="22"/>
  <c r="BG153" i="22"/>
  <c r="BE153" i="22"/>
  <c r="T153" i="22"/>
  <c r="R153" i="22"/>
  <c r="P153" i="22"/>
  <c r="BI151" i="22"/>
  <c r="BH151" i="22"/>
  <c r="BG151" i="22"/>
  <c r="BE151" i="22"/>
  <c r="T151" i="22"/>
  <c r="R151" i="22"/>
  <c r="P151" i="22"/>
  <c r="BI147" i="22"/>
  <c r="BH147" i="22"/>
  <c r="BG147" i="22"/>
  <c r="BE147" i="22"/>
  <c r="T147" i="22"/>
  <c r="R147" i="22"/>
  <c r="P147" i="22"/>
  <c r="BI145" i="22"/>
  <c r="BH145" i="22"/>
  <c r="BG145" i="22"/>
  <c r="BE145" i="22"/>
  <c r="T145" i="22"/>
  <c r="R145" i="22"/>
  <c r="P145" i="22"/>
  <c r="BI141" i="22"/>
  <c r="BH141" i="22"/>
  <c r="BG141" i="22"/>
  <c r="BE141" i="22"/>
  <c r="T141" i="22"/>
  <c r="R141" i="22"/>
  <c r="P141" i="22"/>
  <c r="BI135" i="22"/>
  <c r="BH135" i="22"/>
  <c r="BG135" i="22"/>
  <c r="BE135" i="22"/>
  <c r="T135" i="22"/>
  <c r="R135" i="22"/>
  <c r="P135" i="22"/>
  <c r="BI133" i="22"/>
  <c r="BH133" i="22"/>
  <c r="BG133" i="22"/>
  <c r="BE133" i="22"/>
  <c r="T133" i="22"/>
  <c r="R133" i="22"/>
  <c r="P133" i="22"/>
  <c r="F126" i="22"/>
  <c r="F124" i="22"/>
  <c r="E122" i="22"/>
  <c r="F95" i="22"/>
  <c r="F93" i="22"/>
  <c r="E91" i="22"/>
  <c r="F127" i="22"/>
  <c r="J124" i="22"/>
  <c r="E7" i="22"/>
  <c r="E116" i="22" s="1"/>
  <c r="J41" i="21"/>
  <c r="J40" i="21"/>
  <c r="AY136" i="1" s="1"/>
  <c r="J39" i="21"/>
  <c r="AX136" i="1" s="1"/>
  <c r="BI171" i="21"/>
  <c r="BH171" i="21"/>
  <c r="BG171" i="21"/>
  <c r="BE171" i="21"/>
  <c r="T171" i="21"/>
  <c r="R171" i="21"/>
  <c r="P171" i="21"/>
  <c r="BI170" i="21"/>
  <c r="BH170" i="21"/>
  <c r="BG170" i="21"/>
  <c r="BE170" i="21"/>
  <c r="T170" i="21"/>
  <c r="R170" i="21"/>
  <c r="P170" i="21"/>
  <c r="BI169" i="21"/>
  <c r="BH169" i="21"/>
  <c r="BG169" i="21"/>
  <c r="BE169" i="21"/>
  <c r="T169" i="21"/>
  <c r="R169" i="21"/>
  <c r="P169" i="21"/>
  <c r="BI168" i="21"/>
  <c r="BH168" i="21"/>
  <c r="BG168" i="21"/>
  <c r="BE168" i="21"/>
  <c r="T168" i="21"/>
  <c r="R168" i="21"/>
  <c r="P168" i="21"/>
  <c r="BI167" i="21"/>
  <c r="BH167" i="21"/>
  <c r="BG167" i="21"/>
  <c r="BE167" i="21"/>
  <c r="T167" i="21"/>
  <c r="R167" i="21"/>
  <c r="P167" i="21"/>
  <c r="BI166" i="21"/>
  <c r="BH166" i="21"/>
  <c r="BG166" i="21"/>
  <c r="BE166" i="21"/>
  <c r="T166" i="21"/>
  <c r="R166" i="21"/>
  <c r="P166" i="21"/>
  <c r="BI165" i="21"/>
  <c r="BH165" i="21"/>
  <c r="BG165" i="21"/>
  <c r="BE165" i="21"/>
  <c r="T165" i="21"/>
  <c r="R165" i="21"/>
  <c r="P165" i="21"/>
  <c r="BI164" i="21"/>
  <c r="BH164" i="21"/>
  <c r="BG164" i="21"/>
  <c r="BE164" i="21"/>
  <c r="T164" i="21"/>
  <c r="R164" i="21"/>
  <c r="P164" i="21"/>
  <c r="BI162" i="21"/>
  <c r="BH162" i="21"/>
  <c r="BG162" i="21"/>
  <c r="BE162" i="21"/>
  <c r="T162" i="21"/>
  <c r="R162" i="21"/>
  <c r="P162" i="21"/>
  <c r="BI161" i="21"/>
  <c r="BH161" i="21"/>
  <c r="BG161" i="21"/>
  <c r="BE161" i="21"/>
  <c r="T161" i="21"/>
  <c r="R161" i="21"/>
  <c r="P161" i="21"/>
  <c r="BI160" i="21"/>
  <c r="BH160" i="21"/>
  <c r="BG160" i="21"/>
  <c r="BE160" i="21"/>
  <c r="T160" i="21"/>
  <c r="R160" i="21"/>
  <c r="P160" i="21"/>
  <c r="BI159" i="21"/>
  <c r="BH159" i="21"/>
  <c r="BG159" i="21"/>
  <c r="BE159" i="21"/>
  <c r="T159" i="21"/>
  <c r="R159" i="21"/>
  <c r="P159" i="21"/>
  <c r="BI158" i="21"/>
  <c r="BH158" i="21"/>
  <c r="BG158" i="21"/>
  <c r="BE158" i="21"/>
  <c r="T158" i="21"/>
  <c r="R158" i="21"/>
  <c r="P158" i="21"/>
  <c r="BI157" i="21"/>
  <c r="BH157" i="21"/>
  <c r="BG157" i="21"/>
  <c r="BE157" i="21"/>
  <c r="T157" i="21"/>
  <c r="R157" i="21"/>
  <c r="P157" i="21"/>
  <c r="BI156" i="21"/>
  <c r="BH156" i="21"/>
  <c r="BG156" i="21"/>
  <c r="BE156" i="21"/>
  <c r="T156" i="21"/>
  <c r="R156" i="21"/>
  <c r="P156" i="21"/>
  <c r="BI155" i="21"/>
  <c r="BH155" i="21"/>
  <c r="BG155" i="21"/>
  <c r="BE155" i="21"/>
  <c r="T155" i="21"/>
  <c r="R155" i="21"/>
  <c r="P155" i="21"/>
  <c r="BI154" i="21"/>
  <c r="BH154" i="21"/>
  <c r="BG154" i="21"/>
  <c r="BE154" i="21"/>
  <c r="T154" i="21"/>
  <c r="R154" i="21"/>
  <c r="P154" i="21"/>
  <c r="BI153" i="21"/>
  <c r="BH153" i="21"/>
  <c r="BG153" i="21"/>
  <c r="BE153" i="21"/>
  <c r="T153" i="21"/>
  <c r="R153" i="21"/>
  <c r="P153" i="21"/>
  <c r="BI152" i="21"/>
  <c r="BH152" i="21"/>
  <c r="BG152" i="21"/>
  <c r="BE152" i="21"/>
  <c r="T152" i="21"/>
  <c r="R152" i="21"/>
  <c r="P152" i="21"/>
  <c r="BI151" i="21"/>
  <c r="BH151" i="21"/>
  <c r="BG151" i="21"/>
  <c r="BE151" i="21"/>
  <c r="T151" i="21"/>
  <c r="R151" i="21"/>
  <c r="P151" i="21"/>
  <c r="BI150" i="21"/>
  <c r="BH150" i="21"/>
  <c r="BG150" i="21"/>
  <c r="BE150" i="21"/>
  <c r="T150" i="21"/>
  <c r="R150" i="21"/>
  <c r="P150" i="21"/>
  <c r="BI149" i="21"/>
  <c r="BH149" i="21"/>
  <c r="BG149" i="21"/>
  <c r="BE149" i="21"/>
  <c r="T149" i="21"/>
  <c r="R149" i="21"/>
  <c r="P149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4" i="21"/>
  <c r="BH144" i="21"/>
  <c r="BG144" i="21"/>
  <c r="BE144" i="21"/>
  <c r="T144" i="21"/>
  <c r="R144" i="21"/>
  <c r="P144" i="21"/>
  <c r="BI143" i="21"/>
  <c r="BH143" i="21"/>
  <c r="BG143" i="21"/>
  <c r="BE143" i="21"/>
  <c r="T143" i="21"/>
  <c r="R143" i="21"/>
  <c r="P143" i="2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7" i="21"/>
  <c r="BH137" i="21"/>
  <c r="BG137" i="21"/>
  <c r="BE137" i="21"/>
  <c r="T137" i="21"/>
  <c r="R137" i="21"/>
  <c r="P137" i="21"/>
  <c r="BI136" i="21"/>
  <c r="BH136" i="21"/>
  <c r="BG136" i="21"/>
  <c r="BE136" i="21"/>
  <c r="T136" i="21"/>
  <c r="R136" i="21"/>
  <c r="P136" i="21"/>
  <c r="BI135" i="21"/>
  <c r="BH135" i="21"/>
  <c r="BG135" i="21"/>
  <c r="BE135" i="21"/>
  <c r="T135" i="21"/>
  <c r="R135" i="21"/>
  <c r="P135" i="21"/>
  <c r="BI132" i="21"/>
  <c r="BH132" i="21"/>
  <c r="BG132" i="21"/>
  <c r="BE132" i="21"/>
  <c r="T132" i="21"/>
  <c r="T131" i="21" s="1"/>
  <c r="T130" i="21" s="1"/>
  <c r="R132" i="21"/>
  <c r="R131" i="21"/>
  <c r="R130" i="21" s="1"/>
  <c r="P132" i="21"/>
  <c r="P131" i="21" s="1"/>
  <c r="P130" i="21" s="1"/>
  <c r="F125" i="21"/>
  <c r="F123" i="21"/>
  <c r="E121" i="21"/>
  <c r="F95" i="21"/>
  <c r="F93" i="21"/>
  <c r="E91" i="21"/>
  <c r="J28" i="21"/>
  <c r="E28" i="21"/>
  <c r="J126" i="21" s="1"/>
  <c r="J27" i="21"/>
  <c r="F96" i="21"/>
  <c r="J93" i="21"/>
  <c r="E7" i="21"/>
  <c r="E85" i="21" s="1"/>
  <c r="J41" i="20"/>
  <c r="J40" i="20"/>
  <c r="AY133" i="1"/>
  <c r="J39" i="20"/>
  <c r="AX133" i="1"/>
  <c r="BI303" i="20"/>
  <c r="BH303" i="20"/>
  <c r="BG303" i="20"/>
  <c r="BE303" i="20"/>
  <c r="T303" i="20"/>
  <c r="R303" i="20"/>
  <c r="P303" i="20"/>
  <c r="BI302" i="20"/>
  <c r="BH302" i="20"/>
  <c r="BG302" i="20"/>
  <c r="BE302" i="20"/>
  <c r="T302" i="20"/>
  <c r="R302" i="20"/>
  <c r="P302" i="20"/>
  <c r="BI301" i="20"/>
  <c r="BH301" i="20"/>
  <c r="BG301" i="20"/>
  <c r="BE301" i="20"/>
  <c r="T301" i="20"/>
  <c r="R301" i="20"/>
  <c r="P301" i="20"/>
  <c r="BI300" i="20"/>
  <c r="BH300" i="20"/>
  <c r="BG300" i="20"/>
  <c r="BE300" i="20"/>
  <c r="T300" i="20"/>
  <c r="R300" i="20"/>
  <c r="P300" i="20"/>
  <c r="BI299" i="20"/>
  <c r="BH299" i="20"/>
  <c r="BG299" i="20"/>
  <c r="BE299" i="20"/>
  <c r="T299" i="20"/>
  <c r="R299" i="20"/>
  <c r="P299" i="20"/>
  <c r="BI298" i="20"/>
  <c r="BH298" i="20"/>
  <c r="BG298" i="20"/>
  <c r="BE298" i="20"/>
  <c r="T298" i="20"/>
  <c r="R298" i="20"/>
  <c r="P298" i="20"/>
  <c r="BI294" i="20"/>
  <c r="BH294" i="20"/>
  <c r="BG294" i="20"/>
  <c r="BE294" i="20"/>
  <c r="T294" i="20"/>
  <c r="R294" i="20"/>
  <c r="P294" i="20"/>
  <c r="BI293" i="20"/>
  <c r="BH293" i="20"/>
  <c r="BG293" i="20"/>
  <c r="BE293" i="20"/>
  <c r="T293" i="20"/>
  <c r="R293" i="20"/>
  <c r="P293" i="20"/>
  <c r="BI291" i="20"/>
  <c r="BH291" i="20"/>
  <c r="BG291" i="20"/>
  <c r="BE291" i="20"/>
  <c r="T291" i="20"/>
  <c r="R291" i="20"/>
  <c r="P291" i="20"/>
  <c r="BI286" i="20"/>
  <c r="BH286" i="20"/>
  <c r="BG286" i="20"/>
  <c r="BE286" i="20"/>
  <c r="T286" i="20"/>
  <c r="R286" i="20"/>
  <c r="P286" i="20"/>
  <c r="BI285" i="20"/>
  <c r="BH285" i="20"/>
  <c r="BG285" i="20"/>
  <c r="BE285" i="20"/>
  <c r="T285" i="20"/>
  <c r="R285" i="20"/>
  <c r="P285" i="20"/>
  <c r="BI281" i="20"/>
  <c r="BH281" i="20"/>
  <c r="BG281" i="20"/>
  <c r="BE281" i="20"/>
  <c r="T281" i="20"/>
  <c r="R281" i="20"/>
  <c r="P281" i="20"/>
  <c r="BI277" i="20"/>
  <c r="BH277" i="20"/>
  <c r="BG277" i="20"/>
  <c r="BE277" i="20"/>
  <c r="T277" i="20"/>
  <c r="R277" i="20"/>
  <c r="P277" i="20"/>
  <c r="BI274" i="20"/>
  <c r="BH274" i="20"/>
  <c r="BG274" i="20"/>
  <c r="BE274" i="20"/>
  <c r="T274" i="20"/>
  <c r="R274" i="20"/>
  <c r="P274" i="20"/>
  <c r="BI270" i="20"/>
  <c r="BH270" i="20"/>
  <c r="BG270" i="20"/>
  <c r="BE270" i="20"/>
  <c r="T270" i="20"/>
  <c r="R270" i="20"/>
  <c r="P270" i="20"/>
  <c r="BI268" i="20"/>
  <c r="BH268" i="20"/>
  <c r="BG268" i="20"/>
  <c r="BE268" i="20"/>
  <c r="T268" i="20"/>
  <c r="R268" i="20"/>
  <c r="P268" i="20"/>
  <c r="BI266" i="20"/>
  <c r="BH266" i="20"/>
  <c r="BG266" i="20"/>
  <c r="BE266" i="20"/>
  <c r="T266" i="20"/>
  <c r="R266" i="20"/>
  <c r="P266" i="20"/>
  <c r="BI264" i="20"/>
  <c r="BH264" i="20"/>
  <c r="BG264" i="20"/>
  <c r="BE264" i="20"/>
  <c r="T264" i="20"/>
  <c r="R264" i="20"/>
  <c r="P264" i="20"/>
  <c r="BI262" i="20"/>
  <c r="BH262" i="20"/>
  <c r="BG262" i="20"/>
  <c r="BE262" i="20"/>
  <c r="T262" i="20"/>
  <c r="R262" i="20"/>
  <c r="P262" i="20"/>
  <c r="BI260" i="20"/>
  <c r="BH260" i="20"/>
  <c r="BG260" i="20"/>
  <c r="BE260" i="20"/>
  <c r="T260" i="20"/>
  <c r="R260" i="20"/>
  <c r="P260" i="20"/>
  <c r="BI258" i="20"/>
  <c r="BH258" i="20"/>
  <c r="BG258" i="20"/>
  <c r="BE258" i="20"/>
  <c r="T258" i="20"/>
  <c r="R258" i="20"/>
  <c r="P258" i="20"/>
  <c r="BI256" i="20"/>
  <c r="BH256" i="20"/>
  <c r="BG256" i="20"/>
  <c r="BE256" i="20"/>
  <c r="T256" i="20"/>
  <c r="R256" i="20"/>
  <c r="P256" i="20"/>
  <c r="BI254" i="20"/>
  <c r="BH254" i="20"/>
  <c r="BG254" i="20"/>
  <c r="BE254" i="20"/>
  <c r="T254" i="20"/>
  <c r="R254" i="20"/>
  <c r="P254" i="20"/>
  <c r="BI251" i="20"/>
  <c r="BH251" i="20"/>
  <c r="BG251" i="20"/>
  <c r="BE251" i="20"/>
  <c r="T251" i="20"/>
  <c r="T250" i="20" s="1"/>
  <c r="R251" i="20"/>
  <c r="R250" i="20"/>
  <c r="P251" i="20"/>
  <c r="P250" i="20" s="1"/>
  <c r="BI249" i="20"/>
  <c r="BH249" i="20"/>
  <c r="BG249" i="20"/>
  <c r="BE249" i="20"/>
  <c r="T249" i="20"/>
  <c r="R249" i="20"/>
  <c r="P249" i="20"/>
  <c r="BI248" i="20"/>
  <c r="BH248" i="20"/>
  <c r="BG248" i="20"/>
  <c r="BE248" i="20"/>
  <c r="T248" i="20"/>
  <c r="R248" i="20"/>
  <c r="P248" i="20"/>
  <c r="BI246" i="20"/>
  <c r="BH246" i="20"/>
  <c r="BG246" i="20"/>
  <c r="BE246" i="20"/>
  <c r="T246" i="20"/>
  <c r="R246" i="20"/>
  <c r="P246" i="20"/>
  <c r="BI245" i="20"/>
  <c r="BH245" i="20"/>
  <c r="BG245" i="20"/>
  <c r="BE245" i="20"/>
  <c r="T245" i="20"/>
  <c r="R245" i="20"/>
  <c r="P245" i="20"/>
  <c r="BI244" i="20"/>
  <c r="BH244" i="20"/>
  <c r="BG244" i="20"/>
  <c r="BE244" i="20"/>
  <c r="T244" i="20"/>
  <c r="R244" i="20"/>
  <c r="P244" i="20"/>
  <c r="BI241" i="20"/>
  <c r="BH241" i="20"/>
  <c r="BG241" i="20"/>
  <c r="BE241" i="20"/>
  <c r="T241" i="20"/>
  <c r="R241" i="20"/>
  <c r="P241" i="20"/>
  <c r="BI238" i="20"/>
  <c r="BH238" i="20"/>
  <c r="BG238" i="20"/>
  <c r="BE238" i="20"/>
  <c r="T238" i="20"/>
  <c r="R238" i="20"/>
  <c r="P238" i="20"/>
  <c r="BI231" i="20"/>
  <c r="BH231" i="20"/>
  <c r="BG231" i="20"/>
  <c r="BE231" i="20"/>
  <c r="T231" i="20"/>
  <c r="R231" i="20"/>
  <c r="P231" i="20"/>
  <c r="BI227" i="20"/>
  <c r="BH227" i="20"/>
  <c r="BG227" i="20"/>
  <c r="BE227" i="20"/>
  <c r="T227" i="20"/>
  <c r="R227" i="20"/>
  <c r="P227" i="20"/>
  <c r="BI224" i="20"/>
  <c r="BH224" i="20"/>
  <c r="BG224" i="20"/>
  <c r="BE224" i="20"/>
  <c r="T224" i="20"/>
  <c r="R224" i="20"/>
  <c r="P224" i="20"/>
  <c r="BI222" i="20"/>
  <c r="BH222" i="20"/>
  <c r="BG222" i="20"/>
  <c r="BE222" i="20"/>
  <c r="T222" i="20"/>
  <c r="R222" i="20"/>
  <c r="P222" i="20"/>
  <c r="BI220" i="20"/>
  <c r="BH220" i="20"/>
  <c r="BG220" i="20"/>
  <c r="BE220" i="20"/>
  <c r="T220" i="20"/>
  <c r="R220" i="20"/>
  <c r="P220" i="20"/>
  <c r="BI219" i="20"/>
  <c r="BH219" i="20"/>
  <c r="BG219" i="20"/>
  <c r="BE219" i="20"/>
  <c r="T219" i="20"/>
  <c r="R219" i="20"/>
  <c r="P219" i="20"/>
  <c r="BI218" i="20"/>
  <c r="BH218" i="20"/>
  <c r="BG218" i="20"/>
  <c r="BE218" i="20"/>
  <c r="T218" i="20"/>
  <c r="R218" i="20"/>
  <c r="P218" i="20"/>
  <c r="BI217" i="20"/>
  <c r="BH217" i="20"/>
  <c r="BG217" i="20"/>
  <c r="BE217" i="20"/>
  <c r="T217" i="20"/>
  <c r="R217" i="20"/>
  <c r="P217" i="20"/>
  <c r="BI215" i="20"/>
  <c r="BH215" i="20"/>
  <c r="BG215" i="20"/>
  <c r="BE215" i="20"/>
  <c r="T215" i="20"/>
  <c r="R215" i="20"/>
  <c r="P215" i="20"/>
  <c r="BI212" i="20"/>
  <c r="BH212" i="20"/>
  <c r="BG212" i="20"/>
  <c r="BE212" i="20"/>
  <c r="T212" i="20"/>
  <c r="R212" i="20"/>
  <c r="P212" i="20"/>
  <c r="BI210" i="20"/>
  <c r="BH210" i="20"/>
  <c r="BG210" i="20"/>
  <c r="BE210" i="20"/>
  <c r="T210" i="20"/>
  <c r="R210" i="20"/>
  <c r="P210" i="20"/>
  <c r="BI204" i="20"/>
  <c r="BH204" i="20"/>
  <c r="BG204" i="20"/>
  <c r="BE204" i="20"/>
  <c r="T204" i="20"/>
  <c r="R204" i="20"/>
  <c r="P204" i="20"/>
  <c r="BI198" i="20"/>
  <c r="BH198" i="20"/>
  <c r="BG198" i="20"/>
  <c r="BE198" i="20"/>
  <c r="T198" i="20"/>
  <c r="R198" i="20"/>
  <c r="P198" i="20"/>
  <c r="BI196" i="20"/>
  <c r="BH196" i="20"/>
  <c r="BG196" i="20"/>
  <c r="BE196" i="20"/>
  <c r="T196" i="20"/>
  <c r="R196" i="20"/>
  <c r="P196" i="20"/>
  <c r="BI181" i="20"/>
  <c r="BH181" i="20"/>
  <c r="BG181" i="20"/>
  <c r="BE181" i="20"/>
  <c r="T181" i="20"/>
  <c r="R181" i="20"/>
  <c r="P181" i="20"/>
  <c r="BI175" i="20"/>
  <c r="BH175" i="20"/>
  <c r="BG175" i="20"/>
  <c r="BE175" i="20"/>
  <c r="T175" i="20"/>
  <c r="R175" i="20"/>
  <c r="P175" i="20"/>
  <c r="BI165" i="20"/>
  <c r="BH165" i="20"/>
  <c r="BG165" i="20"/>
  <c r="BE165" i="20"/>
  <c r="T165" i="20"/>
  <c r="R165" i="20"/>
  <c r="P165" i="20"/>
  <c r="BI163" i="20"/>
  <c r="BH163" i="20"/>
  <c r="BG163" i="20"/>
  <c r="BE163" i="20"/>
  <c r="T163" i="20"/>
  <c r="R163" i="20"/>
  <c r="P163" i="20"/>
  <c r="BI161" i="20"/>
  <c r="BH161" i="20"/>
  <c r="BG161" i="20"/>
  <c r="BE161" i="20"/>
  <c r="T161" i="20"/>
  <c r="R161" i="20"/>
  <c r="P161" i="20"/>
  <c r="BI159" i="20"/>
  <c r="BH159" i="20"/>
  <c r="BG159" i="20"/>
  <c r="BE159" i="20"/>
  <c r="T159" i="20"/>
  <c r="R159" i="20"/>
  <c r="P159" i="20"/>
  <c r="BI157" i="20"/>
  <c r="BH157" i="20"/>
  <c r="BG157" i="20"/>
  <c r="BE157" i="20"/>
  <c r="T157" i="20"/>
  <c r="R157" i="20"/>
  <c r="P157" i="20"/>
  <c r="BI155" i="20"/>
  <c r="BH155" i="20"/>
  <c r="BG155" i="20"/>
  <c r="BE155" i="20"/>
  <c r="T155" i="20"/>
  <c r="R155" i="20"/>
  <c r="P155" i="20"/>
  <c r="BI151" i="20"/>
  <c r="BH151" i="20"/>
  <c r="BG151" i="20"/>
  <c r="BE151" i="20"/>
  <c r="T151" i="20"/>
  <c r="R151" i="20"/>
  <c r="P151" i="20"/>
  <c r="BI150" i="20"/>
  <c r="BH150" i="20"/>
  <c r="BG150" i="20"/>
  <c r="BE150" i="20"/>
  <c r="T150" i="20"/>
  <c r="R150" i="20"/>
  <c r="P150" i="20"/>
  <c r="BI143" i="20"/>
  <c r="BH143" i="20"/>
  <c r="BG143" i="20"/>
  <c r="BE143" i="20"/>
  <c r="T143" i="20"/>
  <c r="R143" i="20"/>
  <c r="P143" i="20"/>
  <c r="BI142" i="20"/>
  <c r="BH142" i="20"/>
  <c r="BG142" i="20"/>
  <c r="BE142" i="20"/>
  <c r="T142" i="20"/>
  <c r="R142" i="20"/>
  <c r="P142" i="20"/>
  <c r="BI139" i="20"/>
  <c r="BH139" i="20"/>
  <c r="BG139" i="20"/>
  <c r="BE139" i="20"/>
  <c r="T139" i="20"/>
  <c r="R139" i="20"/>
  <c r="P139" i="20"/>
  <c r="F132" i="20"/>
  <c r="F130" i="20"/>
  <c r="E128" i="20"/>
  <c r="F95" i="20"/>
  <c r="F93" i="20"/>
  <c r="E91" i="20"/>
  <c r="F133" i="20"/>
  <c r="J130" i="20"/>
  <c r="E7" i="20"/>
  <c r="E122" i="20"/>
  <c r="J41" i="19"/>
  <c r="J40" i="19"/>
  <c r="AY130" i="1" s="1"/>
  <c r="J39" i="19"/>
  <c r="AX130" i="1" s="1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8" i="19"/>
  <c r="BH138" i="19"/>
  <c r="BG138" i="19"/>
  <c r="BE138" i="19"/>
  <c r="T138" i="19"/>
  <c r="R138" i="19"/>
  <c r="P138" i="19"/>
  <c r="BI137" i="19"/>
  <c r="BH137" i="19"/>
  <c r="BG137" i="19"/>
  <c r="BE137" i="19"/>
  <c r="T137" i="19"/>
  <c r="R137" i="19"/>
  <c r="P137" i="19"/>
  <c r="BI135" i="19"/>
  <c r="BH135" i="19"/>
  <c r="BG135" i="19"/>
  <c r="BE135" i="19"/>
  <c r="T135" i="19"/>
  <c r="R135" i="19"/>
  <c r="P135" i="19"/>
  <c r="BI134" i="19"/>
  <c r="BH134" i="19"/>
  <c r="BG134" i="19"/>
  <c r="BE134" i="19"/>
  <c r="T134" i="19"/>
  <c r="R134" i="19"/>
  <c r="P134" i="19"/>
  <c r="BI133" i="19"/>
  <c r="BH133" i="19"/>
  <c r="BG133" i="19"/>
  <c r="BE133" i="19"/>
  <c r="T133" i="19"/>
  <c r="R133" i="19"/>
  <c r="P133" i="19"/>
  <c r="BI132" i="19"/>
  <c r="BH132" i="19"/>
  <c r="BG132" i="19"/>
  <c r="BE132" i="19"/>
  <c r="T132" i="19"/>
  <c r="R132" i="19"/>
  <c r="P132" i="19"/>
  <c r="BI131" i="19"/>
  <c r="BH131" i="19"/>
  <c r="BG131" i="19"/>
  <c r="BE131" i="19"/>
  <c r="T131" i="19"/>
  <c r="R131" i="19"/>
  <c r="P131" i="19"/>
  <c r="J125" i="19"/>
  <c r="F124" i="19"/>
  <c r="F122" i="19"/>
  <c r="E120" i="19"/>
  <c r="J96" i="19"/>
  <c r="F95" i="19"/>
  <c r="F93" i="19"/>
  <c r="E91" i="19"/>
  <c r="F96" i="19"/>
  <c r="J122" i="19"/>
  <c r="E7" i="19"/>
  <c r="E85" i="19" s="1"/>
  <c r="J41" i="18"/>
  <c r="J40" i="18"/>
  <c r="AY128" i="1" s="1"/>
  <c r="J39" i="18"/>
  <c r="AX128" i="1" s="1"/>
  <c r="BI253" i="18"/>
  <c r="BH253" i="18"/>
  <c r="BG253" i="18"/>
  <c r="BE253" i="18"/>
  <c r="T253" i="18"/>
  <c r="R253" i="18"/>
  <c r="P253" i="18"/>
  <c r="BI252" i="18"/>
  <c r="BH252" i="18"/>
  <c r="BG252" i="18"/>
  <c r="BE252" i="18"/>
  <c r="T252" i="18"/>
  <c r="R252" i="18"/>
  <c r="P252" i="18"/>
  <c r="BI250" i="18"/>
  <c r="BH250" i="18"/>
  <c r="BG250" i="18"/>
  <c r="BE250" i="18"/>
  <c r="T250" i="18"/>
  <c r="R250" i="18"/>
  <c r="P250" i="18"/>
  <c r="BI249" i="18"/>
  <c r="BH249" i="18"/>
  <c r="BG249" i="18"/>
  <c r="BE249" i="18"/>
  <c r="T249" i="18"/>
  <c r="R249" i="18"/>
  <c r="P249" i="18"/>
  <c r="BI248" i="18"/>
  <c r="BH248" i="18"/>
  <c r="BG248" i="18"/>
  <c r="BE248" i="18"/>
  <c r="T248" i="18"/>
  <c r="R248" i="18"/>
  <c r="P248" i="18"/>
  <c r="BI247" i="18"/>
  <c r="BH247" i="18"/>
  <c r="BG247" i="18"/>
  <c r="BE247" i="18"/>
  <c r="T247" i="18"/>
  <c r="R247" i="18"/>
  <c r="P247" i="18"/>
  <c r="BI246" i="18"/>
  <c r="BH246" i="18"/>
  <c r="BG246" i="18"/>
  <c r="BE246" i="18"/>
  <c r="T246" i="18"/>
  <c r="R246" i="18"/>
  <c r="P246" i="18"/>
  <c r="BI245" i="18"/>
  <c r="BH245" i="18"/>
  <c r="BG245" i="18"/>
  <c r="BE245" i="18"/>
  <c r="T245" i="18"/>
  <c r="R245" i="18"/>
  <c r="P245" i="18"/>
  <c r="BI244" i="18"/>
  <c r="BH244" i="18"/>
  <c r="BG244" i="18"/>
  <c r="BE244" i="18"/>
  <c r="T244" i="18"/>
  <c r="R244" i="18"/>
  <c r="P244" i="18"/>
  <c r="BI243" i="18"/>
  <c r="BH243" i="18"/>
  <c r="BG243" i="18"/>
  <c r="BE243" i="18"/>
  <c r="T243" i="18"/>
  <c r="R243" i="18"/>
  <c r="P243" i="18"/>
  <c r="BI242" i="18"/>
  <c r="BH242" i="18"/>
  <c r="BG242" i="18"/>
  <c r="BE242" i="18"/>
  <c r="T242" i="18"/>
  <c r="R242" i="18"/>
  <c r="P242" i="18"/>
  <c r="BI241" i="18"/>
  <c r="BH241" i="18"/>
  <c r="BG241" i="18"/>
  <c r="BE241" i="18"/>
  <c r="T241" i="18"/>
  <c r="R241" i="18"/>
  <c r="P241" i="18"/>
  <c r="BI240" i="18"/>
  <c r="BH240" i="18"/>
  <c r="BG240" i="18"/>
  <c r="BE240" i="18"/>
  <c r="T240" i="18"/>
  <c r="R240" i="18"/>
  <c r="P240" i="18"/>
  <c r="BI239" i="18"/>
  <c r="BH239" i="18"/>
  <c r="BG239" i="18"/>
  <c r="BE239" i="18"/>
  <c r="T239" i="18"/>
  <c r="R239" i="18"/>
  <c r="P239" i="18"/>
  <c r="BI238" i="18"/>
  <c r="BH238" i="18"/>
  <c r="BG238" i="18"/>
  <c r="BE238" i="18"/>
  <c r="T238" i="18"/>
  <c r="R238" i="18"/>
  <c r="P238" i="18"/>
  <c r="BI237" i="18"/>
  <c r="BH237" i="18"/>
  <c r="BG237" i="18"/>
  <c r="BE237" i="18"/>
  <c r="T237" i="18"/>
  <c r="R237" i="18"/>
  <c r="P237" i="18"/>
  <c r="BI235" i="18"/>
  <c r="BH235" i="18"/>
  <c r="BG235" i="18"/>
  <c r="BE235" i="18"/>
  <c r="T235" i="18"/>
  <c r="R235" i="18"/>
  <c r="P235" i="18"/>
  <c r="BI234" i="18"/>
  <c r="BH234" i="18"/>
  <c r="BG234" i="18"/>
  <c r="BE234" i="18"/>
  <c r="T234" i="18"/>
  <c r="R234" i="18"/>
  <c r="P234" i="18"/>
  <c r="BI233" i="18"/>
  <c r="BH233" i="18"/>
  <c r="BG233" i="18"/>
  <c r="BE233" i="18"/>
  <c r="T233" i="18"/>
  <c r="R233" i="18"/>
  <c r="P233" i="18"/>
  <c r="BI232" i="18"/>
  <c r="BH232" i="18"/>
  <c r="BG232" i="18"/>
  <c r="BE232" i="18"/>
  <c r="T232" i="18"/>
  <c r="R232" i="18"/>
  <c r="P232" i="18"/>
  <c r="BI231" i="18"/>
  <c r="BH231" i="18"/>
  <c r="BG231" i="18"/>
  <c r="BE231" i="18"/>
  <c r="T231" i="18"/>
  <c r="R231" i="18"/>
  <c r="P231" i="18"/>
  <c r="BI230" i="18"/>
  <c r="BH230" i="18"/>
  <c r="BG230" i="18"/>
  <c r="BE230" i="18"/>
  <c r="T230" i="18"/>
  <c r="R230" i="18"/>
  <c r="P230" i="18"/>
  <c r="BI229" i="18"/>
  <c r="BH229" i="18"/>
  <c r="BG229" i="18"/>
  <c r="BE229" i="18"/>
  <c r="T229" i="18"/>
  <c r="R229" i="18"/>
  <c r="P229" i="18"/>
  <c r="BI228" i="18"/>
  <c r="BH228" i="18"/>
  <c r="BG228" i="18"/>
  <c r="BE228" i="18"/>
  <c r="T228" i="18"/>
  <c r="R228" i="18"/>
  <c r="P228" i="18"/>
  <c r="BI227" i="18"/>
  <c r="BH227" i="18"/>
  <c r="BG227" i="18"/>
  <c r="BE227" i="18"/>
  <c r="T227" i="18"/>
  <c r="R227" i="18"/>
  <c r="P227" i="18"/>
  <c r="BI226" i="18"/>
  <c r="BH226" i="18"/>
  <c r="BG226" i="18"/>
  <c r="BE226" i="18"/>
  <c r="T226" i="18"/>
  <c r="R226" i="18"/>
  <c r="P226" i="18"/>
  <c r="BI225" i="18"/>
  <c r="BH225" i="18"/>
  <c r="BG225" i="18"/>
  <c r="BE225" i="18"/>
  <c r="T225" i="18"/>
  <c r="R225" i="18"/>
  <c r="P225" i="18"/>
  <c r="BI224" i="18"/>
  <c r="BH224" i="18"/>
  <c r="BG224" i="18"/>
  <c r="BE224" i="18"/>
  <c r="T224" i="18"/>
  <c r="R224" i="18"/>
  <c r="P224" i="18"/>
  <c r="BI223" i="18"/>
  <c r="BH223" i="18"/>
  <c r="BG223" i="18"/>
  <c r="BE223" i="18"/>
  <c r="T223" i="18"/>
  <c r="R223" i="18"/>
  <c r="P223" i="18"/>
  <c r="BI222" i="18"/>
  <c r="BH222" i="18"/>
  <c r="BG222" i="18"/>
  <c r="BE222" i="18"/>
  <c r="T222" i="18"/>
  <c r="R222" i="18"/>
  <c r="P222" i="18"/>
  <c r="BI221" i="18"/>
  <c r="BH221" i="18"/>
  <c r="BG221" i="18"/>
  <c r="BE221" i="18"/>
  <c r="T221" i="18"/>
  <c r="R221" i="18"/>
  <c r="P221" i="18"/>
  <c r="BI220" i="18"/>
  <c r="BH220" i="18"/>
  <c r="BG220" i="18"/>
  <c r="BE220" i="18"/>
  <c r="T220" i="18"/>
  <c r="R220" i="18"/>
  <c r="P220" i="18"/>
  <c r="BI219" i="18"/>
  <c r="BH219" i="18"/>
  <c r="BG219" i="18"/>
  <c r="BE219" i="18"/>
  <c r="T219" i="18"/>
  <c r="R219" i="18"/>
  <c r="P219" i="18"/>
  <c r="BI218" i="18"/>
  <c r="BH218" i="18"/>
  <c r="BG218" i="18"/>
  <c r="BE218" i="18"/>
  <c r="T218" i="18"/>
  <c r="R218" i="18"/>
  <c r="P218" i="18"/>
  <c r="BI217" i="18"/>
  <c r="BH217" i="18"/>
  <c r="BG217" i="18"/>
  <c r="BE217" i="18"/>
  <c r="T217" i="18"/>
  <c r="R217" i="18"/>
  <c r="P217" i="18"/>
  <c r="BI216" i="18"/>
  <c r="BH216" i="18"/>
  <c r="BG216" i="18"/>
  <c r="BE216" i="18"/>
  <c r="T216" i="18"/>
  <c r="R216" i="18"/>
  <c r="P216" i="18"/>
  <c r="BI215" i="18"/>
  <c r="BH215" i="18"/>
  <c r="BG215" i="18"/>
  <c r="BE215" i="18"/>
  <c r="T215" i="18"/>
  <c r="R215" i="18"/>
  <c r="P215" i="18"/>
  <c r="BI214" i="18"/>
  <c r="BH214" i="18"/>
  <c r="BG214" i="18"/>
  <c r="BE214" i="18"/>
  <c r="T214" i="18"/>
  <c r="R214" i="18"/>
  <c r="P214" i="18"/>
  <c r="BI213" i="18"/>
  <c r="BH213" i="18"/>
  <c r="BG213" i="18"/>
  <c r="BE213" i="18"/>
  <c r="T213" i="18"/>
  <c r="R213" i="18"/>
  <c r="P213" i="18"/>
  <c r="BI212" i="18"/>
  <c r="BH212" i="18"/>
  <c r="BG212" i="18"/>
  <c r="BE212" i="18"/>
  <c r="T212" i="18"/>
  <c r="R212" i="18"/>
  <c r="P212" i="18"/>
  <c r="BI211" i="18"/>
  <c r="BH211" i="18"/>
  <c r="BG211" i="18"/>
  <c r="BE211" i="18"/>
  <c r="T211" i="18"/>
  <c r="R211" i="18"/>
  <c r="P211" i="18"/>
  <c r="BI210" i="18"/>
  <c r="BH210" i="18"/>
  <c r="BG210" i="18"/>
  <c r="BE210" i="18"/>
  <c r="T210" i="18"/>
  <c r="R210" i="18"/>
  <c r="P210" i="18"/>
  <c r="BI209" i="18"/>
  <c r="BH209" i="18"/>
  <c r="BG209" i="18"/>
  <c r="BE209" i="18"/>
  <c r="T209" i="18"/>
  <c r="R209" i="18"/>
  <c r="P209" i="18"/>
  <c r="BI208" i="18"/>
  <c r="BH208" i="18"/>
  <c r="BG208" i="18"/>
  <c r="BE208" i="18"/>
  <c r="T208" i="18"/>
  <c r="R208" i="18"/>
  <c r="P208" i="18"/>
  <c r="BI207" i="18"/>
  <c r="BH207" i="18"/>
  <c r="BG207" i="18"/>
  <c r="BE207" i="18"/>
  <c r="T207" i="18"/>
  <c r="R207" i="18"/>
  <c r="P207" i="18"/>
  <c r="BI206" i="18"/>
  <c r="BH206" i="18"/>
  <c r="BG206" i="18"/>
  <c r="BE206" i="18"/>
  <c r="T206" i="18"/>
  <c r="R206" i="18"/>
  <c r="P206" i="18"/>
  <c r="BI205" i="18"/>
  <c r="BH205" i="18"/>
  <c r="BG205" i="18"/>
  <c r="BE205" i="18"/>
  <c r="T205" i="18"/>
  <c r="R205" i="18"/>
  <c r="P205" i="18"/>
  <c r="BI204" i="18"/>
  <c r="BH204" i="18"/>
  <c r="BG204" i="18"/>
  <c r="BE204" i="18"/>
  <c r="T204" i="18"/>
  <c r="R204" i="18"/>
  <c r="P204" i="18"/>
  <c r="BI203" i="18"/>
  <c r="BH203" i="18"/>
  <c r="BG203" i="18"/>
  <c r="BE203" i="18"/>
  <c r="T203" i="18"/>
  <c r="R203" i="18"/>
  <c r="P203" i="18"/>
  <c r="BI201" i="18"/>
  <c r="BH201" i="18"/>
  <c r="BG201" i="18"/>
  <c r="BE201" i="18"/>
  <c r="T201" i="18"/>
  <c r="R201" i="18"/>
  <c r="P201" i="18"/>
  <c r="BI200" i="18"/>
  <c r="BH200" i="18"/>
  <c r="BG200" i="18"/>
  <c r="BE200" i="18"/>
  <c r="T200" i="18"/>
  <c r="R200" i="18"/>
  <c r="P200" i="18"/>
  <c r="BI199" i="18"/>
  <c r="BH199" i="18"/>
  <c r="BG199" i="18"/>
  <c r="BE199" i="18"/>
  <c r="T199" i="18"/>
  <c r="R199" i="18"/>
  <c r="P199" i="18"/>
  <c r="BI198" i="18"/>
  <c r="BH198" i="18"/>
  <c r="BG198" i="18"/>
  <c r="BE198" i="18"/>
  <c r="T198" i="18"/>
  <c r="R198" i="18"/>
  <c r="P198" i="18"/>
  <c r="BI197" i="18"/>
  <c r="BH197" i="18"/>
  <c r="BG197" i="18"/>
  <c r="BE197" i="18"/>
  <c r="T197" i="18"/>
  <c r="R197" i="18"/>
  <c r="P197" i="18"/>
  <c r="BI196" i="18"/>
  <c r="BH196" i="18"/>
  <c r="BG196" i="18"/>
  <c r="BE196" i="18"/>
  <c r="T196" i="18"/>
  <c r="R196" i="18"/>
  <c r="P196" i="18"/>
  <c r="BI195" i="18"/>
  <c r="BH195" i="18"/>
  <c r="BG195" i="18"/>
  <c r="BE195" i="18"/>
  <c r="T195" i="18"/>
  <c r="R195" i="18"/>
  <c r="P195" i="18"/>
  <c r="BI194" i="18"/>
  <c r="BH194" i="18"/>
  <c r="BG194" i="18"/>
  <c r="BE194" i="18"/>
  <c r="T194" i="18"/>
  <c r="R194" i="18"/>
  <c r="P194" i="18"/>
  <c r="BI193" i="18"/>
  <c r="BH193" i="18"/>
  <c r="BG193" i="18"/>
  <c r="BE193" i="18"/>
  <c r="T193" i="18"/>
  <c r="R193" i="18"/>
  <c r="P193" i="18"/>
  <c r="BI192" i="18"/>
  <c r="BH192" i="18"/>
  <c r="BG192" i="18"/>
  <c r="BE192" i="18"/>
  <c r="T192" i="18"/>
  <c r="R192" i="18"/>
  <c r="P192" i="18"/>
  <c r="BI191" i="18"/>
  <c r="BH191" i="18"/>
  <c r="BG191" i="18"/>
  <c r="BE191" i="18"/>
  <c r="T191" i="18"/>
  <c r="R191" i="18"/>
  <c r="P191" i="18"/>
  <c r="BI190" i="18"/>
  <c r="BH190" i="18"/>
  <c r="BG190" i="18"/>
  <c r="BE190" i="18"/>
  <c r="T190" i="18"/>
  <c r="R190" i="18"/>
  <c r="P190" i="18"/>
  <c r="BI189" i="18"/>
  <c r="BH189" i="18"/>
  <c r="BG189" i="18"/>
  <c r="BE189" i="18"/>
  <c r="T189" i="18"/>
  <c r="R189" i="18"/>
  <c r="P189" i="18"/>
  <c r="BI188" i="18"/>
  <c r="BH188" i="18"/>
  <c r="BG188" i="18"/>
  <c r="BE188" i="18"/>
  <c r="T188" i="18"/>
  <c r="R188" i="18"/>
  <c r="P188" i="18"/>
  <c r="BI187" i="18"/>
  <c r="BH187" i="18"/>
  <c r="BG187" i="18"/>
  <c r="BE187" i="18"/>
  <c r="T187" i="18"/>
  <c r="R187" i="18"/>
  <c r="P187" i="18"/>
  <c r="BI185" i="18"/>
  <c r="BH185" i="18"/>
  <c r="BG185" i="18"/>
  <c r="BE185" i="18"/>
  <c r="T185" i="18"/>
  <c r="R185" i="18"/>
  <c r="P185" i="18"/>
  <c r="BI184" i="18"/>
  <c r="BH184" i="18"/>
  <c r="BG184" i="18"/>
  <c r="BE184" i="18"/>
  <c r="T184" i="18"/>
  <c r="R184" i="18"/>
  <c r="P184" i="18"/>
  <c r="BI183" i="18"/>
  <c r="BH183" i="18"/>
  <c r="BG183" i="18"/>
  <c r="BE183" i="18"/>
  <c r="T183" i="18"/>
  <c r="R183" i="18"/>
  <c r="P183" i="18"/>
  <c r="BI182" i="18"/>
  <c r="BH182" i="18"/>
  <c r="BG182" i="18"/>
  <c r="BE182" i="18"/>
  <c r="T182" i="18"/>
  <c r="R182" i="18"/>
  <c r="P182" i="18"/>
  <c r="BI181" i="18"/>
  <c r="BH181" i="18"/>
  <c r="BG181" i="18"/>
  <c r="BE181" i="18"/>
  <c r="T181" i="18"/>
  <c r="R181" i="18"/>
  <c r="P181" i="18"/>
  <c r="BI180" i="18"/>
  <c r="BH180" i="18"/>
  <c r="BG180" i="18"/>
  <c r="BE180" i="18"/>
  <c r="T180" i="18"/>
  <c r="R180" i="18"/>
  <c r="P180" i="18"/>
  <c r="BI179" i="18"/>
  <c r="BH179" i="18"/>
  <c r="BG179" i="18"/>
  <c r="BE179" i="18"/>
  <c r="T179" i="18"/>
  <c r="R179" i="18"/>
  <c r="P179" i="18"/>
  <c r="BI178" i="18"/>
  <c r="BH178" i="18"/>
  <c r="BG178" i="18"/>
  <c r="BE178" i="18"/>
  <c r="T178" i="18"/>
  <c r="R178" i="18"/>
  <c r="P178" i="18"/>
  <c r="BI177" i="18"/>
  <c r="BH177" i="18"/>
  <c r="BG177" i="18"/>
  <c r="BE177" i="18"/>
  <c r="T177" i="18"/>
  <c r="R177" i="18"/>
  <c r="P177" i="18"/>
  <c r="BI176" i="18"/>
  <c r="BH176" i="18"/>
  <c r="BG176" i="18"/>
  <c r="BE176" i="18"/>
  <c r="T176" i="18"/>
  <c r="R176" i="18"/>
  <c r="P176" i="18"/>
  <c r="BI174" i="18"/>
  <c r="BH174" i="18"/>
  <c r="BG174" i="18"/>
  <c r="BE174" i="18"/>
  <c r="T174" i="18"/>
  <c r="R174" i="18"/>
  <c r="P174" i="18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1" i="18"/>
  <c r="BH171" i="18"/>
  <c r="BG171" i="18"/>
  <c r="BE171" i="18"/>
  <c r="T171" i="18"/>
  <c r="R171" i="18"/>
  <c r="P171" i="18"/>
  <c r="BI170" i="18"/>
  <c r="BH170" i="18"/>
  <c r="BG170" i="18"/>
  <c r="BE170" i="18"/>
  <c r="T170" i="18"/>
  <c r="R170" i="18"/>
  <c r="P170" i="18"/>
  <c r="BI169" i="18"/>
  <c r="BH169" i="18"/>
  <c r="BG169" i="18"/>
  <c r="BE169" i="18"/>
  <c r="T169" i="18"/>
  <c r="R169" i="18"/>
  <c r="P169" i="18"/>
  <c r="BI168" i="18"/>
  <c r="BH168" i="18"/>
  <c r="BG168" i="18"/>
  <c r="BE168" i="18"/>
  <c r="T168" i="18"/>
  <c r="R168" i="18"/>
  <c r="P168" i="18"/>
  <c r="BI167" i="18"/>
  <c r="BH167" i="18"/>
  <c r="BG167" i="18"/>
  <c r="BE167" i="18"/>
  <c r="T167" i="18"/>
  <c r="R167" i="18"/>
  <c r="P167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F131" i="18"/>
  <c r="F129" i="18"/>
  <c r="E127" i="18"/>
  <c r="F95" i="18"/>
  <c r="F93" i="18"/>
  <c r="E91" i="18"/>
  <c r="J28" i="18"/>
  <c r="E28" i="18"/>
  <c r="J96" i="18" s="1"/>
  <c r="J27" i="18"/>
  <c r="F132" i="18"/>
  <c r="J129" i="18"/>
  <c r="E7" i="18"/>
  <c r="E121" i="18"/>
  <c r="J41" i="17"/>
  <c r="J40" i="17"/>
  <c r="AY125" i="1" s="1"/>
  <c r="J39" i="17"/>
  <c r="AX125" i="1" s="1"/>
  <c r="BI129" i="17"/>
  <c r="BH129" i="17"/>
  <c r="BG129" i="17"/>
  <c r="F39" i="17" s="1"/>
  <c r="BB125" i="1" s="1"/>
  <c r="BE129" i="17"/>
  <c r="T129" i="17"/>
  <c r="T128" i="17" s="1"/>
  <c r="T127" i="17" s="1"/>
  <c r="T126" i="17" s="1"/>
  <c r="R129" i="17"/>
  <c r="R128" i="17"/>
  <c r="R127" i="17" s="1"/>
  <c r="R126" i="17" s="1"/>
  <c r="P129" i="17"/>
  <c r="P128" i="17" s="1"/>
  <c r="P127" i="17" s="1"/>
  <c r="P126" i="17" s="1"/>
  <c r="AU125" i="1" s="1"/>
  <c r="F122" i="17"/>
  <c r="F120" i="17"/>
  <c r="E118" i="17"/>
  <c r="F95" i="17"/>
  <c r="F93" i="17"/>
  <c r="E91" i="17"/>
  <c r="F96" i="17"/>
  <c r="J120" i="17"/>
  <c r="E7" i="17"/>
  <c r="E85" i="17" s="1"/>
  <c r="J41" i="16"/>
  <c r="J40" i="16"/>
  <c r="AY124" i="1" s="1"/>
  <c r="J39" i="16"/>
  <c r="AX124" i="1"/>
  <c r="BI187" i="16"/>
  <c r="BH187" i="16"/>
  <c r="BG187" i="16"/>
  <c r="BE187" i="16"/>
  <c r="T187" i="16"/>
  <c r="T186" i="16"/>
  <c r="T185" i="16" s="1"/>
  <c r="R187" i="16"/>
  <c r="R186" i="16"/>
  <c r="R185" i="16" s="1"/>
  <c r="P187" i="16"/>
  <c r="P186" i="16" s="1"/>
  <c r="P185" i="16" s="1"/>
  <c r="BI183" i="16"/>
  <c r="BH183" i="16"/>
  <c r="BG183" i="16"/>
  <c r="BE183" i="16"/>
  <c r="T183" i="16"/>
  <c r="R183" i="16"/>
  <c r="P183" i="16"/>
  <c r="BI181" i="16"/>
  <c r="BH181" i="16"/>
  <c r="BG181" i="16"/>
  <c r="BE181" i="16"/>
  <c r="T181" i="16"/>
  <c r="R181" i="16"/>
  <c r="P181" i="16"/>
  <c r="BI179" i="16"/>
  <c r="BH179" i="16"/>
  <c r="BG179" i="16"/>
  <c r="BE179" i="16"/>
  <c r="T179" i="16"/>
  <c r="R179" i="16"/>
  <c r="P179" i="16"/>
  <c r="BI177" i="16"/>
  <c r="BH177" i="16"/>
  <c r="BG177" i="16"/>
  <c r="BE177" i="16"/>
  <c r="T177" i="16"/>
  <c r="R177" i="16"/>
  <c r="P177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F124" i="16"/>
  <c r="F122" i="16"/>
  <c r="E120" i="16"/>
  <c r="F95" i="16"/>
  <c r="F93" i="16"/>
  <c r="E91" i="16"/>
  <c r="J28" i="16"/>
  <c r="E28" i="16"/>
  <c r="J125" i="16" s="1"/>
  <c r="J27" i="16"/>
  <c r="F96" i="16"/>
  <c r="J93" i="16"/>
  <c r="E7" i="16"/>
  <c r="E85" i="16" s="1"/>
  <c r="J41" i="15"/>
  <c r="J40" i="15"/>
  <c r="AY123" i="1" s="1"/>
  <c r="J39" i="15"/>
  <c r="AX123" i="1" s="1"/>
  <c r="BI253" i="15"/>
  <c r="BH253" i="15"/>
  <c r="BG253" i="15"/>
  <c r="BE253" i="15"/>
  <c r="T253" i="15"/>
  <c r="R253" i="15"/>
  <c r="P253" i="15"/>
  <c r="BI252" i="15"/>
  <c r="BH252" i="15"/>
  <c r="BG252" i="15"/>
  <c r="BE252" i="15"/>
  <c r="T252" i="15"/>
  <c r="R252" i="15"/>
  <c r="P252" i="15"/>
  <c r="BI251" i="15"/>
  <c r="BH251" i="15"/>
  <c r="BG251" i="15"/>
  <c r="BE251" i="15"/>
  <c r="T251" i="15"/>
  <c r="R251" i="15"/>
  <c r="P251" i="15"/>
  <c r="BI247" i="15"/>
  <c r="BH247" i="15"/>
  <c r="BG247" i="15"/>
  <c r="BE247" i="15"/>
  <c r="T247" i="15"/>
  <c r="T246" i="15" s="1"/>
  <c r="R247" i="15"/>
  <c r="R246" i="15" s="1"/>
  <c r="P247" i="15"/>
  <c r="P246" i="15" s="1"/>
  <c r="BI245" i="15"/>
  <c r="BH245" i="15"/>
  <c r="BG245" i="15"/>
  <c r="BE245" i="15"/>
  <c r="T245" i="15"/>
  <c r="R245" i="15"/>
  <c r="P245" i="15"/>
  <c r="BI235" i="15"/>
  <c r="BH235" i="15"/>
  <c r="BG235" i="15"/>
  <c r="BE235" i="15"/>
  <c r="T235" i="15"/>
  <c r="R235" i="15"/>
  <c r="P235" i="15"/>
  <c r="BI233" i="15"/>
  <c r="BH233" i="15"/>
  <c r="BG233" i="15"/>
  <c r="BE233" i="15"/>
  <c r="T233" i="15"/>
  <c r="R233" i="15"/>
  <c r="P233" i="15"/>
  <c r="BI231" i="15"/>
  <c r="BH231" i="15"/>
  <c r="BG231" i="15"/>
  <c r="BE231" i="15"/>
  <c r="T231" i="15"/>
  <c r="R231" i="15"/>
  <c r="P231" i="15"/>
  <c r="BI224" i="15"/>
  <c r="BH224" i="15"/>
  <c r="BG224" i="15"/>
  <c r="BE224" i="15"/>
  <c r="T224" i="15"/>
  <c r="R224" i="15"/>
  <c r="P224" i="15"/>
  <c r="BI222" i="15"/>
  <c r="BH222" i="15"/>
  <c r="BG222" i="15"/>
  <c r="BE222" i="15"/>
  <c r="T222" i="15"/>
  <c r="R222" i="15"/>
  <c r="P222" i="15"/>
  <c r="BI217" i="15"/>
  <c r="BH217" i="15"/>
  <c r="BG217" i="15"/>
  <c r="BE217" i="15"/>
  <c r="T217" i="15"/>
  <c r="R217" i="15"/>
  <c r="P217" i="15"/>
  <c r="BI215" i="15"/>
  <c r="BH215" i="15"/>
  <c r="BG215" i="15"/>
  <c r="BE215" i="15"/>
  <c r="T215" i="15"/>
  <c r="R215" i="15"/>
  <c r="P215" i="15"/>
  <c r="BI209" i="15"/>
  <c r="BH209" i="15"/>
  <c r="BG209" i="15"/>
  <c r="BE209" i="15"/>
  <c r="T209" i="15"/>
  <c r="R209" i="15"/>
  <c r="P209" i="15"/>
  <c r="BI203" i="15"/>
  <c r="BH203" i="15"/>
  <c r="BG203" i="15"/>
  <c r="BE203" i="15"/>
  <c r="T203" i="15"/>
  <c r="R203" i="15"/>
  <c r="P203" i="15"/>
  <c r="BI201" i="15"/>
  <c r="BH201" i="15"/>
  <c r="BG201" i="15"/>
  <c r="BE201" i="15"/>
  <c r="T201" i="15"/>
  <c r="R201" i="15"/>
  <c r="P201" i="15"/>
  <c r="BI198" i="15"/>
  <c r="BH198" i="15"/>
  <c r="BG198" i="15"/>
  <c r="BE198" i="15"/>
  <c r="T198" i="15"/>
  <c r="R198" i="15"/>
  <c r="P198" i="15"/>
  <c r="BI196" i="15"/>
  <c r="BH196" i="15"/>
  <c r="BG196" i="15"/>
  <c r="BE196" i="15"/>
  <c r="T196" i="15"/>
  <c r="R196" i="15"/>
  <c r="P196" i="15"/>
  <c r="BI194" i="15"/>
  <c r="BH194" i="15"/>
  <c r="BG194" i="15"/>
  <c r="BE194" i="15"/>
  <c r="T194" i="15"/>
  <c r="R194" i="15"/>
  <c r="P194" i="15"/>
  <c r="BI190" i="15"/>
  <c r="BH190" i="15"/>
  <c r="BG190" i="15"/>
  <c r="BE190" i="15"/>
  <c r="T190" i="15"/>
  <c r="R190" i="15"/>
  <c r="P190" i="15"/>
  <c r="BI186" i="15"/>
  <c r="BH186" i="15"/>
  <c r="BG186" i="15"/>
  <c r="BE186" i="15"/>
  <c r="T186" i="15"/>
  <c r="R186" i="15"/>
  <c r="P186" i="15"/>
  <c r="BI176" i="15"/>
  <c r="BH176" i="15"/>
  <c r="BG176" i="15"/>
  <c r="BE176" i="15"/>
  <c r="T176" i="15"/>
  <c r="R176" i="15"/>
  <c r="P176" i="15"/>
  <c r="BI173" i="15"/>
  <c r="BH173" i="15"/>
  <c r="BG173" i="15"/>
  <c r="BE173" i="15"/>
  <c r="T173" i="15"/>
  <c r="T172" i="15"/>
  <c r="R173" i="15"/>
  <c r="R172" i="15" s="1"/>
  <c r="P173" i="15"/>
  <c r="P172" i="15" s="1"/>
  <c r="BI169" i="15"/>
  <c r="BH169" i="15"/>
  <c r="BG169" i="15"/>
  <c r="BE169" i="15"/>
  <c r="T169" i="15"/>
  <c r="R169" i="15"/>
  <c r="P169" i="15"/>
  <c r="BI166" i="15"/>
  <c r="BH166" i="15"/>
  <c r="BG166" i="15"/>
  <c r="BE166" i="15"/>
  <c r="T166" i="15"/>
  <c r="R166" i="15"/>
  <c r="P166" i="15"/>
  <c r="BI161" i="15"/>
  <c r="BH161" i="15"/>
  <c r="BG161" i="15"/>
  <c r="BE161" i="15"/>
  <c r="T161" i="15"/>
  <c r="R161" i="15"/>
  <c r="P161" i="15"/>
  <c r="BI153" i="15"/>
  <c r="BH153" i="15"/>
  <c r="BG153" i="15"/>
  <c r="BE153" i="15"/>
  <c r="T153" i="15"/>
  <c r="R153" i="15"/>
  <c r="P153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39" i="15"/>
  <c r="BH139" i="15"/>
  <c r="BG139" i="15"/>
  <c r="BE139" i="15"/>
  <c r="T139" i="15"/>
  <c r="R139" i="15"/>
  <c r="P139" i="15"/>
  <c r="F132" i="15"/>
  <c r="F130" i="15"/>
  <c r="E128" i="15"/>
  <c r="F95" i="15"/>
  <c r="F93" i="15"/>
  <c r="E91" i="15"/>
  <c r="F96" i="15"/>
  <c r="J130" i="15"/>
  <c r="E7" i="15"/>
  <c r="E85" i="15" s="1"/>
  <c r="J41" i="14"/>
  <c r="J40" i="14"/>
  <c r="AY121" i="1" s="1"/>
  <c r="J39" i="14"/>
  <c r="AX121" i="1" s="1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F122" i="14"/>
  <c r="F120" i="14"/>
  <c r="E118" i="14"/>
  <c r="F95" i="14"/>
  <c r="F93" i="14"/>
  <c r="E91" i="14"/>
  <c r="J28" i="14"/>
  <c r="E28" i="14"/>
  <c r="J96" i="14" s="1"/>
  <c r="J27" i="14"/>
  <c r="F123" i="14"/>
  <c r="J120" i="14"/>
  <c r="E7" i="14"/>
  <c r="E85" i="14" s="1"/>
  <c r="J41" i="13"/>
  <c r="J40" i="13"/>
  <c r="AY120" i="1"/>
  <c r="J39" i="13"/>
  <c r="AX120" i="1" s="1"/>
  <c r="BI261" i="13"/>
  <c r="BH261" i="13"/>
  <c r="BG261" i="13"/>
  <c r="BE261" i="13"/>
  <c r="T261" i="13"/>
  <c r="T260" i="13" s="1"/>
  <c r="T259" i="13" s="1"/>
  <c r="R261" i="13"/>
  <c r="R260" i="13" s="1"/>
  <c r="R259" i="13" s="1"/>
  <c r="P261" i="13"/>
  <c r="P260" i="13" s="1"/>
  <c r="P259" i="13" s="1"/>
  <c r="BI257" i="13"/>
  <c r="BH257" i="13"/>
  <c r="BG257" i="13"/>
  <c r="BE257" i="13"/>
  <c r="T257" i="13"/>
  <c r="R257" i="13"/>
  <c r="P257" i="13"/>
  <c r="BI255" i="13"/>
  <c r="BH255" i="13"/>
  <c r="BG255" i="13"/>
  <c r="BE255" i="13"/>
  <c r="T255" i="13"/>
  <c r="R255" i="13"/>
  <c r="P255" i="13"/>
  <c r="BI253" i="13"/>
  <c r="BH253" i="13"/>
  <c r="BG253" i="13"/>
  <c r="BE253" i="13"/>
  <c r="T253" i="13"/>
  <c r="R253" i="13"/>
  <c r="P253" i="13"/>
  <c r="BI251" i="13"/>
  <c r="BH251" i="13"/>
  <c r="BG251" i="13"/>
  <c r="BE251" i="13"/>
  <c r="T251" i="13"/>
  <c r="R251" i="13"/>
  <c r="P251" i="13"/>
  <c r="BI249" i="13"/>
  <c r="BH249" i="13"/>
  <c r="BG249" i="13"/>
  <c r="BE249" i="13"/>
  <c r="T249" i="13"/>
  <c r="R249" i="13"/>
  <c r="P249" i="13"/>
  <c r="BI248" i="13"/>
  <c r="BH248" i="13"/>
  <c r="BG248" i="13"/>
  <c r="BE248" i="13"/>
  <c r="T248" i="13"/>
  <c r="R248" i="13"/>
  <c r="P248" i="13"/>
  <c r="BI247" i="13"/>
  <c r="BH247" i="13"/>
  <c r="BG247" i="13"/>
  <c r="BE247" i="13"/>
  <c r="T247" i="13"/>
  <c r="R247" i="13"/>
  <c r="P247" i="13"/>
  <c r="BI246" i="13"/>
  <c r="BH246" i="13"/>
  <c r="BG246" i="13"/>
  <c r="BE246" i="13"/>
  <c r="T246" i="13"/>
  <c r="R246" i="13"/>
  <c r="P246" i="13"/>
  <c r="BI245" i="13"/>
  <c r="BH245" i="13"/>
  <c r="BG245" i="13"/>
  <c r="BE245" i="13"/>
  <c r="T245" i="13"/>
  <c r="R245" i="13"/>
  <c r="P245" i="13"/>
  <c r="BI244" i="13"/>
  <c r="BH244" i="13"/>
  <c r="BG244" i="13"/>
  <c r="BE244" i="13"/>
  <c r="T244" i="13"/>
  <c r="R244" i="13"/>
  <c r="P244" i="13"/>
  <c r="BI243" i="13"/>
  <c r="BH243" i="13"/>
  <c r="BG243" i="13"/>
  <c r="BE243" i="13"/>
  <c r="T243" i="13"/>
  <c r="R243" i="13"/>
  <c r="P243" i="13"/>
  <c r="BI242" i="13"/>
  <c r="BH242" i="13"/>
  <c r="BG242" i="13"/>
  <c r="BE242" i="13"/>
  <c r="T242" i="13"/>
  <c r="R242" i="13"/>
  <c r="P242" i="13"/>
  <c r="BI241" i="13"/>
  <c r="BH241" i="13"/>
  <c r="BG241" i="13"/>
  <c r="BE241" i="13"/>
  <c r="T241" i="13"/>
  <c r="R241" i="13"/>
  <c r="P241" i="13"/>
  <c r="BI240" i="13"/>
  <c r="BH240" i="13"/>
  <c r="BG240" i="13"/>
  <c r="BE240" i="13"/>
  <c r="T240" i="13"/>
  <c r="R240" i="13"/>
  <c r="P240" i="13"/>
  <c r="BI239" i="13"/>
  <c r="BH239" i="13"/>
  <c r="BG239" i="13"/>
  <c r="BE239" i="13"/>
  <c r="T239" i="13"/>
  <c r="R239" i="13"/>
  <c r="P239" i="13"/>
  <c r="BI238" i="13"/>
  <c r="BH238" i="13"/>
  <c r="BG238" i="13"/>
  <c r="BE238" i="13"/>
  <c r="T238" i="13"/>
  <c r="R238" i="13"/>
  <c r="P238" i="13"/>
  <c r="BI237" i="13"/>
  <c r="BH237" i="13"/>
  <c r="BG237" i="13"/>
  <c r="BE237" i="13"/>
  <c r="T237" i="13"/>
  <c r="R237" i="13"/>
  <c r="P237" i="13"/>
  <c r="BI236" i="13"/>
  <c r="BH236" i="13"/>
  <c r="BG236" i="13"/>
  <c r="BE236" i="13"/>
  <c r="T236" i="13"/>
  <c r="R236" i="13"/>
  <c r="P236" i="13"/>
  <c r="BI235" i="13"/>
  <c r="BH235" i="13"/>
  <c r="BG235" i="13"/>
  <c r="BE235" i="13"/>
  <c r="T235" i="13"/>
  <c r="R235" i="13"/>
  <c r="P235" i="13"/>
  <c r="BI234" i="13"/>
  <c r="BH234" i="13"/>
  <c r="BG234" i="13"/>
  <c r="BE234" i="13"/>
  <c r="T234" i="13"/>
  <c r="R234" i="13"/>
  <c r="P234" i="13"/>
  <c r="BI233" i="13"/>
  <c r="BH233" i="13"/>
  <c r="BG233" i="13"/>
  <c r="BE233" i="13"/>
  <c r="T233" i="13"/>
  <c r="R233" i="13"/>
  <c r="P233" i="13"/>
  <c r="BI232" i="13"/>
  <c r="BH232" i="13"/>
  <c r="BG232" i="13"/>
  <c r="BE232" i="13"/>
  <c r="T232" i="13"/>
  <c r="R232" i="13"/>
  <c r="P232" i="13"/>
  <c r="BI231" i="13"/>
  <c r="BH231" i="13"/>
  <c r="BG231" i="13"/>
  <c r="BE231" i="13"/>
  <c r="T231" i="13"/>
  <c r="R231" i="13"/>
  <c r="P231" i="13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F126" i="13"/>
  <c r="F124" i="13"/>
  <c r="E122" i="13"/>
  <c r="F95" i="13"/>
  <c r="F93" i="13"/>
  <c r="E91" i="13"/>
  <c r="J28" i="13"/>
  <c r="E28" i="13"/>
  <c r="J127" i="13" s="1"/>
  <c r="J27" i="13"/>
  <c r="F127" i="13"/>
  <c r="J124" i="13"/>
  <c r="E7" i="13"/>
  <c r="E116" i="13" s="1"/>
  <c r="J41" i="12"/>
  <c r="J40" i="12"/>
  <c r="AY119" i="1"/>
  <c r="J39" i="12"/>
  <c r="AX119" i="1" s="1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F127" i="12"/>
  <c r="F125" i="12"/>
  <c r="E123" i="12"/>
  <c r="F95" i="12"/>
  <c r="F93" i="12"/>
  <c r="E91" i="12"/>
  <c r="J28" i="12"/>
  <c r="E28" i="12"/>
  <c r="J128" i="12" s="1"/>
  <c r="J27" i="12"/>
  <c r="F96" i="12"/>
  <c r="J93" i="12"/>
  <c r="E7" i="12"/>
  <c r="E85" i="12" s="1"/>
  <c r="J41" i="11"/>
  <c r="J40" i="11"/>
  <c r="AY118" i="1"/>
  <c r="J39" i="11"/>
  <c r="AX118" i="1" s="1"/>
  <c r="BI467" i="11"/>
  <c r="BH467" i="11"/>
  <c r="BG467" i="11"/>
  <c r="BE467" i="11"/>
  <c r="T467" i="11"/>
  <c r="R467" i="11"/>
  <c r="P467" i="11"/>
  <c r="BI466" i="11"/>
  <c r="BH466" i="11"/>
  <c r="BG466" i="11"/>
  <c r="BE466" i="11"/>
  <c r="T466" i="11"/>
  <c r="R466" i="11"/>
  <c r="P466" i="11"/>
  <c r="BI465" i="11"/>
  <c r="BH465" i="11"/>
  <c r="BG465" i="11"/>
  <c r="BE465" i="11"/>
  <c r="T465" i="11"/>
  <c r="R465" i="11"/>
  <c r="P465" i="11"/>
  <c r="BI460" i="11"/>
  <c r="BH460" i="11"/>
  <c r="BG460" i="11"/>
  <c r="BE460" i="11"/>
  <c r="T460" i="11"/>
  <c r="R460" i="11"/>
  <c r="P460" i="11"/>
  <c r="BI447" i="11"/>
  <c r="BH447" i="11"/>
  <c r="BG447" i="11"/>
  <c r="BE447" i="11"/>
  <c r="T447" i="11"/>
  <c r="R447" i="11"/>
  <c r="P447" i="11"/>
  <c r="BI442" i="11"/>
  <c r="BH442" i="11"/>
  <c r="BG442" i="11"/>
  <c r="BE442" i="11"/>
  <c r="T442" i="11"/>
  <c r="R442" i="11"/>
  <c r="P442" i="11"/>
  <c r="BI440" i="11"/>
  <c r="BH440" i="11"/>
  <c r="BG440" i="11"/>
  <c r="BE440" i="11"/>
  <c r="T440" i="11"/>
  <c r="R440" i="11"/>
  <c r="P440" i="11"/>
  <c r="BI438" i="11"/>
  <c r="BH438" i="11"/>
  <c r="BG438" i="11"/>
  <c r="BE438" i="11"/>
  <c r="T438" i="11"/>
  <c r="R438" i="11"/>
  <c r="P438" i="11"/>
  <c r="BI431" i="11"/>
  <c r="BH431" i="11"/>
  <c r="BG431" i="11"/>
  <c r="BE431" i="11"/>
  <c r="T431" i="11"/>
  <c r="R431" i="11"/>
  <c r="P431" i="11"/>
  <c r="BI429" i="11"/>
  <c r="BH429" i="11"/>
  <c r="BG429" i="11"/>
  <c r="BE429" i="11"/>
  <c r="T429" i="11"/>
  <c r="R429" i="11"/>
  <c r="P429" i="11"/>
  <c r="BI418" i="11"/>
  <c r="BH418" i="11"/>
  <c r="BG418" i="11"/>
  <c r="BE418" i="11"/>
  <c r="T418" i="11"/>
  <c r="R418" i="11"/>
  <c r="P418" i="11"/>
  <c r="BI416" i="11"/>
  <c r="BH416" i="11"/>
  <c r="BG416" i="11"/>
  <c r="BE416" i="11"/>
  <c r="T416" i="11"/>
  <c r="R416" i="11"/>
  <c r="P416" i="11"/>
  <c r="BI414" i="11"/>
  <c r="BH414" i="11"/>
  <c r="BG414" i="11"/>
  <c r="BE414" i="11"/>
  <c r="T414" i="11"/>
  <c r="R414" i="11"/>
  <c r="P414" i="11"/>
  <c r="BI399" i="11"/>
  <c r="BH399" i="11"/>
  <c r="BG399" i="11"/>
  <c r="BE399" i="11"/>
  <c r="T399" i="11"/>
  <c r="R399" i="11"/>
  <c r="P399" i="11"/>
  <c r="BI397" i="11"/>
  <c r="BH397" i="11"/>
  <c r="BG397" i="11"/>
  <c r="BE397" i="11"/>
  <c r="T397" i="11"/>
  <c r="R397" i="11"/>
  <c r="P397" i="11"/>
  <c r="BI389" i="11"/>
  <c r="BH389" i="11"/>
  <c r="BG389" i="11"/>
  <c r="BE389" i="11"/>
  <c r="T389" i="11"/>
  <c r="R389" i="11"/>
  <c r="P389" i="11"/>
  <c r="BI387" i="11"/>
  <c r="BH387" i="11"/>
  <c r="BG387" i="11"/>
  <c r="BE387" i="11"/>
  <c r="T387" i="11"/>
  <c r="R387" i="11"/>
  <c r="P387" i="11"/>
  <c r="BI386" i="11"/>
  <c r="BH386" i="11"/>
  <c r="BG386" i="11"/>
  <c r="BE386" i="11"/>
  <c r="T386" i="11"/>
  <c r="R386" i="11"/>
  <c r="P386" i="11"/>
  <c r="BI385" i="11"/>
  <c r="BH385" i="11"/>
  <c r="BG385" i="11"/>
  <c r="BE385" i="11"/>
  <c r="T385" i="11"/>
  <c r="R385" i="11"/>
  <c r="P385" i="11"/>
  <c r="BI384" i="11"/>
  <c r="BH384" i="11"/>
  <c r="BG384" i="11"/>
  <c r="BE384" i="11"/>
  <c r="T384" i="11"/>
  <c r="R384" i="11"/>
  <c r="P384" i="11"/>
  <c r="BI382" i="11"/>
  <c r="BH382" i="11"/>
  <c r="BG382" i="11"/>
  <c r="BE382" i="11"/>
  <c r="T382" i="11"/>
  <c r="R382" i="11"/>
  <c r="P382" i="11"/>
  <c r="BI377" i="11"/>
  <c r="BH377" i="11"/>
  <c r="BG377" i="11"/>
  <c r="BE377" i="11"/>
  <c r="T377" i="11"/>
  <c r="R377" i="11"/>
  <c r="P377" i="11"/>
  <c r="BI372" i="11"/>
  <c r="BH372" i="11"/>
  <c r="BG372" i="11"/>
  <c r="BE372" i="11"/>
  <c r="T372" i="11"/>
  <c r="R372" i="11"/>
  <c r="P372" i="11"/>
  <c r="BI366" i="11"/>
  <c r="BH366" i="11"/>
  <c r="BG366" i="11"/>
  <c r="BE366" i="11"/>
  <c r="T366" i="11"/>
  <c r="R366" i="11"/>
  <c r="P366" i="11"/>
  <c r="BI364" i="11"/>
  <c r="BH364" i="11"/>
  <c r="BG364" i="11"/>
  <c r="BE364" i="11"/>
  <c r="T364" i="11"/>
  <c r="R364" i="11"/>
  <c r="P364" i="11"/>
  <c r="BI359" i="11"/>
  <c r="BH359" i="11"/>
  <c r="BG359" i="11"/>
  <c r="BE359" i="11"/>
  <c r="T359" i="11"/>
  <c r="R359" i="11"/>
  <c r="P359" i="11"/>
  <c r="BI353" i="11"/>
  <c r="BH353" i="11"/>
  <c r="BG353" i="11"/>
  <c r="BE353" i="11"/>
  <c r="T353" i="11"/>
  <c r="R353" i="11"/>
  <c r="P353" i="11"/>
  <c r="BI346" i="11"/>
  <c r="BH346" i="11"/>
  <c r="BG346" i="11"/>
  <c r="BE346" i="11"/>
  <c r="T346" i="11"/>
  <c r="R346" i="11"/>
  <c r="P346" i="11"/>
  <c r="BI336" i="11"/>
  <c r="BH336" i="11"/>
  <c r="BG336" i="11"/>
  <c r="BE336" i="11"/>
  <c r="T336" i="11"/>
  <c r="R336" i="11"/>
  <c r="P336" i="11"/>
  <c r="BI331" i="11"/>
  <c r="BH331" i="11"/>
  <c r="BG331" i="11"/>
  <c r="BE331" i="11"/>
  <c r="T331" i="11"/>
  <c r="R331" i="11"/>
  <c r="P331" i="11"/>
  <c r="BI329" i="11"/>
  <c r="BH329" i="11"/>
  <c r="BG329" i="11"/>
  <c r="BE329" i="11"/>
  <c r="T329" i="11"/>
  <c r="R329" i="11"/>
  <c r="P329" i="11"/>
  <c r="BI325" i="11"/>
  <c r="BH325" i="11"/>
  <c r="BG325" i="11"/>
  <c r="BE325" i="11"/>
  <c r="T325" i="11"/>
  <c r="R325" i="11"/>
  <c r="P325" i="11"/>
  <c r="BI323" i="11"/>
  <c r="BH323" i="11"/>
  <c r="BG323" i="11"/>
  <c r="BE323" i="11"/>
  <c r="T323" i="11"/>
  <c r="R323" i="11"/>
  <c r="P323" i="11"/>
  <c r="BI314" i="11"/>
  <c r="BH314" i="11"/>
  <c r="BG314" i="11"/>
  <c r="BE314" i="11"/>
  <c r="T314" i="11"/>
  <c r="R314" i="11"/>
  <c r="P314" i="11"/>
  <c r="BI302" i="11"/>
  <c r="BH302" i="11"/>
  <c r="BG302" i="11"/>
  <c r="BE302" i="11"/>
  <c r="T302" i="11"/>
  <c r="R302" i="11"/>
  <c r="P302" i="11"/>
  <c r="BI287" i="11"/>
  <c r="BH287" i="11"/>
  <c r="BG287" i="11"/>
  <c r="BE287" i="11"/>
  <c r="T287" i="11"/>
  <c r="R287" i="11"/>
  <c r="P287" i="11"/>
  <c r="BI285" i="11"/>
  <c r="BH285" i="11"/>
  <c r="BG285" i="11"/>
  <c r="BE285" i="11"/>
  <c r="T285" i="11"/>
  <c r="R285" i="11"/>
  <c r="P285" i="11"/>
  <c r="BI283" i="11"/>
  <c r="BH283" i="11"/>
  <c r="BG283" i="11"/>
  <c r="BE283" i="11"/>
  <c r="T283" i="11"/>
  <c r="R283" i="11"/>
  <c r="P283" i="11"/>
  <c r="BI281" i="11"/>
  <c r="BH281" i="11"/>
  <c r="BG281" i="11"/>
  <c r="BE281" i="11"/>
  <c r="T281" i="11"/>
  <c r="R281" i="11"/>
  <c r="P281" i="11"/>
  <c r="BI277" i="11"/>
  <c r="BH277" i="11"/>
  <c r="BG277" i="11"/>
  <c r="BE277" i="11"/>
  <c r="T277" i="11"/>
  <c r="R277" i="11"/>
  <c r="P277" i="11"/>
  <c r="BI273" i="11"/>
  <c r="BH273" i="11"/>
  <c r="BG273" i="11"/>
  <c r="BE273" i="11"/>
  <c r="T273" i="11"/>
  <c r="R273" i="11"/>
  <c r="P273" i="11"/>
  <c r="BI251" i="11"/>
  <c r="BH251" i="11"/>
  <c r="BG251" i="11"/>
  <c r="BE251" i="11"/>
  <c r="T251" i="11"/>
  <c r="R251" i="11"/>
  <c r="P251" i="11"/>
  <c r="BI248" i="11"/>
  <c r="BH248" i="11"/>
  <c r="BG248" i="11"/>
  <c r="BE248" i="11"/>
  <c r="T248" i="11"/>
  <c r="T247" i="11" s="1"/>
  <c r="R248" i="11"/>
  <c r="R247" i="11" s="1"/>
  <c r="P248" i="11"/>
  <c r="P247" i="11" s="1"/>
  <c r="BI243" i="11"/>
  <c r="BH243" i="11"/>
  <c r="BG243" i="11"/>
  <c r="BE243" i="11"/>
  <c r="T243" i="11"/>
  <c r="R243" i="11"/>
  <c r="P243" i="11"/>
  <c r="BI234" i="11"/>
  <c r="BH234" i="11"/>
  <c r="BG234" i="11"/>
  <c r="BE234" i="11"/>
  <c r="T234" i="11"/>
  <c r="R234" i="11"/>
  <c r="P234" i="11"/>
  <c r="BI231" i="11"/>
  <c r="BH231" i="11"/>
  <c r="BG231" i="11"/>
  <c r="BE231" i="11"/>
  <c r="T231" i="11"/>
  <c r="R231" i="11"/>
  <c r="P231" i="11"/>
  <c r="BI219" i="11"/>
  <c r="BH219" i="11"/>
  <c r="BG219" i="11"/>
  <c r="BE219" i="11"/>
  <c r="T219" i="11"/>
  <c r="R219" i="11"/>
  <c r="P219" i="11"/>
  <c r="BI215" i="11"/>
  <c r="BH215" i="11"/>
  <c r="BG215" i="11"/>
  <c r="BE215" i="11"/>
  <c r="T215" i="11"/>
  <c r="R215" i="11"/>
  <c r="P215" i="11"/>
  <c r="BI202" i="11"/>
  <c r="BH202" i="11"/>
  <c r="BG202" i="11"/>
  <c r="BE202" i="11"/>
  <c r="T202" i="11"/>
  <c r="R202" i="11"/>
  <c r="P202" i="11"/>
  <c r="BI193" i="11"/>
  <c r="BH193" i="11"/>
  <c r="BG193" i="11"/>
  <c r="BE193" i="11"/>
  <c r="T193" i="11"/>
  <c r="R193" i="11"/>
  <c r="P193" i="11"/>
  <c r="BI177" i="11"/>
  <c r="BH177" i="11"/>
  <c r="BG177" i="11"/>
  <c r="BE177" i="11"/>
  <c r="T177" i="11"/>
  <c r="R177" i="11"/>
  <c r="P177" i="11"/>
  <c r="BI172" i="11"/>
  <c r="BH172" i="11"/>
  <c r="BG172" i="11"/>
  <c r="BE172" i="11"/>
  <c r="T172" i="11"/>
  <c r="R172" i="11"/>
  <c r="P172" i="11"/>
  <c r="BI168" i="11"/>
  <c r="BH168" i="11"/>
  <c r="BG168" i="11"/>
  <c r="BE168" i="11"/>
  <c r="T168" i="11"/>
  <c r="R168" i="11"/>
  <c r="P168" i="11"/>
  <c r="BI164" i="11"/>
  <c r="BH164" i="11"/>
  <c r="BG164" i="11"/>
  <c r="BE164" i="11"/>
  <c r="T164" i="11"/>
  <c r="R164" i="11"/>
  <c r="P164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4" i="11"/>
  <c r="BH154" i="11"/>
  <c r="BG154" i="11"/>
  <c r="BE154" i="11"/>
  <c r="T154" i="11"/>
  <c r="R154" i="11"/>
  <c r="P154" i="11"/>
  <c r="BI149" i="11"/>
  <c r="BH149" i="11"/>
  <c r="BG149" i="11"/>
  <c r="BE149" i="11"/>
  <c r="T149" i="11"/>
  <c r="R149" i="11"/>
  <c r="P149" i="11"/>
  <c r="BI147" i="11"/>
  <c r="BH147" i="11"/>
  <c r="BG147" i="11"/>
  <c r="BE147" i="11"/>
  <c r="T147" i="11"/>
  <c r="R147" i="11"/>
  <c r="P147" i="11"/>
  <c r="BI145" i="11"/>
  <c r="BH145" i="11"/>
  <c r="BG145" i="11"/>
  <c r="BE145" i="11"/>
  <c r="T145" i="11"/>
  <c r="R145" i="11"/>
  <c r="P145" i="11"/>
  <c r="BI143" i="11"/>
  <c r="BH143" i="11"/>
  <c r="BG143" i="11"/>
  <c r="BE143" i="11"/>
  <c r="T143" i="11"/>
  <c r="R143" i="11"/>
  <c r="P143" i="11"/>
  <c r="F137" i="11"/>
  <c r="F135" i="11"/>
  <c r="E133" i="11"/>
  <c r="F95" i="11"/>
  <c r="F93" i="11"/>
  <c r="E91" i="11"/>
  <c r="F138" i="11"/>
  <c r="J93" i="11"/>
  <c r="E7" i="11"/>
  <c r="E127" i="11" s="1"/>
  <c r="J41" i="10"/>
  <c r="J40" i="10"/>
  <c r="AY115" i="1" s="1"/>
  <c r="J39" i="10"/>
  <c r="AX115" i="1"/>
  <c r="BI234" i="10"/>
  <c r="BH234" i="10"/>
  <c r="BG234" i="10"/>
  <c r="BE234" i="10"/>
  <c r="T234" i="10"/>
  <c r="R234" i="10"/>
  <c r="P234" i="10"/>
  <c r="BI228" i="10"/>
  <c r="BH228" i="10"/>
  <c r="BG228" i="10"/>
  <c r="BE228" i="10"/>
  <c r="T228" i="10"/>
  <c r="R228" i="10"/>
  <c r="P228" i="10"/>
  <c r="BI222" i="10"/>
  <c r="BH222" i="10"/>
  <c r="BG222" i="10"/>
  <c r="BE222" i="10"/>
  <c r="T222" i="10"/>
  <c r="R222" i="10"/>
  <c r="P222" i="10"/>
  <c r="BI217" i="10"/>
  <c r="BH217" i="10"/>
  <c r="BG217" i="10"/>
  <c r="BE217" i="10"/>
  <c r="T217" i="10"/>
  <c r="R217" i="10"/>
  <c r="P217" i="10"/>
  <c r="BI212" i="10"/>
  <c r="BH212" i="10"/>
  <c r="BG212" i="10"/>
  <c r="BE212" i="10"/>
  <c r="T212" i="10"/>
  <c r="R212" i="10"/>
  <c r="P212" i="10"/>
  <c r="BI210" i="10"/>
  <c r="BH210" i="10"/>
  <c r="BG210" i="10"/>
  <c r="BE210" i="10"/>
  <c r="T210" i="10"/>
  <c r="R210" i="10"/>
  <c r="P210" i="10"/>
  <c r="BI205" i="10"/>
  <c r="BH205" i="10"/>
  <c r="BG205" i="10"/>
  <c r="BE205" i="10"/>
  <c r="T205" i="10"/>
  <c r="R205" i="10"/>
  <c r="P205" i="10"/>
  <c r="BI200" i="10"/>
  <c r="BH200" i="10"/>
  <c r="BG200" i="10"/>
  <c r="BE200" i="10"/>
  <c r="T200" i="10"/>
  <c r="R200" i="10"/>
  <c r="P200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7" i="10"/>
  <c r="BH187" i="10"/>
  <c r="BG187" i="10"/>
  <c r="BE187" i="10"/>
  <c r="T187" i="10"/>
  <c r="R187" i="10"/>
  <c r="P187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1" i="10"/>
  <c r="BH181" i="10"/>
  <c r="BG181" i="10"/>
  <c r="BE181" i="10"/>
  <c r="T181" i="10"/>
  <c r="R181" i="10"/>
  <c r="P181" i="10"/>
  <c r="BI179" i="10"/>
  <c r="BH179" i="10"/>
  <c r="BG179" i="10"/>
  <c r="BE179" i="10"/>
  <c r="T179" i="10"/>
  <c r="R179" i="10"/>
  <c r="P179" i="10"/>
  <c r="BI177" i="10"/>
  <c r="BH177" i="10"/>
  <c r="BG177" i="10"/>
  <c r="BE177" i="10"/>
  <c r="T177" i="10"/>
  <c r="R177" i="10"/>
  <c r="P177" i="10"/>
  <c r="BI174" i="10"/>
  <c r="BH174" i="10"/>
  <c r="BG174" i="10"/>
  <c r="BE174" i="10"/>
  <c r="T174" i="10"/>
  <c r="R174" i="10"/>
  <c r="P174" i="10"/>
  <c r="BI164" i="10"/>
  <c r="BH164" i="10"/>
  <c r="BG164" i="10"/>
  <c r="BE164" i="10"/>
  <c r="T164" i="10"/>
  <c r="R164" i="10"/>
  <c r="P164" i="10"/>
  <c r="BI160" i="10"/>
  <c r="BH160" i="10"/>
  <c r="BG160" i="10"/>
  <c r="BE160" i="10"/>
  <c r="T160" i="10"/>
  <c r="R160" i="10"/>
  <c r="P160" i="10"/>
  <c r="BI155" i="10"/>
  <c r="BH155" i="10"/>
  <c r="BG155" i="10"/>
  <c r="BE155" i="10"/>
  <c r="T155" i="10"/>
  <c r="R155" i="10"/>
  <c r="P155" i="10"/>
  <c r="BI152" i="10"/>
  <c r="BH152" i="10"/>
  <c r="BG152" i="10"/>
  <c r="BE152" i="10"/>
  <c r="T152" i="10"/>
  <c r="T151" i="10" s="1"/>
  <c r="R152" i="10"/>
  <c r="R151" i="10"/>
  <c r="P152" i="10"/>
  <c r="P151" i="10" s="1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7" i="10"/>
  <c r="BH147" i="10"/>
  <c r="BG147" i="10"/>
  <c r="BE147" i="10"/>
  <c r="T147" i="10"/>
  <c r="R147" i="10"/>
  <c r="P147" i="10"/>
  <c r="BI145" i="10"/>
  <c r="BH145" i="10"/>
  <c r="BG145" i="10"/>
  <c r="BE145" i="10"/>
  <c r="T145" i="10"/>
  <c r="R145" i="10"/>
  <c r="P145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0" i="10"/>
  <c r="BH140" i="10"/>
  <c r="BG140" i="10"/>
  <c r="BE140" i="10"/>
  <c r="T140" i="10"/>
  <c r="R140" i="10"/>
  <c r="P140" i="10"/>
  <c r="BI136" i="10"/>
  <c r="BH136" i="10"/>
  <c r="BG136" i="10"/>
  <c r="BE136" i="10"/>
  <c r="T136" i="10"/>
  <c r="R136" i="10"/>
  <c r="P136" i="10"/>
  <c r="F129" i="10"/>
  <c r="F127" i="10"/>
  <c r="E125" i="10"/>
  <c r="F95" i="10"/>
  <c r="F93" i="10"/>
  <c r="E91" i="10"/>
  <c r="F130" i="10"/>
  <c r="J127" i="10"/>
  <c r="E7" i="10"/>
  <c r="E119" i="10" s="1"/>
  <c r="J41" i="9"/>
  <c r="J40" i="9"/>
  <c r="AY113" i="1" s="1"/>
  <c r="J39" i="9"/>
  <c r="AX113" i="1" s="1"/>
  <c r="BI275" i="9"/>
  <c r="BH275" i="9"/>
  <c r="BG275" i="9"/>
  <c r="BE275" i="9"/>
  <c r="T275" i="9"/>
  <c r="R275" i="9"/>
  <c r="P275" i="9"/>
  <c r="BI266" i="9"/>
  <c r="BH266" i="9"/>
  <c r="BG266" i="9"/>
  <c r="BE266" i="9"/>
  <c r="T266" i="9"/>
  <c r="R266" i="9"/>
  <c r="P266" i="9"/>
  <c r="BI257" i="9"/>
  <c r="BH257" i="9"/>
  <c r="BG257" i="9"/>
  <c r="BE257" i="9"/>
  <c r="T257" i="9"/>
  <c r="R257" i="9"/>
  <c r="P257" i="9"/>
  <c r="BI252" i="9"/>
  <c r="BH252" i="9"/>
  <c r="BG252" i="9"/>
  <c r="BE252" i="9"/>
  <c r="T252" i="9"/>
  <c r="R252" i="9"/>
  <c r="P252" i="9"/>
  <c r="BI247" i="9"/>
  <c r="BH247" i="9"/>
  <c r="BG247" i="9"/>
  <c r="BE247" i="9"/>
  <c r="T247" i="9"/>
  <c r="R247" i="9"/>
  <c r="P247" i="9"/>
  <c r="BI245" i="9"/>
  <c r="BH245" i="9"/>
  <c r="BG245" i="9"/>
  <c r="BE245" i="9"/>
  <c r="T245" i="9"/>
  <c r="R245" i="9"/>
  <c r="P245" i="9"/>
  <c r="BI241" i="9"/>
  <c r="BH241" i="9"/>
  <c r="BG241" i="9"/>
  <c r="BE241" i="9"/>
  <c r="T241" i="9"/>
  <c r="R241" i="9"/>
  <c r="P241" i="9"/>
  <c r="BI237" i="9"/>
  <c r="BH237" i="9"/>
  <c r="BG237" i="9"/>
  <c r="BE237" i="9"/>
  <c r="T237" i="9"/>
  <c r="R237" i="9"/>
  <c r="P237" i="9"/>
  <c r="BI232" i="9"/>
  <c r="BH232" i="9"/>
  <c r="BG232" i="9"/>
  <c r="BE232" i="9"/>
  <c r="T232" i="9"/>
  <c r="R232" i="9"/>
  <c r="P232" i="9"/>
  <c r="BI227" i="9"/>
  <c r="BH227" i="9"/>
  <c r="BG227" i="9"/>
  <c r="BE227" i="9"/>
  <c r="T227" i="9"/>
  <c r="R227" i="9"/>
  <c r="P227" i="9"/>
  <c r="BI222" i="9"/>
  <c r="BH222" i="9"/>
  <c r="BG222" i="9"/>
  <c r="BE222" i="9"/>
  <c r="T222" i="9"/>
  <c r="R222" i="9"/>
  <c r="P222" i="9"/>
  <c r="BI217" i="9"/>
  <c r="BH217" i="9"/>
  <c r="BG217" i="9"/>
  <c r="BE217" i="9"/>
  <c r="T217" i="9"/>
  <c r="R217" i="9"/>
  <c r="P217" i="9"/>
  <c r="BI212" i="9"/>
  <c r="BH212" i="9"/>
  <c r="BG212" i="9"/>
  <c r="BE212" i="9"/>
  <c r="T212" i="9"/>
  <c r="R212" i="9"/>
  <c r="P212" i="9"/>
  <c r="BI207" i="9"/>
  <c r="BH207" i="9"/>
  <c r="BG207" i="9"/>
  <c r="BE207" i="9"/>
  <c r="T207" i="9"/>
  <c r="R207" i="9"/>
  <c r="P207" i="9"/>
  <c r="BI202" i="9"/>
  <c r="BH202" i="9"/>
  <c r="BG202" i="9"/>
  <c r="BE202" i="9"/>
  <c r="T202" i="9"/>
  <c r="R202" i="9"/>
  <c r="P202" i="9"/>
  <c r="BI193" i="9"/>
  <c r="BH193" i="9"/>
  <c r="BG193" i="9"/>
  <c r="BE193" i="9"/>
  <c r="T193" i="9"/>
  <c r="R193" i="9"/>
  <c r="P193" i="9"/>
  <c r="BI191" i="9"/>
  <c r="BH191" i="9"/>
  <c r="BG191" i="9"/>
  <c r="BE191" i="9"/>
  <c r="T191" i="9"/>
  <c r="R191" i="9"/>
  <c r="P191" i="9"/>
  <c r="BI187" i="9"/>
  <c r="BH187" i="9"/>
  <c r="BG187" i="9"/>
  <c r="BE187" i="9"/>
  <c r="T187" i="9"/>
  <c r="R187" i="9"/>
  <c r="P187" i="9"/>
  <c r="BI185" i="9"/>
  <c r="BH185" i="9"/>
  <c r="BG185" i="9"/>
  <c r="BE185" i="9"/>
  <c r="T185" i="9"/>
  <c r="R185" i="9"/>
  <c r="P185" i="9"/>
  <c r="BI183" i="9"/>
  <c r="BH183" i="9"/>
  <c r="BG183" i="9"/>
  <c r="BE183" i="9"/>
  <c r="T183" i="9"/>
  <c r="R183" i="9"/>
  <c r="P183" i="9"/>
  <c r="BI180" i="9"/>
  <c r="BH180" i="9"/>
  <c r="BG180" i="9"/>
  <c r="BE180" i="9"/>
  <c r="T180" i="9"/>
  <c r="R180" i="9"/>
  <c r="P180" i="9"/>
  <c r="BI170" i="9"/>
  <c r="BH170" i="9"/>
  <c r="BG170" i="9"/>
  <c r="BE170" i="9"/>
  <c r="T170" i="9"/>
  <c r="R170" i="9"/>
  <c r="P170" i="9"/>
  <c r="BI166" i="9"/>
  <c r="BH166" i="9"/>
  <c r="BG166" i="9"/>
  <c r="BE166" i="9"/>
  <c r="T166" i="9"/>
  <c r="R166" i="9"/>
  <c r="P166" i="9"/>
  <c r="BI161" i="9"/>
  <c r="BH161" i="9"/>
  <c r="BG161" i="9"/>
  <c r="BE161" i="9"/>
  <c r="T161" i="9"/>
  <c r="R161" i="9"/>
  <c r="P161" i="9"/>
  <c r="BI158" i="9"/>
  <c r="BH158" i="9"/>
  <c r="BG158" i="9"/>
  <c r="BE158" i="9"/>
  <c r="T158" i="9"/>
  <c r="T157" i="9" s="1"/>
  <c r="R158" i="9"/>
  <c r="R157" i="9" s="1"/>
  <c r="P158" i="9"/>
  <c r="P157" i="9" s="1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R151" i="9"/>
  <c r="P151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4" i="9"/>
  <c r="BH144" i="9"/>
  <c r="BG144" i="9"/>
  <c r="BE144" i="9"/>
  <c r="T144" i="9"/>
  <c r="R144" i="9"/>
  <c r="P144" i="9"/>
  <c r="BI140" i="9"/>
  <c r="BH140" i="9"/>
  <c r="BG140" i="9"/>
  <c r="BE140" i="9"/>
  <c r="T140" i="9"/>
  <c r="R140" i="9"/>
  <c r="P140" i="9"/>
  <c r="BI136" i="9"/>
  <c r="BH136" i="9"/>
  <c r="BG136" i="9"/>
  <c r="BE136" i="9"/>
  <c r="T136" i="9"/>
  <c r="R136" i="9"/>
  <c r="P136" i="9"/>
  <c r="F129" i="9"/>
  <c r="F127" i="9"/>
  <c r="E125" i="9"/>
  <c r="F95" i="9"/>
  <c r="F93" i="9"/>
  <c r="E91" i="9"/>
  <c r="F130" i="9"/>
  <c r="J93" i="9"/>
  <c r="E7" i="9"/>
  <c r="E85" i="9" s="1"/>
  <c r="J41" i="8"/>
  <c r="J40" i="8"/>
  <c r="AY110" i="1"/>
  <c r="J39" i="8"/>
  <c r="AX110" i="1"/>
  <c r="BI179" i="8"/>
  <c r="BH179" i="8"/>
  <c r="BG179" i="8"/>
  <c r="BE179" i="8"/>
  <c r="T179" i="8"/>
  <c r="T178" i="8" s="1"/>
  <c r="R179" i="8"/>
  <c r="R178" i="8" s="1"/>
  <c r="P179" i="8"/>
  <c r="P178" i="8" s="1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4" i="8"/>
  <c r="BH174" i="8"/>
  <c r="BG174" i="8"/>
  <c r="BE174" i="8"/>
  <c r="T174" i="8"/>
  <c r="R174" i="8"/>
  <c r="P174" i="8"/>
  <c r="BI170" i="8"/>
  <c r="BH170" i="8"/>
  <c r="BG170" i="8"/>
  <c r="BE170" i="8"/>
  <c r="T170" i="8"/>
  <c r="R170" i="8"/>
  <c r="P170" i="8"/>
  <c r="BI168" i="8"/>
  <c r="BH168" i="8"/>
  <c r="BG168" i="8"/>
  <c r="BE168" i="8"/>
  <c r="T168" i="8"/>
  <c r="R168" i="8"/>
  <c r="P168" i="8"/>
  <c r="BI164" i="8"/>
  <c r="BH164" i="8"/>
  <c r="BG164" i="8"/>
  <c r="BE164" i="8"/>
  <c r="T164" i="8"/>
  <c r="R164" i="8"/>
  <c r="P164" i="8"/>
  <c r="BI162" i="8"/>
  <c r="BH162" i="8"/>
  <c r="BG162" i="8"/>
  <c r="BE162" i="8"/>
  <c r="T162" i="8"/>
  <c r="R162" i="8"/>
  <c r="P162" i="8"/>
  <c r="BI160" i="8"/>
  <c r="BH160" i="8"/>
  <c r="BG160" i="8"/>
  <c r="BE160" i="8"/>
  <c r="T160" i="8"/>
  <c r="R160" i="8"/>
  <c r="P160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1" i="8"/>
  <c r="BH151" i="8"/>
  <c r="BG151" i="8"/>
  <c r="BE151" i="8"/>
  <c r="T151" i="8"/>
  <c r="R151" i="8"/>
  <c r="P151" i="8"/>
  <c r="BI146" i="8"/>
  <c r="BH146" i="8"/>
  <c r="BG146" i="8"/>
  <c r="BE146" i="8"/>
  <c r="T146" i="8"/>
  <c r="R146" i="8"/>
  <c r="P146" i="8"/>
  <c r="BI144" i="8"/>
  <c r="BH144" i="8"/>
  <c r="BG144" i="8"/>
  <c r="BE144" i="8"/>
  <c r="T144" i="8"/>
  <c r="R144" i="8"/>
  <c r="P144" i="8"/>
  <c r="BI140" i="8"/>
  <c r="BH140" i="8"/>
  <c r="BG140" i="8"/>
  <c r="BE140" i="8"/>
  <c r="T140" i="8"/>
  <c r="R140" i="8"/>
  <c r="P140" i="8"/>
  <c r="BI138" i="8"/>
  <c r="BH138" i="8"/>
  <c r="BG138" i="8"/>
  <c r="BE138" i="8"/>
  <c r="T138" i="8"/>
  <c r="R138" i="8"/>
  <c r="P138" i="8"/>
  <c r="BI133" i="8"/>
  <c r="BH133" i="8"/>
  <c r="BG133" i="8"/>
  <c r="BE133" i="8"/>
  <c r="T133" i="8"/>
  <c r="R133" i="8"/>
  <c r="P133" i="8"/>
  <c r="F126" i="8"/>
  <c r="F124" i="8"/>
  <c r="E122" i="8"/>
  <c r="F95" i="8"/>
  <c r="F93" i="8"/>
  <c r="E91" i="8"/>
  <c r="F96" i="8"/>
  <c r="J93" i="8"/>
  <c r="E7" i="8"/>
  <c r="E85" i="8" s="1"/>
  <c r="J41" i="7"/>
  <c r="J40" i="7"/>
  <c r="AY108" i="1" s="1"/>
  <c r="J39" i="7"/>
  <c r="AX108" i="1" s="1"/>
  <c r="BI224" i="7"/>
  <c r="BH224" i="7"/>
  <c r="BG224" i="7"/>
  <c r="BE224" i="7"/>
  <c r="T224" i="7"/>
  <c r="T223" i="7" s="1"/>
  <c r="R224" i="7"/>
  <c r="R223" i="7" s="1"/>
  <c r="P224" i="7"/>
  <c r="P223" i="7" s="1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1" i="7"/>
  <c r="BH211" i="7"/>
  <c r="BG211" i="7"/>
  <c r="BE211" i="7"/>
  <c r="T211" i="7"/>
  <c r="R211" i="7"/>
  <c r="P211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0" i="7"/>
  <c r="BH200" i="7"/>
  <c r="BG200" i="7"/>
  <c r="BE200" i="7"/>
  <c r="T200" i="7"/>
  <c r="R200" i="7"/>
  <c r="P200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4" i="7"/>
  <c r="BH194" i="7"/>
  <c r="BG194" i="7"/>
  <c r="BE194" i="7"/>
  <c r="T194" i="7"/>
  <c r="R194" i="7"/>
  <c r="P194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89" i="7"/>
  <c r="BH189" i="7"/>
  <c r="BG189" i="7"/>
  <c r="BE189" i="7"/>
  <c r="T189" i="7"/>
  <c r="R189" i="7"/>
  <c r="P189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77" i="7"/>
  <c r="BH177" i="7"/>
  <c r="BG177" i="7"/>
  <c r="BE177" i="7"/>
  <c r="T177" i="7"/>
  <c r="R177" i="7"/>
  <c r="P177" i="7"/>
  <c r="BI175" i="7"/>
  <c r="BH175" i="7"/>
  <c r="BG175" i="7"/>
  <c r="BE175" i="7"/>
  <c r="T175" i="7"/>
  <c r="R175" i="7"/>
  <c r="P175" i="7"/>
  <c r="BI171" i="7"/>
  <c r="BH171" i="7"/>
  <c r="BG171" i="7"/>
  <c r="BE171" i="7"/>
  <c r="T171" i="7"/>
  <c r="R171" i="7"/>
  <c r="P171" i="7"/>
  <c r="BI169" i="7"/>
  <c r="BH169" i="7"/>
  <c r="BG169" i="7"/>
  <c r="BE169" i="7"/>
  <c r="T169" i="7"/>
  <c r="R169" i="7"/>
  <c r="P169" i="7"/>
  <c r="BI167" i="7"/>
  <c r="BH167" i="7"/>
  <c r="BG167" i="7"/>
  <c r="BE167" i="7"/>
  <c r="T167" i="7"/>
  <c r="R167" i="7"/>
  <c r="P167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3" i="7"/>
  <c r="BH143" i="7"/>
  <c r="BG143" i="7"/>
  <c r="BE143" i="7"/>
  <c r="T143" i="7"/>
  <c r="R143" i="7"/>
  <c r="P143" i="7"/>
  <c r="BI141" i="7"/>
  <c r="BH141" i="7"/>
  <c r="BG141" i="7"/>
  <c r="BE141" i="7"/>
  <c r="T141" i="7"/>
  <c r="R141" i="7"/>
  <c r="P141" i="7"/>
  <c r="BI134" i="7"/>
  <c r="BH134" i="7"/>
  <c r="BG134" i="7"/>
  <c r="BE134" i="7"/>
  <c r="T134" i="7"/>
  <c r="R134" i="7"/>
  <c r="P134" i="7"/>
  <c r="F127" i="7"/>
  <c r="F125" i="7"/>
  <c r="E123" i="7"/>
  <c r="F95" i="7"/>
  <c r="F93" i="7"/>
  <c r="E91" i="7"/>
  <c r="F128" i="7"/>
  <c r="J125" i="7"/>
  <c r="E7" i="7"/>
  <c r="E85" i="7" s="1"/>
  <c r="J41" i="6"/>
  <c r="J40" i="6"/>
  <c r="AY105" i="1" s="1"/>
  <c r="J39" i="6"/>
  <c r="AX105" i="1" s="1"/>
  <c r="BI250" i="6"/>
  <c r="BH250" i="6"/>
  <c r="BG250" i="6"/>
  <c r="BE250" i="6"/>
  <c r="T250" i="6"/>
  <c r="T249" i="6" s="1"/>
  <c r="R250" i="6"/>
  <c r="R249" i="6" s="1"/>
  <c r="P250" i="6"/>
  <c r="P249" i="6" s="1"/>
  <c r="BI244" i="6"/>
  <c r="BH244" i="6"/>
  <c r="BG244" i="6"/>
  <c r="BE244" i="6"/>
  <c r="T244" i="6"/>
  <c r="R244" i="6"/>
  <c r="P244" i="6"/>
  <c r="BI240" i="6"/>
  <c r="BH240" i="6"/>
  <c r="BG240" i="6"/>
  <c r="BE240" i="6"/>
  <c r="T240" i="6"/>
  <c r="R240" i="6"/>
  <c r="P240" i="6"/>
  <c r="BI234" i="6"/>
  <c r="BH234" i="6"/>
  <c r="BG234" i="6"/>
  <c r="BE234" i="6"/>
  <c r="T234" i="6"/>
  <c r="R234" i="6"/>
  <c r="R233" i="6" s="1"/>
  <c r="P234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0" i="6"/>
  <c r="BH220" i="6"/>
  <c r="BG220" i="6"/>
  <c r="BE220" i="6"/>
  <c r="T220" i="6"/>
  <c r="R220" i="6"/>
  <c r="P220" i="6"/>
  <c r="BI214" i="6"/>
  <c r="BH214" i="6"/>
  <c r="BG214" i="6"/>
  <c r="BE214" i="6"/>
  <c r="T214" i="6"/>
  <c r="R214" i="6"/>
  <c r="P214" i="6"/>
  <c r="BI207" i="6"/>
  <c r="BH207" i="6"/>
  <c r="BG207" i="6"/>
  <c r="BE207" i="6"/>
  <c r="T207" i="6"/>
  <c r="R207" i="6"/>
  <c r="P207" i="6"/>
  <c r="BI199" i="6"/>
  <c r="BH199" i="6"/>
  <c r="BG199" i="6"/>
  <c r="BE199" i="6"/>
  <c r="T199" i="6"/>
  <c r="R199" i="6"/>
  <c r="P199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88" i="6"/>
  <c r="BH188" i="6"/>
  <c r="BG188" i="6"/>
  <c r="BE188" i="6"/>
  <c r="T188" i="6"/>
  <c r="R188" i="6"/>
  <c r="P188" i="6"/>
  <c r="BI181" i="6"/>
  <c r="BH181" i="6"/>
  <c r="BG181" i="6"/>
  <c r="BE181" i="6"/>
  <c r="T181" i="6"/>
  <c r="R181" i="6"/>
  <c r="P181" i="6"/>
  <c r="BI175" i="6"/>
  <c r="BH175" i="6"/>
  <c r="BG175" i="6"/>
  <c r="BE175" i="6"/>
  <c r="T175" i="6"/>
  <c r="R175" i="6"/>
  <c r="P175" i="6"/>
  <c r="BI168" i="6"/>
  <c r="BH168" i="6"/>
  <c r="BG168" i="6"/>
  <c r="BE168" i="6"/>
  <c r="T168" i="6"/>
  <c r="R168" i="6"/>
  <c r="P168" i="6"/>
  <c r="BI163" i="6"/>
  <c r="BH163" i="6"/>
  <c r="BG163" i="6"/>
  <c r="BE163" i="6"/>
  <c r="T163" i="6"/>
  <c r="R163" i="6"/>
  <c r="P163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4" i="6"/>
  <c r="BH154" i="6"/>
  <c r="BG154" i="6"/>
  <c r="BE154" i="6"/>
  <c r="T154" i="6"/>
  <c r="R154" i="6"/>
  <c r="P154" i="6"/>
  <c r="BI149" i="6"/>
  <c r="BH149" i="6"/>
  <c r="BG149" i="6"/>
  <c r="BE149" i="6"/>
  <c r="T149" i="6"/>
  <c r="R149" i="6"/>
  <c r="P149" i="6"/>
  <c r="BI145" i="6"/>
  <c r="BH145" i="6"/>
  <c r="BG145" i="6"/>
  <c r="BE145" i="6"/>
  <c r="T145" i="6"/>
  <c r="R145" i="6"/>
  <c r="P145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4" i="6"/>
  <c r="BH134" i="6"/>
  <c r="BG134" i="6"/>
  <c r="BE134" i="6"/>
  <c r="T134" i="6"/>
  <c r="R134" i="6"/>
  <c r="P134" i="6"/>
  <c r="F127" i="6"/>
  <c r="F125" i="6"/>
  <c r="E123" i="6"/>
  <c r="F95" i="6"/>
  <c r="F93" i="6"/>
  <c r="E91" i="6"/>
  <c r="F96" i="6"/>
  <c r="J93" i="6"/>
  <c r="E7" i="6"/>
  <c r="E117" i="6"/>
  <c r="J41" i="5"/>
  <c r="J40" i="5"/>
  <c r="AY103" i="1" s="1"/>
  <c r="J39" i="5"/>
  <c r="AX103" i="1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T141" i="5" s="1"/>
  <c r="R142" i="5"/>
  <c r="R141" i="5" s="1"/>
  <c r="P142" i="5"/>
  <c r="P141" i="5" s="1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F126" i="5"/>
  <c r="F124" i="5"/>
  <c r="E122" i="5"/>
  <c r="F95" i="5"/>
  <c r="F93" i="5"/>
  <c r="E91" i="5"/>
  <c r="J28" i="5"/>
  <c r="E28" i="5"/>
  <c r="J96" i="5" s="1"/>
  <c r="J27" i="5"/>
  <c r="F96" i="5"/>
  <c r="J93" i="5"/>
  <c r="E7" i="5"/>
  <c r="E116" i="5" s="1"/>
  <c r="J41" i="4"/>
  <c r="J40" i="4"/>
  <c r="AY102" i="1" s="1"/>
  <c r="J39" i="4"/>
  <c r="AX102" i="1" s="1"/>
  <c r="BI324" i="4"/>
  <c r="BH324" i="4"/>
  <c r="BG324" i="4"/>
  <c r="BE324" i="4"/>
  <c r="T324" i="4"/>
  <c r="T323" i="4" s="1"/>
  <c r="R324" i="4"/>
  <c r="R323" i="4" s="1"/>
  <c r="P324" i="4"/>
  <c r="P323" i="4" s="1"/>
  <c r="BI316" i="4"/>
  <c r="BH316" i="4"/>
  <c r="BG316" i="4"/>
  <c r="BE316" i="4"/>
  <c r="T316" i="4"/>
  <c r="R316" i="4"/>
  <c r="P316" i="4"/>
  <c r="BI311" i="4"/>
  <c r="BH311" i="4"/>
  <c r="BG311" i="4"/>
  <c r="BE311" i="4"/>
  <c r="T311" i="4"/>
  <c r="R311" i="4"/>
  <c r="P311" i="4"/>
  <c r="BI306" i="4"/>
  <c r="BH306" i="4"/>
  <c r="BG306" i="4"/>
  <c r="BE306" i="4"/>
  <c r="T306" i="4"/>
  <c r="R306" i="4"/>
  <c r="P306" i="4"/>
  <c r="BI300" i="4"/>
  <c r="BH300" i="4"/>
  <c r="BG300" i="4"/>
  <c r="BE300" i="4"/>
  <c r="T300" i="4"/>
  <c r="R300" i="4"/>
  <c r="P300" i="4"/>
  <c r="BI291" i="4"/>
  <c r="BH291" i="4"/>
  <c r="BG291" i="4"/>
  <c r="BE291" i="4"/>
  <c r="T291" i="4"/>
  <c r="R291" i="4"/>
  <c r="P291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77" i="4"/>
  <c r="BH277" i="4"/>
  <c r="BG277" i="4"/>
  <c r="BE277" i="4"/>
  <c r="T277" i="4"/>
  <c r="R277" i="4"/>
  <c r="P277" i="4"/>
  <c r="BI271" i="4"/>
  <c r="BH271" i="4"/>
  <c r="BG271" i="4"/>
  <c r="BE271" i="4"/>
  <c r="T271" i="4"/>
  <c r="R271" i="4"/>
  <c r="P271" i="4"/>
  <c r="BI263" i="4"/>
  <c r="BH263" i="4"/>
  <c r="BG263" i="4"/>
  <c r="BE263" i="4"/>
  <c r="T263" i="4"/>
  <c r="R263" i="4"/>
  <c r="P263" i="4"/>
  <c r="BI254" i="4"/>
  <c r="BH254" i="4"/>
  <c r="BG254" i="4"/>
  <c r="BE254" i="4"/>
  <c r="T254" i="4"/>
  <c r="R254" i="4"/>
  <c r="P254" i="4"/>
  <c r="BI247" i="4"/>
  <c r="BH247" i="4"/>
  <c r="BG247" i="4"/>
  <c r="BE247" i="4"/>
  <c r="T247" i="4"/>
  <c r="R247" i="4"/>
  <c r="P247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28" i="4"/>
  <c r="BH228" i="4"/>
  <c r="BG228" i="4"/>
  <c r="BE228" i="4"/>
  <c r="T228" i="4"/>
  <c r="R228" i="4"/>
  <c r="P228" i="4"/>
  <c r="BI208" i="4"/>
  <c r="BH208" i="4"/>
  <c r="BG208" i="4"/>
  <c r="BE208" i="4"/>
  <c r="T208" i="4"/>
  <c r="R208" i="4"/>
  <c r="P208" i="4"/>
  <c r="BI190" i="4"/>
  <c r="BH190" i="4"/>
  <c r="BG190" i="4"/>
  <c r="BE190" i="4"/>
  <c r="T190" i="4"/>
  <c r="R190" i="4"/>
  <c r="P190" i="4"/>
  <c r="BI177" i="4"/>
  <c r="BH177" i="4"/>
  <c r="BG177" i="4"/>
  <c r="BE177" i="4"/>
  <c r="T177" i="4"/>
  <c r="R177" i="4"/>
  <c r="P177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5" i="4"/>
  <c r="BH155" i="4"/>
  <c r="BG155" i="4"/>
  <c r="BE155" i="4"/>
  <c r="T155" i="4"/>
  <c r="R155" i="4"/>
  <c r="P155" i="4"/>
  <c r="BI151" i="4"/>
  <c r="BH151" i="4"/>
  <c r="BG151" i="4"/>
  <c r="BE151" i="4"/>
  <c r="T151" i="4"/>
  <c r="R151" i="4"/>
  <c r="P15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4" i="4"/>
  <c r="BH134" i="4"/>
  <c r="BG134" i="4"/>
  <c r="BE134" i="4"/>
  <c r="T134" i="4"/>
  <c r="R134" i="4"/>
  <c r="P134" i="4"/>
  <c r="F127" i="4"/>
  <c r="F125" i="4"/>
  <c r="E123" i="4"/>
  <c r="F95" i="4"/>
  <c r="F93" i="4"/>
  <c r="E91" i="4"/>
  <c r="F96" i="4"/>
  <c r="J93" i="4"/>
  <c r="E7" i="4"/>
  <c r="E85" i="4" s="1"/>
  <c r="J41" i="3"/>
  <c r="J40" i="3"/>
  <c r="AY99" i="1" s="1"/>
  <c r="J39" i="3"/>
  <c r="AX99" i="1" s="1"/>
  <c r="BI276" i="3"/>
  <c r="BH276" i="3"/>
  <c r="BG276" i="3"/>
  <c r="BE276" i="3"/>
  <c r="T276" i="3"/>
  <c r="T275" i="3" s="1"/>
  <c r="R276" i="3"/>
  <c r="R275" i="3" s="1"/>
  <c r="P276" i="3"/>
  <c r="P275" i="3"/>
  <c r="BI271" i="3"/>
  <c r="BH271" i="3"/>
  <c r="BG271" i="3"/>
  <c r="BE271" i="3"/>
  <c r="T271" i="3"/>
  <c r="R271" i="3"/>
  <c r="P271" i="3"/>
  <c r="BI267" i="3"/>
  <c r="BH267" i="3"/>
  <c r="BG267" i="3"/>
  <c r="BE267" i="3"/>
  <c r="T267" i="3"/>
  <c r="R267" i="3"/>
  <c r="P267" i="3"/>
  <c r="BI263" i="3"/>
  <c r="BH263" i="3"/>
  <c r="BG263" i="3"/>
  <c r="BE263" i="3"/>
  <c r="T263" i="3"/>
  <c r="R263" i="3"/>
  <c r="P263" i="3"/>
  <c r="BI259" i="3"/>
  <c r="BH259" i="3"/>
  <c r="BG259" i="3"/>
  <c r="BE259" i="3"/>
  <c r="T259" i="3"/>
  <c r="R259" i="3"/>
  <c r="P259" i="3"/>
  <c r="BI253" i="3"/>
  <c r="BH253" i="3"/>
  <c r="BG253" i="3"/>
  <c r="BE253" i="3"/>
  <c r="T253" i="3"/>
  <c r="R253" i="3"/>
  <c r="P253" i="3"/>
  <c r="BI248" i="3"/>
  <c r="BH248" i="3"/>
  <c r="BG248" i="3"/>
  <c r="BE248" i="3"/>
  <c r="T248" i="3"/>
  <c r="R248" i="3"/>
  <c r="P248" i="3"/>
  <c r="BI240" i="3"/>
  <c r="BH240" i="3"/>
  <c r="BG240" i="3"/>
  <c r="BE240" i="3"/>
  <c r="T240" i="3"/>
  <c r="R240" i="3"/>
  <c r="P240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1" i="3"/>
  <c r="BH231" i="3"/>
  <c r="BG231" i="3"/>
  <c r="BE231" i="3"/>
  <c r="T231" i="3"/>
  <c r="T230" i="3" s="1"/>
  <c r="R231" i="3"/>
  <c r="R230" i="3" s="1"/>
  <c r="P231" i="3"/>
  <c r="P230" i="3" s="1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1" i="3"/>
  <c r="BH221" i="3"/>
  <c r="BG221" i="3"/>
  <c r="BE221" i="3"/>
  <c r="T221" i="3"/>
  <c r="R221" i="3"/>
  <c r="P221" i="3"/>
  <c r="BI202" i="3"/>
  <c r="BH202" i="3"/>
  <c r="BG202" i="3"/>
  <c r="BE202" i="3"/>
  <c r="T202" i="3"/>
  <c r="R202" i="3"/>
  <c r="P202" i="3"/>
  <c r="BI197" i="3"/>
  <c r="BH197" i="3"/>
  <c r="BG197" i="3"/>
  <c r="BE197" i="3"/>
  <c r="T197" i="3"/>
  <c r="R197" i="3"/>
  <c r="P197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87" i="3"/>
  <c r="BH187" i="3"/>
  <c r="BG187" i="3"/>
  <c r="BE187" i="3"/>
  <c r="T187" i="3"/>
  <c r="R187" i="3"/>
  <c r="P187" i="3"/>
  <c r="BI182" i="3"/>
  <c r="BH182" i="3"/>
  <c r="BG182" i="3"/>
  <c r="BE182" i="3"/>
  <c r="T182" i="3"/>
  <c r="R182" i="3"/>
  <c r="P182" i="3"/>
  <c r="BI175" i="3"/>
  <c r="BH175" i="3"/>
  <c r="BG175" i="3"/>
  <c r="BE175" i="3"/>
  <c r="T175" i="3"/>
  <c r="R175" i="3"/>
  <c r="P175" i="3"/>
  <c r="BI169" i="3"/>
  <c r="BH169" i="3"/>
  <c r="BG169" i="3"/>
  <c r="BE169" i="3"/>
  <c r="T169" i="3"/>
  <c r="R169" i="3"/>
  <c r="P169" i="3"/>
  <c r="BI164" i="3"/>
  <c r="BH164" i="3"/>
  <c r="BG164" i="3"/>
  <c r="BE164" i="3"/>
  <c r="T164" i="3"/>
  <c r="R164" i="3"/>
  <c r="P164" i="3"/>
  <c r="BI158" i="3"/>
  <c r="BH158" i="3"/>
  <c r="BG158" i="3"/>
  <c r="BE158" i="3"/>
  <c r="T158" i="3"/>
  <c r="R158" i="3"/>
  <c r="P158" i="3"/>
  <c r="BI152" i="3"/>
  <c r="BH152" i="3"/>
  <c r="BG152" i="3"/>
  <c r="BE152" i="3"/>
  <c r="T152" i="3"/>
  <c r="R152" i="3"/>
  <c r="P152" i="3"/>
  <c r="BI145" i="3"/>
  <c r="BH145" i="3"/>
  <c r="BG145" i="3"/>
  <c r="BE145" i="3"/>
  <c r="T145" i="3"/>
  <c r="R145" i="3"/>
  <c r="P145" i="3"/>
  <c r="BI139" i="3"/>
  <c r="BH139" i="3"/>
  <c r="BG139" i="3"/>
  <c r="BE139" i="3"/>
  <c r="T139" i="3"/>
  <c r="R139" i="3"/>
  <c r="P139" i="3"/>
  <c r="BI134" i="3"/>
  <c r="BH134" i="3"/>
  <c r="BG134" i="3"/>
  <c r="BE134" i="3"/>
  <c r="T134" i="3"/>
  <c r="R134" i="3"/>
  <c r="P134" i="3"/>
  <c r="F127" i="3"/>
  <c r="F125" i="3"/>
  <c r="E123" i="3"/>
  <c r="F95" i="3"/>
  <c r="F93" i="3"/>
  <c r="E91" i="3"/>
  <c r="F96" i="3"/>
  <c r="J93" i="3"/>
  <c r="E7" i="3"/>
  <c r="E117" i="3" s="1"/>
  <c r="J41" i="2"/>
  <c r="J40" i="2"/>
  <c r="AY97" i="1" s="1"/>
  <c r="J39" i="2"/>
  <c r="AX97" i="1" s="1"/>
  <c r="BI460" i="2"/>
  <c r="BH460" i="2"/>
  <c r="BG460" i="2"/>
  <c r="BE460" i="2"/>
  <c r="T460" i="2"/>
  <c r="T459" i="2" s="1"/>
  <c r="T458" i="2" s="1"/>
  <c r="R460" i="2"/>
  <c r="R459" i="2" s="1"/>
  <c r="R458" i="2" s="1"/>
  <c r="P460" i="2"/>
  <c r="P459" i="2" s="1"/>
  <c r="P458" i="2" s="1"/>
  <c r="BI454" i="2"/>
  <c r="BH454" i="2"/>
  <c r="BG454" i="2"/>
  <c r="BE454" i="2"/>
  <c r="T454" i="2"/>
  <c r="R454" i="2"/>
  <c r="P454" i="2"/>
  <c r="BI450" i="2"/>
  <c r="BH450" i="2"/>
  <c r="BG450" i="2"/>
  <c r="BE450" i="2"/>
  <c r="T450" i="2"/>
  <c r="R450" i="2"/>
  <c r="P450" i="2"/>
  <c r="BI445" i="2"/>
  <c r="BH445" i="2"/>
  <c r="BG445" i="2"/>
  <c r="BE445" i="2"/>
  <c r="T445" i="2"/>
  <c r="R445" i="2"/>
  <c r="P445" i="2"/>
  <c r="BI441" i="2"/>
  <c r="BH441" i="2"/>
  <c r="BG441" i="2"/>
  <c r="BE441" i="2"/>
  <c r="T441" i="2"/>
  <c r="R441" i="2"/>
  <c r="P441" i="2"/>
  <c r="BI437" i="2"/>
  <c r="BH437" i="2"/>
  <c r="BG437" i="2"/>
  <c r="BE437" i="2"/>
  <c r="T437" i="2"/>
  <c r="R437" i="2"/>
  <c r="P437" i="2"/>
  <c r="BI433" i="2"/>
  <c r="BH433" i="2"/>
  <c r="BG433" i="2"/>
  <c r="BE433" i="2"/>
  <c r="T433" i="2"/>
  <c r="R433" i="2"/>
  <c r="P433" i="2"/>
  <c r="BI427" i="2"/>
  <c r="BH427" i="2"/>
  <c r="BG427" i="2"/>
  <c r="BE427" i="2"/>
  <c r="T427" i="2"/>
  <c r="R427" i="2"/>
  <c r="P427" i="2"/>
  <c r="BI422" i="2"/>
  <c r="BH422" i="2"/>
  <c r="BG422" i="2"/>
  <c r="BE422" i="2"/>
  <c r="T422" i="2"/>
  <c r="R422" i="2"/>
  <c r="P422" i="2"/>
  <c r="BI405" i="2"/>
  <c r="BH405" i="2"/>
  <c r="BG405" i="2"/>
  <c r="BE405" i="2"/>
  <c r="T405" i="2"/>
  <c r="R405" i="2"/>
  <c r="P405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6" i="2"/>
  <c r="BH396" i="2"/>
  <c r="BG396" i="2"/>
  <c r="BE396" i="2"/>
  <c r="T396" i="2"/>
  <c r="T395" i="2" s="1"/>
  <c r="R396" i="2"/>
  <c r="R395" i="2" s="1"/>
  <c r="P396" i="2"/>
  <c r="P395" i="2" s="1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5" i="2"/>
  <c r="BH385" i="2"/>
  <c r="BG385" i="2"/>
  <c r="BE385" i="2"/>
  <c r="T385" i="2"/>
  <c r="R385" i="2"/>
  <c r="P385" i="2"/>
  <c r="BI335" i="2"/>
  <c r="BH335" i="2"/>
  <c r="BG335" i="2"/>
  <c r="BE335" i="2"/>
  <c r="T335" i="2"/>
  <c r="R335" i="2"/>
  <c r="P335" i="2"/>
  <c r="BI332" i="2"/>
  <c r="BH332" i="2"/>
  <c r="BG332" i="2"/>
  <c r="BE332" i="2"/>
  <c r="T332" i="2"/>
  <c r="R332" i="2"/>
  <c r="P332" i="2"/>
  <c r="BI324" i="2"/>
  <c r="BH324" i="2"/>
  <c r="BG324" i="2"/>
  <c r="BE324" i="2"/>
  <c r="T324" i="2"/>
  <c r="R324" i="2"/>
  <c r="P324" i="2"/>
  <c r="BI318" i="2"/>
  <c r="BH318" i="2"/>
  <c r="BG318" i="2"/>
  <c r="BE318" i="2"/>
  <c r="T318" i="2"/>
  <c r="R318" i="2"/>
  <c r="P318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299" i="2"/>
  <c r="BH299" i="2"/>
  <c r="BG299" i="2"/>
  <c r="BE299" i="2"/>
  <c r="T299" i="2"/>
  <c r="R299" i="2"/>
  <c r="P299" i="2"/>
  <c r="BI294" i="2"/>
  <c r="BH294" i="2"/>
  <c r="BG294" i="2"/>
  <c r="BE294" i="2"/>
  <c r="T294" i="2"/>
  <c r="R294" i="2"/>
  <c r="P294" i="2"/>
  <c r="BI287" i="2"/>
  <c r="BH287" i="2"/>
  <c r="BG287" i="2"/>
  <c r="BE287" i="2"/>
  <c r="T287" i="2"/>
  <c r="R287" i="2"/>
  <c r="P287" i="2"/>
  <c r="BI281" i="2"/>
  <c r="BH281" i="2"/>
  <c r="BG281" i="2"/>
  <c r="BE281" i="2"/>
  <c r="T281" i="2"/>
  <c r="R281" i="2"/>
  <c r="P281" i="2"/>
  <c r="BI275" i="2"/>
  <c r="BH275" i="2"/>
  <c r="BG275" i="2"/>
  <c r="BE275" i="2"/>
  <c r="T275" i="2"/>
  <c r="R275" i="2"/>
  <c r="P275" i="2"/>
  <c r="BI267" i="2"/>
  <c r="BH267" i="2"/>
  <c r="BG267" i="2"/>
  <c r="BE267" i="2"/>
  <c r="T267" i="2"/>
  <c r="R267" i="2"/>
  <c r="P267" i="2"/>
  <c r="BI258" i="2"/>
  <c r="BH258" i="2"/>
  <c r="BG258" i="2"/>
  <c r="BE258" i="2"/>
  <c r="T258" i="2"/>
  <c r="R258" i="2"/>
  <c r="P258" i="2"/>
  <c r="BI249" i="2"/>
  <c r="BH249" i="2"/>
  <c r="BG249" i="2"/>
  <c r="BE249" i="2"/>
  <c r="T249" i="2"/>
  <c r="R249" i="2"/>
  <c r="P249" i="2"/>
  <c r="BI243" i="2"/>
  <c r="BH243" i="2"/>
  <c r="BG243" i="2"/>
  <c r="BE243" i="2"/>
  <c r="T243" i="2"/>
  <c r="R243" i="2"/>
  <c r="P243" i="2"/>
  <c r="BI234" i="2"/>
  <c r="BH234" i="2"/>
  <c r="BG234" i="2"/>
  <c r="BE234" i="2"/>
  <c r="T234" i="2"/>
  <c r="R234" i="2"/>
  <c r="P234" i="2"/>
  <c r="BI228" i="2"/>
  <c r="BH228" i="2"/>
  <c r="BG228" i="2"/>
  <c r="BE228" i="2"/>
  <c r="T228" i="2"/>
  <c r="R228" i="2"/>
  <c r="P228" i="2"/>
  <c r="BI218" i="2"/>
  <c r="BH218" i="2"/>
  <c r="BG218" i="2"/>
  <c r="BE218" i="2"/>
  <c r="T218" i="2"/>
  <c r="R218" i="2"/>
  <c r="P218" i="2"/>
  <c r="BI213" i="2"/>
  <c r="BH213" i="2"/>
  <c r="BG213" i="2"/>
  <c r="BE213" i="2"/>
  <c r="T213" i="2"/>
  <c r="R213" i="2"/>
  <c r="P213" i="2"/>
  <c r="BI201" i="2"/>
  <c r="BH201" i="2"/>
  <c r="BG201" i="2"/>
  <c r="BE201" i="2"/>
  <c r="T201" i="2"/>
  <c r="R201" i="2"/>
  <c r="P201" i="2"/>
  <c r="BI195" i="2"/>
  <c r="BH195" i="2"/>
  <c r="BG195" i="2"/>
  <c r="BE195" i="2"/>
  <c r="T195" i="2"/>
  <c r="R195" i="2"/>
  <c r="P195" i="2"/>
  <c r="BI190" i="2"/>
  <c r="BH190" i="2"/>
  <c r="BG190" i="2"/>
  <c r="BE190" i="2"/>
  <c r="T190" i="2"/>
  <c r="R190" i="2"/>
  <c r="P190" i="2"/>
  <c r="BI164" i="2"/>
  <c r="BH164" i="2"/>
  <c r="BG164" i="2"/>
  <c r="BE164" i="2"/>
  <c r="T164" i="2"/>
  <c r="R164" i="2"/>
  <c r="P164" i="2"/>
  <c r="BI152" i="2"/>
  <c r="BH152" i="2"/>
  <c r="BG152" i="2"/>
  <c r="BE152" i="2"/>
  <c r="T152" i="2"/>
  <c r="R152" i="2"/>
  <c r="P152" i="2"/>
  <c r="BI140" i="2"/>
  <c r="BH140" i="2"/>
  <c r="BG140" i="2"/>
  <c r="BE140" i="2"/>
  <c r="T140" i="2"/>
  <c r="R140" i="2"/>
  <c r="P140" i="2"/>
  <c r="BI136" i="2"/>
  <c r="BH136" i="2"/>
  <c r="BG136" i="2"/>
  <c r="BE136" i="2"/>
  <c r="T136" i="2"/>
  <c r="R136" i="2"/>
  <c r="P136" i="2"/>
  <c r="F129" i="2"/>
  <c r="F127" i="2"/>
  <c r="E125" i="2"/>
  <c r="F95" i="2"/>
  <c r="F93" i="2"/>
  <c r="E91" i="2"/>
  <c r="J93" i="2"/>
  <c r="E7" i="2"/>
  <c r="E85" i="2" s="1"/>
  <c r="L90" i="1"/>
  <c r="AM90" i="1"/>
  <c r="AM89" i="1"/>
  <c r="L89" i="1"/>
  <c r="AM87" i="1"/>
  <c r="L87" i="1"/>
  <c r="L85" i="1"/>
  <c r="L84" i="1"/>
  <c r="BK248" i="20"/>
  <c r="J222" i="20"/>
  <c r="BK143" i="20"/>
  <c r="BK167" i="21"/>
  <c r="BK159" i="21"/>
  <c r="BK160" i="21"/>
  <c r="BK147" i="21"/>
  <c r="J286" i="22"/>
  <c r="BK278" i="22"/>
  <c r="J254" i="22"/>
  <c r="J270" i="22"/>
  <c r="BK222" i="22"/>
  <c r="J165" i="22"/>
  <c r="BK187" i="22"/>
  <c r="BK170" i="23"/>
  <c r="BK164" i="23"/>
  <c r="J175" i="23"/>
  <c r="BK175" i="23"/>
  <c r="J159" i="23"/>
  <c r="J186" i="23"/>
  <c r="J152" i="23"/>
  <c r="J153" i="23"/>
  <c r="BK174" i="24"/>
  <c r="J178" i="24"/>
  <c r="BK163" i="20"/>
  <c r="J249" i="20"/>
  <c r="BK196" i="20"/>
  <c r="BK132" i="21"/>
  <c r="BK166" i="21"/>
  <c r="J142" i="21"/>
  <c r="BK450" i="2"/>
  <c r="BK391" i="2"/>
  <c r="J287" i="2"/>
  <c r="J164" i="2"/>
  <c r="J454" i="2"/>
  <c r="J389" i="2"/>
  <c r="BK213" i="2"/>
  <c r="J460" i="2"/>
  <c r="J400" i="2"/>
  <c r="J385" i="2"/>
  <c r="BK460" i="2"/>
  <c r="J405" i="2"/>
  <c r="J318" i="2"/>
  <c r="J152" i="2"/>
  <c r="BK310" i="2"/>
  <c r="BK324" i="2"/>
  <c r="BK218" i="2"/>
  <c r="AS101" i="1"/>
  <c r="BK134" i="3"/>
  <c r="BK227" i="3"/>
  <c r="J263" i="3"/>
  <c r="BK253" i="3"/>
  <c r="BK240" i="3"/>
  <c r="J139" i="3"/>
  <c r="J225" i="3"/>
  <c r="J231" i="3"/>
  <c r="J158" i="3"/>
  <c r="BK208" i="4"/>
  <c r="J291" i="4"/>
  <c r="J164" i="4"/>
  <c r="BK300" i="4"/>
  <c r="J283" i="4"/>
  <c r="J271" i="4"/>
  <c r="J134" i="4"/>
  <c r="BK139" i="4"/>
  <c r="BK134" i="4"/>
  <c r="BK147" i="5"/>
  <c r="BK151" i="5"/>
  <c r="BK142" i="5"/>
  <c r="BK145" i="5"/>
  <c r="BK134" i="5"/>
  <c r="J136" i="5"/>
  <c r="J133" i="5"/>
  <c r="J149" i="6"/>
  <c r="BK163" i="6"/>
  <c r="J145" i="6"/>
  <c r="J175" i="6"/>
  <c r="BK226" i="6"/>
  <c r="BK154" i="6"/>
  <c r="BK220" i="6"/>
  <c r="J158" i="6"/>
  <c r="BK221" i="7"/>
  <c r="J224" i="7"/>
  <c r="J141" i="7"/>
  <c r="BK197" i="7"/>
  <c r="BK219" i="7"/>
  <c r="BK156" i="7"/>
  <c r="BK141" i="7"/>
  <c r="J203" i="7"/>
  <c r="BK149" i="7"/>
  <c r="J192" i="7"/>
  <c r="J216" i="7"/>
  <c r="BK155" i="8"/>
  <c r="J179" i="8"/>
  <c r="BK140" i="8"/>
  <c r="BK170" i="8"/>
  <c r="J144" i="8"/>
  <c r="BK275" i="9"/>
  <c r="J252" i="9"/>
  <c r="J191" i="9"/>
  <c r="BK146" i="9"/>
  <c r="J266" i="9"/>
  <c r="J158" i="9"/>
  <c r="J156" i="9"/>
  <c r="BK227" i="9"/>
  <c r="BK187" i="9"/>
  <c r="BK156" i="9"/>
  <c r="BK153" i="9"/>
  <c r="J149" i="9"/>
  <c r="BK150" i="10"/>
  <c r="J234" i="10"/>
  <c r="BK198" i="10"/>
  <c r="BK177" i="10"/>
  <c r="J190" i="10"/>
  <c r="BK195" i="10"/>
  <c r="J193" i="10"/>
  <c r="J196" i="10"/>
  <c r="BK145" i="10"/>
  <c r="BK174" i="10"/>
  <c r="BK140" i="10"/>
  <c r="J385" i="11"/>
  <c r="J331" i="11"/>
  <c r="BK372" i="11"/>
  <c r="BK157" i="11"/>
  <c r="J442" i="11"/>
  <c r="BK172" i="11"/>
  <c r="J386" i="11"/>
  <c r="BK447" i="11"/>
  <c r="J336" i="11"/>
  <c r="J397" i="11"/>
  <c r="BK285" i="11"/>
  <c r="J202" i="11"/>
  <c r="BK387" i="11"/>
  <c r="BK149" i="11"/>
  <c r="BK156" i="11"/>
  <c r="BK172" i="12"/>
  <c r="J177" i="12"/>
  <c r="BK180" i="12"/>
  <c r="BK189" i="12"/>
  <c r="BK177" i="12"/>
  <c r="J141" i="12"/>
  <c r="J180" i="12"/>
  <c r="BK190" i="12"/>
  <c r="J150" i="12"/>
  <c r="J155" i="12"/>
  <c r="J182" i="12"/>
  <c r="J176" i="12"/>
  <c r="J181" i="12"/>
  <c r="BK144" i="12"/>
  <c r="J173" i="12"/>
  <c r="J168" i="12"/>
  <c r="J179" i="12"/>
  <c r="BK169" i="12"/>
  <c r="J143" i="12"/>
  <c r="J157" i="12"/>
  <c r="BK223" i="13"/>
  <c r="J205" i="13"/>
  <c r="BK179" i="13"/>
  <c r="J165" i="13"/>
  <c r="J145" i="13"/>
  <c r="J200" i="13"/>
  <c r="J177" i="13"/>
  <c r="BK205" i="13"/>
  <c r="J146" i="13"/>
  <c r="BK230" i="13"/>
  <c r="BK224" i="13"/>
  <c r="BK211" i="13"/>
  <c r="J136" i="13"/>
  <c r="J233" i="13"/>
  <c r="J201" i="13"/>
  <c r="BK257" i="13"/>
  <c r="J204" i="13"/>
  <c r="BK173" i="13"/>
  <c r="BK138" i="13"/>
  <c r="J246" i="13"/>
  <c r="J248" i="13"/>
  <c r="BK154" i="13"/>
  <c r="J176" i="13"/>
  <c r="J168" i="13"/>
  <c r="BK195" i="13"/>
  <c r="BK136" i="13"/>
  <c r="J191" i="13"/>
  <c r="BK148" i="13"/>
  <c r="BK132" i="14"/>
  <c r="J231" i="15"/>
  <c r="J215" i="15"/>
  <c r="BK145" i="15"/>
  <c r="J224" i="15"/>
  <c r="J253" i="15"/>
  <c r="J217" i="15"/>
  <c r="BK201" i="15"/>
  <c r="BK153" i="15"/>
  <c r="J186" i="15"/>
  <c r="BK163" i="16"/>
  <c r="J181" i="16"/>
  <c r="BK171" i="16"/>
  <c r="BK150" i="16"/>
  <c r="BK177" i="16"/>
  <c r="J170" i="16"/>
  <c r="BK160" i="16"/>
  <c r="J134" i="16"/>
  <c r="BK131" i="16"/>
  <c r="BK135" i="16"/>
  <c r="BK149" i="16"/>
  <c r="BK134" i="16"/>
  <c r="F40" i="17"/>
  <c r="BC125" i="1" s="1"/>
  <c r="J212" i="18"/>
  <c r="BK157" i="18"/>
  <c r="BK240" i="18"/>
  <c r="BK218" i="18"/>
  <c r="BK185" i="18"/>
  <c r="BK245" i="18"/>
  <c r="J217" i="18"/>
  <c r="BK198" i="18"/>
  <c r="J177" i="18"/>
  <c r="J237" i="18"/>
  <c r="J196" i="18"/>
  <c r="J232" i="18"/>
  <c r="J239" i="18"/>
  <c r="BK191" i="18"/>
  <c r="BK152" i="18"/>
  <c r="BK188" i="18"/>
  <c r="J160" i="18"/>
  <c r="BK139" i="18"/>
  <c r="J222" i="18"/>
  <c r="J172" i="18"/>
  <c r="BK216" i="18"/>
  <c r="BK164" i="18"/>
  <c r="J231" i="18"/>
  <c r="BK160" i="18"/>
  <c r="BK138" i="18"/>
  <c r="J176" i="18"/>
  <c r="BK151" i="18"/>
  <c r="J213" i="18"/>
  <c r="BK225" i="18"/>
  <c r="J208" i="18"/>
  <c r="BK142" i="18"/>
  <c r="J145" i="19"/>
  <c r="BK145" i="19"/>
  <c r="BK144" i="19"/>
  <c r="J131" i="19"/>
  <c r="J135" i="19"/>
  <c r="J302" i="20"/>
  <c r="BK258" i="20"/>
  <c r="J281" i="20"/>
  <c r="J244" i="20"/>
  <c r="J248" i="20"/>
  <c r="BK139" i="20"/>
  <c r="BK241" i="20"/>
  <c r="J266" i="20"/>
  <c r="BK399" i="2"/>
  <c r="BK385" i="2"/>
  <c r="J213" i="2"/>
  <c r="J450" i="2"/>
  <c r="BK405" i="2"/>
  <c r="BK294" i="2"/>
  <c r="AS122" i="1"/>
  <c r="J294" i="2"/>
  <c r="BK433" i="2"/>
  <c r="J332" i="2"/>
  <c r="BK195" i="2"/>
  <c r="BK299" i="2"/>
  <c r="BK287" i="2"/>
  <c r="AS98" i="1"/>
  <c r="AS104" i="1"/>
  <c r="AS117" i="1"/>
  <c r="J248" i="3"/>
  <c r="BK139" i="3"/>
  <c r="J228" i="3"/>
  <c r="BK187" i="3"/>
  <c r="BK202" i="3"/>
  <c r="J234" i="3"/>
  <c r="BK152" i="3"/>
  <c r="J134" i="3"/>
  <c r="BK271" i="4"/>
  <c r="BK162" i="4"/>
  <c r="J284" i="4"/>
  <c r="J277" i="4"/>
  <c r="J162" i="4"/>
  <c r="BK283" i="4"/>
  <c r="J151" i="4"/>
  <c r="J300" i="4"/>
  <c r="J228" i="4"/>
  <c r="J138" i="4"/>
  <c r="BK138" i="5"/>
  <c r="BK133" i="5"/>
  <c r="BK144" i="5"/>
  <c r="BK152" i="5"/>
  <c r="J149" i="5"/>
  <c r="BK146" i="5"/>
  <c r="J146" i="5"/>
  <c r="BK250" i="6"/>
  <c r="BK199" i="6"/>
  <c r="BK207" i="6"/>
  <c r="BK139" i="6"/>
  <c r="J207" i="6"/>
  <c r="J244" i="6"/>
  <c r="BK158" i="6"/>
  <c r="BK177" i="7"/>
  <c r="J211" i="7"/>
  <c r="J175" i="7"/>
  <c r="BK222" i="7"/>
  <c r="J217" i="7"/>
  <c r="BK218" i="7"/>
  <c r="BK175" i="7"/>
  <c r="J221" i="7"/>
  <c r="BK182" i="7"/>
  <c r="J143" i="7"/>
  <c r="J183" i="7"/>
  <c r="BK147" i="7"/>
  <c r="BK134" i="7"/>
  <c r="J140" i="8"/>
  <c r="BK133" i="8"/>
  <c r="J160" i="8"/>
  <c r="BK176" i="8"/>
  <c r="BK153" i="8"/>
  <c r="J153" i="8"/>
  <c r="J133" i="8"/>
  <c r="J146" i="9"/>
  <c r="BK266" i="9"/>
  <c r="J155" i="9"/>
  <c r="BK232" i="9"/>
  <c r="BK257" i="9"/>
  <c r="J202" i="9"/>
  <c r="J245" i="9"/>
  <c r="BK222" i="9"/>
  <c r="BK185" i="9"/>
  <c r="BK149" i="9"/>
  <c r="J155" i="10"/>
  <c r="BK164" i="10"/>
  <c r="BK193" i="10"/>
  <c r="J198" i="10"/>
  <c r="BK155" i="10"/>
  <c r="J184" i="10"/>
  <c r="J142" i="10"/>
  <c r="BK442" i="11"/>
  <c r="J447" i="11"/>
  <c r="J325" i="11"/>
  <c r="BK281" i="11"/>
  <c r="BK465" i="11"/>
  <c r="J231" i="11"/>
  <c r="BK377" i="11"/>
  <c r="J438" i="11"/>
  <c r="BK364" i="11"/>
  <c r="J273" i="11"/>
  <c r="BK386" i="11"/>
  <c r="BK248" i="11"/>
  <c r="J157" i="11"/>
  <c r="J323" i="11"/>
  <c r="BK389" i="11"/>
  <c r="BK397" i="11"/>
  <c r="J160" i="11"/>
  <c r="BK234" i="11"/>
  <c r="J372" i="11"/>
  <c r="J377" i="11"/>
  <c r="BK178" i="12"/>
  <c r="J190" i="12"/>
  <c r="J202" i="12"/>
  <c r="BK188" i="12"/>
  <c r="J136" i="12"/>
  <c r="BK199" i="12"/>
  <c r="J145" i="12"/>
  <c r="BK181" i="12"/>
  <c r="BK139" i="12"/>
  <c r="BK154" i="12"/>
  <c r="BK162" i="12"/>
  <c r="J199" i="12"/>
  <c r="BK197" i="12"/>
  <c r="J167" i="12"/>
  <c r="BK136" i="12"/>
  <c r="BK135" i="12"/>
  <c r="BK153" i="12"/>
  <c r="J170" i="12"/>
  <c r="BK145" i="12"/>
  <c r="BK152" i="12"/>
  <c r="BK227" i="13"/>
  <c r="BK204" i="13"/>
  <c r="BK185" i="13"/>
  <c r="J173" i="13"/>
  <c r="J153" i="13"/>
  <c r="J139" i="13"/>
  <c r="J190" i="13"/>
  <c r="BK174" i="13"/>
  <c r="J189" i="13"/>
  <c r="BK157" i="13"/>
  <c r="BK142" i="13"/>
  <c r="J247" i="13"/>
  <c r="J251" i="13"/>
  <c r="J175" i="13"/>
  <c r="J144" i="13"/>
  <c r="BK231" i="13"/>
  <c r="J198" i="13"/>
  <c r="J245" i="13"/>
  <c r="J226" i="13"/>
  <c r="BK168" i="13"/>
  <c r="BK139" i="13"/>
  <c r="J244" i="13"/>
  <c r="J257" i="13"/>
  <c r="BK247" i="13"/>
  <c r="BK161" i="13"/>
  <c r="J187" i="13"/>
  <c r="J219" i="13"/>
  <c r="J171" i="13"/>
  <c r="J209" i="13"/>
  <c r="J148" i="13"/>
  <c r="BK189" i="13"/>
  <c r="J174" i="13"/>
  <c r="BK144" i="13"/>
  <c r="J180" i="13"/>
  <c r="J207" i="13"/>
  <c r="BK229" i="13"/>
  <c r="J210" i="13"/>
  <c r="BK129" i="14"/>
  <c r="J130" i="14"/>
  <c r="J222" i="15"/>
  <c r="J173" i="15"/>
  <c r="BK233" i="15"/>
  <c r="BK186" i="15"/>
  <c r="J161" i="15"/>
  <c r="J209" i="15"/>
  <c r="J166" i="15"/>
  <c r="BK143" i="15"/>
  <c r="J155" i="16"/>
  <c r="BK166" i="16"/>
  <c r="J187" i="16"/>
  <c r="J169" i="16"/>
  <c r="BK153" i="16"/>
  <c r="BK174" i="16"/>
  <c r="J157" i="16"/>
  <c r="BK168" i="16"/>
  <c r="BK183" i="16"/>
  <c r="J165" i="16"/>
  <c r="J171" i="16"/>
  <c r="J160" i="16"/>
  <c r="J161" i="16"/>
  <c r="J133" i="16"/>
  <c r="J136" i="16"/>
  <c r="BK148" i="16"/>
  <c r="BK137" i="16"/>
  <c r="BK129" i="17"/>
  <c r="J252" i="18"/>
  <c r="BK237" i="18"/>
  <c r="J219" i="18"/>
  <c r="BK184" i="18"/>
  <c r="BK253" i="18"/>
  <c r="BK232" i="18"/>
  <c r="J181" i="18"/>
  <c r="BK247" i="18"/>
  <c r="BK252" i="18"/>
  <c r="J194" i="18"/>
  <c r="BK217" i="18"/>
  <c r="J203" i="18"/>
  <c r="J242" i="18"/>
  <c r="BK203" i="18"/>
  <c r="J157" i="18"/>
  <c r="J138" i="18"/>
  <c r="J228" i="18"/>
  <c r="BK161" i="18"/>
  <c r="J214" i="18"/>
  <c r="J170" i="18"/>
  <c r="BK176" i="18"/>
  <c r="BK192" i="18"/>
  <c r="J151" i="18"/>
  <c r="BK209" i="18"/>
  <c r="J182" i="18"/>
  <c r="J147" i="18"/>
  <c r="BK141" i="19"/>
  <c r="J132" i="19"/>
  <c r="J140" i="19"/>
  <c r="BK135" i="19"/>
  <c r="BK260" i="20"/>
  <c r="BK266" i="20"/>
  <c r="J277" i="20"/>
  <c r="BK245" i="20"/>
  <c r="BK264" i="20"/>
  <c r="BK198" i="20"/>
  <c r="J251" i="20"/>
  <c r="J181" i="20"/>
  <c r="J204" i="20"/>
  <c r="J274" i="20"/>
  <c r="J175" i="20"/>
  <c r="BK227" i="20"/>
  <c r="J167" i="21"/>
  <c r="BK150" i="21"/>
  <c r="J168" i="21"/>
  <c r="J152" i="21"/>
  <c r="BK262" i="22"/>
  <c r="J287" i="22"/>
  <c r="J250" i="22"/>
  <c r="J209" i="22"/>
  <c r="J133" i="22"/>
  <c r="BK141" i="22"/>
  <c r="BK183" i="23"/>
  <c r="BK171" i="23"/>
  <c r="BK186" i="23"/>
  <c r="J171" i="23"/>
  <c r="BK167" i="23"/>
  <c r="BK181" i="23"/>
  <c r="J145" i="23"/>
  <c r="BK140" i="23"/>
  <c r="J173" i="24"/>
  <c r="BK180" i="26"/>
  <c r="BK169" i="26"/>
  <c r="J180" i="26"/>
  <c r="J137" i="26"/>
  <c r="J401" i="2"/>
  <c r="J393" i="2"/>
  <c r="BK335" i="2"/>
  <c r="BK201" i="2"/>
  <c r="BK445" i="2"/>
  <c r="J324" i="2"/>
  <c r="BK164" i="2"/>
  <c r="J422" i="2"/>
  <c r="J390" i="2"/>
  <c r="BK267" i="2"/>
  <c r="BK422" i="2"/>
  <c r="BK394" i="2"/>
  <c r="BK243" i="2"/>
  <c r="BK140" i="2"/>
  <c r="J281" i="2"/>
  <c r="AS129" i="1"/>
  <c r="BK136" i="2"/>
  <c r="J140" i="2"/>
  <c r="J275" i="2"/>
  <c r="BK231" i="3"/>
  <c r="J271" i="3"/>
  <c r="BK192" i="3"/>
  <c r="J227" i="3"/>
  <c r="BK225" i="3"/>
  <c r="BK236" i="3"/>
  <c r="BK229" i="3"/>
  <c r="BK235" i="3"/>
  <c r="J169" i="3"/>
  <c r="J187" i="3"/>
  <c r="BK284" i="4"/>
  <c r="J236" i="4"/>
  <c r="BK316" i="4"/>
  <c r="J247" i="4"/>
  <c r="BK177" i="4"/>
  <c r="BK311" i="4"/>
  <c r="J208" i="4"/>
  <c r="BK156" i="5"/>
  <c r="BK136" i="5"/>
  <c r="J145" i="5"/>
  <c r="J134" i="5"/>
  <c r="BK148" i="5"/>
  <c r="J147" i="5"/>
  <c r="J226" i="6"/>
  <c r="BK145" i="6"/>
  <c r="BK227" i="6"/>
  <c r="BK188" i="6"/>
  <c r="J240" i="6"/>
  <c r="J234" i="6"/>
  <c r="J181" i="6"/>
  <c r="BK175" i="6"/>
  <c r="BK207" i="7"/>
  <c r="J167" i="7"/>
  <c r="BK167" i="7"/>
  <c r="BK194" i="7"/>
  <c r="BK204" i="7"/>
  <c r="J189" i="7"/>
  <c r="J222" i="7"/>
  <c r="J194" i="7"/>
  <c r="BK144" i="8"/>
  <c r="J177" i="8"/>
  <c r="BK151" i="8"/>
  <c r="J168" i="8"/>
  <c r="J174" i="8"/>
  <c r="J151" i="8"/>
  <c r="J212" i="9"/>
  <c r="J151" i="9"/>
  <c r="BK191" i="9"/>
  <c r="J187" i="9"/>
  <c r="BK155" i="9"/>
  <c r="J241" i="9"/>
  <c r="J161" i="9"/>
  <c r="BK183" i="9"/>
  <c r="J183" i="9"/>
  <c r="J140" i="9"/>
  <c r="BK179" i="10"/>
  <c r="BK181" i="10"/>
  <c r="BK197" i="10"/>
  <c r="J160" i="10"/>
  <c r="J194" i="10"/>
  <c r="BK183" i="10"/>
  <c r="BK192" i="10"/>
  <c r="J147" i="10"/>
  <c r="J140" i="10"/>
  <c r="J174" i="10"/>
  <c r="BK418" i="11"/>
  <c r="BK399" i="11"/>
  <c r="BK273" i="11"/>
  <c r="BK385" i="11"/>
  <c r="BK219" i="11"/>
  <c r="J387" i="11"/>
  <c r="J418" i="11"/>
  <c r="BK467" i="11"/>
  <c r="BK438" i="11"/>
  <c r="J314" i="11"/>
  <c r="BK331" i="11"/>
  <c r="BK215" i="11"/>
  <c r="BK160" i="11"/>
  <c r="J145" i="11"/>
  <c r="BK147" i="11"/>
  <c r="J366" i="11"/>
  <c r="J251" i="11"/>
  <c r="J158" i="11"/>
  <c r="J215" i="11"/>
  <c r="J198" i="12"/>
  <c r="J186" i="12"/>
  <c r="J166" i="12"/>
  <c r="BK200" i="12"/>
  <c r="BK186" i="12"/>
  <c r="BK163" i="12"/>
  <c r="BK194" i="12"/>
  <c r="BK155" i="12"/>
  <c r="BK160" i="12"/>
  <c r="BK149" i="12"/>
  <c r="BK195" i="12"/>
  <c r="J153" i="12"/>
  <c r="J200" i="12"/>
  <c r="J161" i="12"/>
  <c r="J191" i="12"/>
  <c r="BK165" i="12"/>
  <c r="J144" i="12"/>
  <c r="BK156" i="12"/>
  <c r="J160" i="12"/>
  <c r="J162" i="12"/>
  <c r="J159" i="12"/>
  <c r="J240" i="13"/>
  <c r="J211" i="13"/>
  <c r="J183" i="13"/>
  <c r="BK170" i="13"/>
  <c r="J150" i="13"/>
  <c r="J208" i="13"/>
  <c r="J179" i="13"/>
  <c r="BK217" i="13"/>
  <c r="BK182" i="13"/>
  <c r="BK145" i="13"/>
  <c r="J224" i="13"/>
  <c r="J242" i="13"/>
  <c r="BK188" i="13"/>
  <c r="BK156" i="13"/>
  <c r="BK238" i="13"/>
  <c r="J220" i="13"/>
  <c r="BK200" i="13"/>
  <c r="BK261" i="13"/>
  <c r="J213" i="13"/>
  <c r="BK160" i="13"/>
  <c r="BK246" i="13"/>
  <c r="BK249" i="13"/>
  <c r="BK166" i="13"/>
  <c r="BK190" i="13"/>
  <c r="J161" i="13"/>
  <c r="J214" i="13"/>
  <c r="J154" i="13"/>
  <c r="BK171" i="13"/>
  <c r="BK198" i="13"/>
  <c r="BK152" i="13"/>
  <c r="J225" i="13"/>
  <c r="J163" i="13"/>
  <c r="BK218" i="13"/>
  <c r="J230" i="13"/>
  <c r="J222" i="13"/>
  <c r="J192" i="13"/>
  <c r="J129" i="14"/>
  <c r="BK247" i="15"/>
  <c r="BK215" i="15"/>
  <c r="BK251" i="15"/>
  <c r="BK203" i="15"/>
  <c r="J144" i="15"/>
  <c r="BK166" i="15"/>
  <c r="J233" i="15"/>
  <c r="J203" i="15"/>
  <c r="J176" i="15"/>
  <c r="J196" i="15"/>
  <c r="BK179" i="16"/>
  <c r="BK151" i="16"/>
  <c r="BK173" i="16"/>
  <c r="J151" i="16"/>
  <c r="J164" i="16"/>
  <c r="BK170" i="16"/>
  <c r="BK152" i="16"/>
  <c r="J152" i="16"/>
  <c r="BK141" i="16"/>
  <c r="BK146" i="16"/>
  <c r="J158" i="16"/>
  <c r="J146" i="16"/>
  <c r="BK147" i="16"/>
  <c r="F41" i="17"/>
  <c r="BD125" i="1"/>
  <c r="BK228" i="18"/>
  <c r="BK200" i="18"/>
  <c r="J173" i="18"/>
  <c r="J249" i="18"/>
  <c r="BK227" i="18"/>
  <c r="J189" i="18"/>
  <c r="J247" i="18"/>
  <c r="J221" i="18"/>
  <c r="BK204" i="18"/>
  <c r="J166" i="18"/>
  <c r="BK229" i="18"/>
  <c r="BK201" i="18"/>
  <c r="J179" i="18"/>
  <c r="J234" i="18"/>
  <c r="J184" i="18"/>
  <c r="J240" i="18"/>
  <c r="BK180" i="18"/>
  <c r="BK156" i="18"/>
  <c r="BK233" i="18"/>
  <c r="J148" i="18"/>
  <c r="J220" i="18"/>
  <c r="J161" i="18"/>
  <c r="J230" i="18"/>
  <c r="BK155" i="18"/>
  <c r="BK145" i="18"/>
  <c r="J139" i="18"/>
  <c r="BK187" i="18"/>
  <c r="BK189" i="18"/>
  <c r="J164" i="18"/>
  <c r="J133" i="19"/>
  <c r="BK143" i="19"/>
  <c r="J139" i="19"/>
  <c r="BK139" i="19"/>
  <c r="BK281" i="20"/>
  <c r="BK270" i="20"/>
  <c r="J301" i="20"/>
  <c r="BK231" i="20"/>
  <c r="BK165" i="20"/>
  <c r="BK286" i="20"/>
  <c r="BK161" i="20"/>
  <c r="J286" i="20"/>
  <c r="BK217" i="20"/>
  <c r="BK150" i="20"/>
  <c r="BK155" i="20"/>
  <c r="J144" i="21"/>
  <c r="BK285" i="22"/>
  <c r="J204" i="22"/>
  <c r="J272" i="22"/>
  <c r="J222" i="22"/>
  <c r="BK197" i="22"/>
  <c r="J187" i="23"/>
  <c r="BK151" i="23"/>
  <c r="BK185" i="23"/>
  <c r="J184" i="23"/>
  <c r="BK190" i="23"/>
  <c r="BK169" i="23"/>
  <c r="J164" i="23"/>
  <c r="J162" i="23"/>
  <c r="J168" i="24"/>
  <c r="BK173" i="24"/>
  <c r="BK137" i="25"/>
  <c r="BK148" i="25"/>
  <c r="J150" i="25"/>
  <c r="J140" i="26"/>
  <c r="BK135" i="26"/>
  <c r="J141" i="26"/>
  <c r="BK218" i="20"/>
  <c r="J238" i="20"/>
  <c r="BK161" i="21"/>
  <c r="BK145" i="21"/>
  <c r="J145" i="21"/>
  <c r="J292" i="22"/>
  <c r="J153" i="22"/>
  <c r="BK147" i="22"/>
  <c r="BK292" i="22"/>
  <c r="BK145" i="22"/>
  <c r="BK266" i="22"/>
  <c r="J158" i="22"/>
  <c r="BK270" i="22"/>
  <c r="J176" i="22"/>
  <c r="J176" i="23"/>
  <c r="J195" i="23"/>
  <c r="BK176" i="23"/>
  <c r="J189" i="23"/>
  <c r="BK189" i="23"/>
  <c r="J138" i="23"/>
  <c r="J149" i="23"/>
  <c r="J157" i="23"/>
  <c r="BK152" i="23"/>
  <c r="J173" i="23"/>
  <c r="J144" i="23"/>
  <c r="BK182" i="24"/>
  <c r="J140" i="24"/>
  <c r="J157" i="24"/>
  <c r="J139" i="24"/>
  <c r="BK137" i="24"/>
  <c r="J136" i="24"/>
  <c r="J138" i="24"/>
  <c r="J155" i="24"/>
  <c r="J159" i="24"/>
  <c r="BK158" i="24"/>
  <c r="BK148" i="24"/>
  <c r="J144" i="25"/>
  <c r="BK135" i="25"/>
  <c r="BK142" i="25"/>
  <c r="J139" i="25"/>
  <c r="BK138" i="25"/>
  <c r="J193" i="26"/>
  <c r="J143" i="26"/>
  <c r="BK162" i="26"/>
  <c r="J285" i="20"/>
  <c r="J220" i="20"/>
  <c r="J159" i="21"/>
  <c r="BK168" i="21"/>
  <c r="BK164" i="21"/>
  <c r="BK156" i="21"/>
  <c r="BK138" i="21"/>
  <c r="BK152" i="21"/>
  <c r="BK136" i="21"/>
  <c r="BK139" i="21"/>
  <c r="BK193" i="22"/>
  <c r="J258" i="22"/>
  <c r="J145" i="22"/>
  <c r="BK194" i="3"/>
  <c r="BK226" i="3"/>
  <c r="J254" i="4"/>
  <c r="J177" i="4"/>
  <c r="J316" i="4"/>
  <c r="BK306" i="4"/>
  <c r="BK160" i="4"/>
  <c r="J138" i="5"/>
  <c r="J150" i="5"/>
  <c r="BK135" i="5"/>
  <c r="J139" i="5"/>
  <c r="BK214" i="6"/>
  <c r="BK244" i="6"/>
  <c r="BK203" i="7"/>
  <c r="J218" i="7"/>
  <c r="BK216" i="7"/>
  <c r="J147" i="7"/>
  <c r="BK191" i="7"/>
  <c r="BK146" i="8"/>
  <c r="J170" i="9"/>
  <c r="BK212" i="9"/>
  <c r="BK180" i="9"/>
  <c r="J247" i="9"/>
  <c r="J185" i="9"/>
  <c r="J136" i="9"/>
  <c r="BK234" i="10"/>
  <c r="J200" i="10"/>
  <c r="BK143" i="10"/>
  <c r="BK184" i="10"/>
  <c r="BK200" i="10"/>
  <c r="J181" i="10"/>
  <c r="J164" i="10"/>
  <c r="BK353" i="11"/>
  <c r="BK366" i="11"/>
  <c r="BK143" i="11"/>
  <c r="BK460" i="11"/>
  <c r="J466" i="11"/>
  <c r="BK346" i="11"/>
  <c r="BK314" i="11"/>
  <c r="BK283" i="11"/>
  <c r="BK325" i="11"/>
  <c r="BK359" i="11"/>
  <c r="BK159" i="11"/>
  <c r="BK168" i="11"/>
  <c r="BK202" i="12"/>
  <c r="BK166" i="12"/>
  <c r="BK147" i="12"/>
  <c r="BK161" i="12"/>
  <c r="BK171" i="12"/>
  <c r="J140" i="12"/>
  <c r="BK168" i="12"/>
  <c r="BK143" i="12"/>
  <c r="BK196" i="12"/>
  <c r="J183" i="12"/>
  <c r="BK148" i="12"/>
  <c r="BK176" i="12"/>
  <c r="BK141" i="12"/>
  <c r="J196" i="13"/>
  <c r="J166" i="13"/>
  <c r="J138" i="13"/>
  <c r="J188" i="13"/>
  <c r="J134" i="13"/>
  <c r="BK219" i="13"/>
  <c r="BK180" i="13"/>
  <c r="J234" i="13"/>
  <c r="J203" i="13"/>
  <c r="J237" i="13"/>
  <c r="J169" i="13"/>
  <c r="BK243" i="13"/>
  <c r="BK245" i="13"/>
  <c r="BK239" i="13"/>
  <c r="BK153" i="13"/>
  <c r="BK193" i="13"/>
  <c r="J217" i="13"/>
  <c r="BK159" i="13"/>
  <c r="BK221" i="13"/>
  <c r="J151" i="13"/>
  <c r="BK201" i="13"/>
  <c r="BK215" i="13"/>
  <c r="J132" i="14"/>
  <c r="J252" i="15"/>
  <c r="BK144" i="15"/>
  <c r="BK190" i="15"/>
  <c r="J190" i="15"/>
  <c r="BK209" i="15"/>
  <c r="J141" i="15"/>
  <c r="BK169" i="16"/>
  <c r="BK140" i="16"/>
  <c r="J179" i="16"/>
  <c r="BK172" i="16"/>
  <c r="BK161" i="16"/>
  <c r="BK157" i="16"/>
  <c r="J145" i="16"/>
  <c r="J144" i="16"/>
  <c r="J131" i="16"/>
  <c r="J253" i="18"/>
  <c r="BK223" i="18"/>
  <c r="BK193" i="18"/>
  <c r="BK241" i="18"/>
  <c r="BK182" i="18"/>
  <c r="J229" i="18"/>
  <c r="BK170" i="18"/>
  <c r="J248" i="18"/>
  <c r="BK230" i="18"/>
  <c r="BK211" i="18"/>
  <c r="J243" i="18"/>
  <c r="BK159" i="18"/>
  <c r="BK214" i="18"/>
  <c r="J163" i="18"/>
  <c r="J193" i="18"/>
  <c r="J152" i="18"/>
  <c r="BK181" i="18"/>
  <c r="BK178" i="18"/>
  <c r="J225" i="18"/>
  <c r="J227" i="18"/>
  <c r="BK166" i="18"/>
  <c r="J137" i="19"/>
  <c r="J143" i="19"/>
  <c r="BK277" i="20"/>
  <c r="BK293" i="20"/>
  <c r="J293" i="20"/>
  <c r="J159" i="20"/>
  <c r="BK254" i="20"/>
  <c r="BK249" i="20"/>
  <c r="BK262" i="20"/>
  <c r="BK219" i="20"/>
  <c r="J171" i="21"/>
  <c r="J157" i="21"/>
  <c r="BK165" i="21"/>
  <c r="BK149" i="21"/>
  <c r="BK234" i="22"/>
  <c r="J185" i="22"/>
  <c r="BK181" i="22"/>
  <c r="BK177" i="22"/>
  <c r="J159" i="22"/>
  <c r="J197" i="22"/>
  <c r="BK138" i="23"/>
  <c r="BK148" i="23"/>
  <c r="BK163" i="23"/>
  <c r="J148" i="23"/>
  <c r="BK142" i="23"/>
  <c r="J146" i="23"/>
  <c r="J150" i="24"/>
  <c r="BK136" i="25"/>
  <c r="J141" i="25"/>
  <c r="BK160" i="25"/>
  <c r="BK152" i="25"/>
  <c r="J190" i="26"/>
  <c r="J147" i="26"/>
  <c r="BK151" i="26"/>
  <c r="BK181" i="20"/>
  <c r="BK244" i="20"/>
  <c r="BK204" i="20"/>
  <c r="J165" i="20"/>
  <c r="J151" i="21"/>
  <c r="J169" i="21"/>
  <c r="BK170" i="21"/>
  <c r="J139" i="21"/>
  <c r="BK135" i="21"/>
  <c r="J288" i="22"/>
  <c r="J278" i="22"/>
  <c r="BK246" i="22"/>
  <c r="J242" i="22"/>
  <c r="J187" i="22"/>
  <c r="BK209" i="22"/>
  <c r="J201" i="22"/>
  <c r="BK173" i="23"/>
  <c r="BK157" i="23"/>
  <c r="J190" i="23"/>
  <c r="BK178" i="23"/>
  <c r="J185" i="23"/>
  <c r="BK155" i="23"/>
  <c r="J168" i="23"/>
  <c r="BK176" i="24"/>
  <c r="BK175" i="24"/>
  <c r="J135" i="24"/>
  <c r="BK180" i="24"/>
  <c r="J160" i="24"/>
  <c r="J170" i="24"/>
  <c r="BK146" i="24"/>
  <c r="BK152" i="24"/>
  <c r="J143" i="24"/>
  <c r="BK143" i="24"/>
  <c r="BK156" i="25"/>
  <c r="J135" i="25"/>
  <c r="J149" i="25"/>
  <c r="BK140" i="25"/>
  <c r="BK134" i="25"/>
  <c r="J151" i="26"/>
  <c r="J149" i="26"/>
  <c r="BK184" i="26"/>
  <c r="BK137" i="26"/>
  <c r="BK298" i="20"/>
  <c r="J161" i="20"/>
  <c r="BK175" i="20"/>
  <c r="J212" i="20"/>
  <c r="BK171" i="21"/>
  <c r="BK158" i="21"/>
  <c r="BK143" i="21"/>
  <c r="BK140" i="21"/>
  <c r="BK246" i="20"/>
  <c r="J210" i="20"/>
  <c r="BK299" i="20"/>
  <c r="BK220" i="20"/>
  <c r="J160" i="21"/>
  <c r="BK157" i="21"/>
  <c r="BK144" i="21"/>
  <c r="BK204" i="22"/>
  <c r="BK151" i="22"/>
  <c r="BK282" i="22"/>
  <c r="J291" i="22"/>
  <c r="BK242" i="22"/>
  <c r="J246" i="22"/>
  <c r="BK276" i="22"/>
  <c r="BK176" i="22"/>
  <c r="BK153" i="22"/>
  <c r="J165" i="23"/>
  <c r="J192" i="23"/>
  <c r="BK184" i="23"/>
  <c r="BK162" i="23"/>
  <c r="J185" i="24"/>
  <c r="BK142" i="24"/>
  <c r="J177" i="24"/>
  <c r="BK139" i="24"/>
  <c r="BK158" i="25"/>
  <c r="J147" i="25"/>
  <c r="J156" i="25"/>
  <c r="J146" i="25"/>
  <c r="J142" i="25"/>
  <c r="J151" i="25"/>
  <c r="J137" i="25"/>
  <c r="BK149" i="26"/>
  <c r="J162" i="26"/>
  <c r="J178" i="26"/>
  <c r="BK190" i="26"/>
  <c r="BK300" i="20"/>
  <c r="J291" i="20"/>
  <c r="BK224" i="20"/>
  <c r="BK238" i="20"/>
  <c r="BK215" i="20"/>
  <c r="BK162" i="21"/>
  <c r="J161" i="21"/>
  <c r="J153" i="21"/>
  <c r="J238" i="22"/>
  <c r="J294" i="22"/>
  <c r="J266" i="22"/>
  <c r="J234" i="22"/>
  <c r="J226" i="22"/>
  <c r="BK165" i="23"/>
  <c r="BK149" i="23"/>
  <c r="BK159" i="23"/>
  <c r="BK168" i="23"/>
  <c r="J161" i="23"/>
  <c r="BK169" i="24"/>
  <c r="J137" i="24"/>
  <c r="J152" i="25"/>
  <c r="BK144" i="25"/>
  <c r="BK174" i="26"/>
  <c r="BK146" i="26"/>
  <c r="BK147" i="26"/>
  <c r="BK186" i="26"/>
  <c r="J264" i="20"/>
  <c r="BK294" i="20"/>
  <c r="J262" i="20"/>
  <c r="J256" i="20"/>
  <c r="J300" i="20"/>
  <c r="BK251" i="20"/>
  <c r="J231" i="20"/>
  <c r="J166" i="21"/>
  <c r="BK146" i="21"/>
  <c r="J135" i="21"/>
  <c r="BK137" i="21"/>
  <c r="BK286" i="22"/>
  <c r="BK226" i="22"/>
  <c r="J147" i="23"/>
  <c r="BK144" i="23"/>
  <c r="J183" i="23"/>
  <c r="J158" i="23"/>
  <c r="J143" i="23"/>
  <c r="BK188" i="24"/>
  <c r="BK185" i="24"/>
  <c r="BK145" i="24"/>
  <c r="J163" i="24"/>
  <c r="BK155" i="24"/>
  <c r="BK164" i="24"/>
  <c r="J161" i="24"/>
  <c r="J146" i="24"/>
  <c r="J162" i="24"/>
  <c r="BK153" i="24"/>
  <c r="J153" i="25"/>
  <c r="J155" i="25"/>
  <c r="J132" i="25"/>
  <c r="J133" i="25"/>
  <c r="BK143" i="26"/>
  <c r="J138" i="26"/>
  <c r="J169" i="26"/>
  <c r="J157" i="26"/>
  <c r="BK301" i="20"/>
  <c r="J139" i="20"/>
  <c r="BK157" i="20"/>
  <c r="J218" i="20"/>
  <c r="J219" i="20"/>
  <c r="J433" i="2"/>
  <c r="BK275" i="2"/>
  <c r="BK437" i="2"/>
  <c r="BK190" i="2"/>
  <c r="J399" i="2"/>
  <c r="J190" i="2"/>
  <c r="BK389" i="2"/>
  <c r="J136" i="2"/>
  <c r="J201" i="2"/>
  <c r="AS114" i="1"/>
  <c r="BK234" i="3"/>
  <c r="J226" i="3"/>
  <c r="J164" i="3"/>
  <c r="J194" i="3"/>
  <c r="J197" i="3"/>
  <c r="BK145" i="3"/>
  <c r="J160" i="4"/>
  <c r="BK254" i="4"/>
  <c r="J190" i="4"/>
  <c r="BK149" i="5"/>
  <c r="J155" i="5"/>
  <c r="J135" i="5"/>
  <c r="BK168" i="6"/>
  <c r="J214" i="6"/>
  <c r="J199" i="6"/>
  <c r="J188" i="6"/>
  <c r="BK220" i="7"/>
  <c r="J207" i="7"/>
  <c r="BK208" i="7"/>
  <c r="BK215" i="7"/>
  <c r="J156" i="7"/>
  <c r="BK171" i="7"/>
  <c r="J176" i="8"/>
  <c r="J170" i="8"/>
  <c r="BK160" i="8"/>
  <c r="BK174" i="8"/>
  <c r="J222" i="9"/>
  <c r="BK237" i="9"/>
  <c r="BK245" i="9"/>
  <c r="BK161" i="9"/>
  <c r="BK154" i="9"/>
  <c r="J177" i="10"/>
  <c r="J187" i="10"/>
  <c r="J150" i="10"/>
  <c r="J210" i="10"/>
  <c r="BK196" i="10"/>
  <c r="BK152" i="10"/>
  <c r="J389" i="11"/>
  <c r="J465" i="11"/>
  <c r="J346" i="11"/>
  <c r="J414" i="11"/>
  <c r="BK466" i="11"/>
  <c r="J168" i="11"/>
  <c r="J143" i="11"/>
  <c r="BK336" i="11"/>
  <c r="J382" i="11"/>
  <c r="J164" i="11"/>
  <c r="J364" i="11"/>
  <c r="BK201" i="12"/>
  <c r="BK191" i="12"/>
  <c r="J192" i="12"/>
  <c r="J142" i="12"/>
  <c r="J195" i="12"/>
  <c r="BK134" i="12"/>
  <c r="J135" i="12"/>
  <c r="J169" i="12"/>
  <c r="BK192" i="13"/>
  <c r="BK164" i="13"/>
  <c r="BK183" i="13"/>
  <c r="BK220" i="13"/>
  <c r="J162" i="13"/>
  <c r="BK255" i="13"/>
  <c r="J167" i="13"/>
  <c r="BK210" i="13"/>
  <c r="BK196" i="13"/>
  <c r="BK233" i="13"/>
  <c r="BK147" i="13"/>
  <c r="BK253" i="13"/>
  <c r="BK187" i="13"/>
  <c r="J156" i="13"/>
  <c r="J142" i="13"/>
  <c r="BK135" i="13"/>
  <c r="J147" i="13"/>
  <c r="BK137" i="13"/>
  <c r="J135" i="13"/>
  <c r="BK130" i="14"/>
  <c r="J153" i="15"/>
  <c r="J235" i="15"/>
  <c r="J198" i="15"/>
  <c r="BK142" i="15"/>
  <c r="J145" i="15"/>
  <c r="J138" i="16"/>
  <c r="J167" i="16"/>
  <c r="BK175" i="16"/>
  <c r="BK154" i="16"/>
  <c r="J135" i="16"/>
  <c r="J174" i="16"/>
  <c r="J139" i="16"/>
  <c r="J150" i="16"/>
  <c r="BK136" i="16"/>
  <c r="J246" i="18"/>
  <c r="J233" i="18"/>
  <c r="J165" i="18"/>
  <c r="BK208" i="18"/>
  <c r="J245" i="18"/>
  <c r="J211" i="18"/>
  <c r="J250" i="18"/>
  <c r="J205" i="18"/>
  <c r="BK219" i="18"/>
  <c r="J244" i="18"/>
  <c r="BK163" i="18"/>
  <c r="J235" i="18"/>
  <c r="J156" i="18"/>
  <c r="J187" i="18"/>
  <c r="BK210" i="18"/>
  <c r="BK212" i="18"/>
  <c r="BK146" i="18"/>
  <c r="J209" i="18"/>
  <c r="BK169" i="18"/>
  <c r="BK302" i="20"/>
  <c r="J215" i="20"/>
  <c r="J260" i="20"/>
  <c r="J143" i="20"/>
  <c r="J150" i="20"/>
  <c r="BK148" i="21"/>
  <c r="BK287" i="22"/>
  <c r="BK294" i="22"/>
  <c r="BK135" i="22"/>
  <c r="BK230" i="22"/>
  <c r="BK291" i="22"/>
  <c r="J177" i="22"/>
  <c r="J174" i="22"/>
  <c r="J147" i="22"/>
  <c r="BK166" i="23"/>
  <c r="J188" i="23"/>
  <c r="BK187" i="23"/>
  <c r="J167" i="23"/>
  <c r="BK145" i="23"/>
  <c r="J188" i="24"/>
  <c r="BK177" i="24"/>
  <c r="J174" i="24"/>
  <c r="J167" i="24"/>
  <c r="J165" i="24"/>
  <c r="BK160" i="24"/>
  <c r="BK179" i="24"/>
  <c r="BK168" i="24"/>
  <c r="BK135" i="24"/>
  <c r="J176" i="24"/>
  <c r="BK150" i="24"/>
  <c r="BK163" i="24"/>
  <c r="J158" i="24"/>
  <c r="BK138" i="24"/>
  <c r="J152" i="24"/>
  <c r="BK136" i="24"/>
  <c r="BK154" i="25"/>
  <c r="J138" i="25"/>
  <c r="J154" i="25"/>
  <c r="BK133" i="25"/>
  <c r="J186" i="26"/>
  <c r="J144" i="26"/>
  <c r="BK141" i="26"/>
  <c r="J270" i="20"/>
  <c r="J217" i="20"/>
  <c r="J170" i="21"/>
  <c r="J149" i="21"/>
  <c r="BK153" i="21"/>
  <c r="J147" i="21"/>
  <c r="J141" i="21"/>
  <c r="J132" i="21"/>
  <c r="BK191" i="22"/>
  <c r="BK254" i="22"/>
  <c r="BK201" i="22"/>
  <c r="BK272" i="22"/>
  <c r="J290" i="22"/>
  <c r="BK185" i="22"/>
  <c r="J135" i="22"/>
  <c r="J163" i="22"/>
  <c r="BK174" i="22"/>
  <c r="J141" i="22"/>
  <c r="BK192" i="23"/>
  <c r="BK191" i="23"/>
  <c r="BK153" i="23"/>
  <c r="J178" i="23"/>
  <c r="J191" i="23"/>
  <c r="BK146" i="23"/>
  <c r="J166" i="23"/>
  <c r="BK147" i="23"/>
  <c r="J160" i="23"/>
  <c r="J139" i="23"/>
  <c r="BK161" i="23"/>
  <c r="J172" i="24"/>
  <c r="J169" i="24"/>
  <c r="BK144" i="24"/>
  <c r="J154" i="24"/>
  <c r="J182" i="24"/>
  <c r="J171" i="24"/>
  <c r="BK170" i="24"/>
  <c r="J141" i="24"/>
  <c r="J145" i="24"/>
  <c r="BK154" i="24"/>
  <c r="J157" i="25"/>
  <c r="J136" i="25"/>
  <c r="J158" i="25"/>
  <c r="BK147" i="25"/>
  <c r="BK157" i="25"/>
  <c r="BK149" i="25"/>
  <c r="J140" i="25"/>
  <c r="J155" i="26"/>
  <c r="BK157" i="26"/>
  <c r="BK168" i="26"/>
  <c r="BK138" i="26"/>
  <c r="BK396" i="2"/>
  <c r="J308" i="2"/>
  <c r="AS132" i="1"/>
  <c r="J396" i="2"/>
  <c r="AS112" i="1"/>
  <c r="J299" i="2"/>
  <c r="BK454" i="2"/>
  <c r="BK393" i="2"/>
  <c r="J218" i="2"/>
  <c r="BK228" i="2"/>
  <c r="J234" i="2"/>
  <c r="BK271" i="3"/>
  <c r="J240" i="3"/>
  <c r="BK228" i="3"/>
  <c r="J253" i="3"/>
  <c r="J221" i="3"/>
  <c r="BK169" i="3"/>
  <c r="BK291" i="4"/>
  <c r="BK277" i="4"/>
  <c r="BK228" i="4"/>
  <c r="BK263" i="4"/>
  <c r="J155" i="4"/>
  <c r="BK151" i="4"/>
  <c r="J137" i="5"/>
  <c r="BK157" i="5"/>
  <c r="J156" i="5"/>
  <c r="BK139" i="5"/>
  <c r="J250" i="6"/>
  <c r="BK181" i="6"/>
  <c r="J220" i="6"/>
  <c r="J193" i="6"/>
  <c r="J158" i="7"/>
  <c r="BK224" i="7"/>
  <c r="BK214" i="7"/>
  <c r="J219" i="7"/>
  <c r="BK169" i="7"/>
  <c r="BK160" i="7"/>
  <c r="BK168" i="8"/>
  <c r="BK247" i="9"/>
  <c r="J207" i="9"/>
  <c r="BK252" i="9"/>
  <c r="J232" i="9"/>
  <c r="BK140" i="9"/>
  <c r="J166" i="9"/>
  <c r="J149" i="10"/>
  <c r="BK147" i="10"/>
  <c r="J136" i="10"/>
  <c r="J217" i="10"/>
  <c r="BK210" i="10"/>
  <c r="J179" i="10"/>
  <c r="J399" i="11"/>
  <c r="J329" i="11"/>
  <c r="BK251" i="11"/>
  <c r="BK440" i="11"/>
  <c r="J416" i="11"/>
  <c r="J431" i="11"/>
  <c r="J281" i="11"/>
  <c r="BK287" i="11"/>
  <c r="BK193" i="11"/>
  <c r="BK202" i="11"/>
  <c r="J283" i="11"/>
  <c r="J219" i="11"/>
  <c r="J149" i="11"/>
  <c r="J193" i="12"/>
  <c r="BK167" i="12"/>
  <c r="J189" i="12"/>
  <c r="J172" i="12"/>
  <c r="BK157" i="12"/>
  <c r="J185" i="12"/>
  <c r="J147" i="12"/>
  <c r="J164" i="12"/>
  <c r="J165" i="12"/>
  <c r="BK164" i="12"/>
  <c r="BK173" i="12"/>
  <c r="J151" i="12"/>
  <c r="J199" i="13"/>
  <c r="BK172" i="13"/>
  <c r="J238" i="13"/>
  <c r="J243" i="13"/>
  <c r="J185" i="13"/>
  <c r="BK225" i="13"/>
  <c r="BK237" i="13"/>
  <c r="BK134" i="13"/>
  <c r="J206" i="13"/>
  <c r="J249" i="13"/>
  <c r="BK184" i="13"/>
  <c r="BK242" i="13"/>
  <c r="J231" i="13"/>
  <c r="BK194" i="13"/>
  <c r="J149" i="13"/>
  <c r="BK241" i="13"/>
  <c r="J186" i="13"/>
  <c r="BK150" i="13"/>
  <c r="BK146" i="13"/>
  <c r="BK186" i="13"/>
  <c r="J193" i="13"/>
  <c r="BK224" i="15"/>
  <c r="BK198" i="15"/>
  <c r="BK222" i="15"/>
  <c r="BK196" i="15"/>
  <c r="BK194" i="15"/>
  <c r="J143" i="15"/>
  <c r="J183" i="16"/>
  <c r="J173" i="16"/>
  <c r="J141" i="16"/>
  <c r="J172" i="16"/>
  <c r="J156" i="16"/>
  <c r="J147" i="16"/>
  <c r="BK158" i="16"/>
  <c r="BK133" i="16"/>
  <c r="BK142" i="16"/>
  <c r="J140" i="16"/>
  <c r="F37" i="17"/>
  <c r="AZ125" i="1" s="1"/>
  <c r="BK196" i="18"/>
  <c r="J142" i="18"/>
  <c r="J206" i="18"/>
  <c r="BK244" i="18"/>
  <c r="J192" i="18"/>
  <c r="BK246" i="18"/>
  <c r="J195" i="18"/>
  <c r="BK195" i="18"/>
  <c r="J241" i="18"/>
  <c r="J145" i="18"/>
  <c r="J183" i="18"/>
  <c r="J199" i="18"/>
  <c r="J180" i="18"/>
  <c r="BK207" i="18"/>
  <c r="BK147" i="18"/>
  <c r="J162" i="18"/>
  <c r="BK205" i="18"/>
  <c r="BK224" i="18"/>
  <c r="BK165" i="18"/>
  <c r="BK132" i="19"/>
  <c r="J141" i="19"/>
  <c r="BK137" i="19"/>
  <c r="J299" i="20"/>
  <c r="J303" i="20"/>
  <c r="J224" i="20"/>
  <c r="J163" i="20"/>
  <c r="BK151" i="20"/>
  <c r="BK154" i="21"/>
  <c r="BK169" i="21"/>
  <c r="BK151" i="21"/>
  <c r="J155" i="21"/>
  <c r="J138" i="21"/>
  <c r="BK141" i="21"/>
  <c r="J181" i="22"/>
  <c r="BK288" i="22"/>
  <c r="J276" i="22"/>
  <c r="BK238" i="22"/>
  <c r="BK250" i="22"/>
  <c r="BK159" i="22"/>
  <c r="J167" i="22"/>
  <c r="BK133" i="22"/>
  <c r="J193" i="22"/>
  <c r="BK160" i="23"/>
  <c r="J172" i="23"/>
  <c r="J141" i="23"/>
  <c r="BK172" i="23"/>
  <c r="BK141" i="23"/>
  <c r="BK178" i="24"/>
  <c r="J175" i="24"/>
  <c r="J144" i="24"/>
  <c r="J180" i="24"/>
  <c r="BK149" i="24"/>
  <c r="BK159" i="24"/>
  <c r="J164" i="24"/>
  <c r="J142" i="24"/>
  <c r="BK155" i="25"/>
  <c r="J160" i="25"/>
  <c r="BK139" i="25"/>
  <c r="BK150" i="25"/>
  <c r="J134" i="25"/>
  <c r="BK189" i="26"/>
  <c r="BK193" i="26"/>
  <c r="BK400" i="2"/>
  <c r="BK152" i="2"/>
  <c r="J391" i="2"/>
  <c r="AS141" i="1"/>
  <c r="BK234" i="2"/>
  <c r="BK401" i="2"/>
  <c r="J267" i="2"/>
  <c r="AS145" i="1"/>
  <c r="BK258" i="2"/>
  <c r="AS127" i="1"/>
  <c r="AS107" i="1"/>
  <c r="AS109" i="1"/>
  <c r="J276" i="3"/>
  <c r="J229" i="3"/>
  <c r="J259" i="3"/>
  <c r="BK221" i="3"/>
  <c r="BK263" i="3"/>
  <c r="BK248" i="3"/>
  <c r="BK164" i="3"/>
  <c r="BK276" i="3"/>
  <c r="BK175" i="3"/>
  <c r="J182" i="3"/>
  <c r="J175" i="3"/>
  <c r="J263" i="4"/>
  <c r="BK324" i="4"/>
  <c r="J237" i="4"/>
  <c r="J324" i="4"/>
  <c r="J151" i="5"/>
  <c r="J148" i="5"/>
  <c r="J163" i="6"/>
  <c r="J194" i="6"/>
  <c r="BK194" i="6"/>
  <c r="BK138" i="6"/>
  <c r="BK156" i="6"/>
  <c r="BK149" i="6"/>
  <c r="BK193" i="6"/>
  <c r="J215" i="7"/>
  <c r="J182" i="7"/>
  <c r="BK217" i="7"/>
  <c r="J204" i="7"/>
  <c r="J220" i="7"/>
  <c r="BK200" i="7"/>
  <c r="J200" i="7"/>
  <c r="BK196" i="7"/>
  <c r="J197" i="7"/>
  <c r="J177" i="7"/>
  <c r="J196" i="7"/>
  <c r="J149" i="7"/>
  <c r="J160" i="7"/>
  <c r="BK164" i="8"/>
  <c r="BK179" i="8"/>
  <c r="J146" i="8"/>
  <c r="J162" i="8"/>
  <c r="BK162" i="8"/>
  <c r="J138" i="8"/>
  <c r="J257" i="9"/>
  <c r="BK202" i="9"/>
  <c r="BK147" i="9"/>
  <c r="BK144" i="9"/>
  <c r="J275" i="9"/>
  <c r="J154" i="9"/>
  <c r="J237" i="9"/>
  <c r="BK217" i="9"/>
  <c r="J144" i="9"/>
  <c r="J147" i="9"/>
  <c r="BK151" i="9"/>
  <c r="J205" i="10"/>
  <c r="J183" i="10"/>
  <c r="BK205" i="10"/>
  <c r="J212" i="10"/>
  <c r="BK217" i="10"/>
  <c r="BK149" i="10"/>
  <c r="J228" i="10"/>
  <c r="BK212" i="10"/>
  <c r="J145" i="10"/>
  <c r="J195" i="10"/>
  <c r="J143" i="10"/>
  <c r="BK136" i="10"/>
  <c r="J429" i="11"/>
  <c r="J384" i="11"/>
  <c r="J287" i="11"/>
  <c r="BK384" i="11"/>
  <c r="J193" i="11"/>
  <c r="J234" i="11"/>
  <c r="J440" i="11"/>
  <c r="J243" i="11"/>
  <c r="BK429" i="11"/>
  <c r="J359" i="11"/>
  <c r="BK323" i="11"/>
  <c r="BK329" i="11"/>
  <c r="J156" i="11"/>
  <c r="J302" i="11"/>
  <c r="BK184" i="12"/>
  <c r="BK179" i="12"/>
  <c r="BK183" i="12"/>
  <c r="BK159" i="12"/>
  <c r="J149" i="12"/>
  <c r="BK185" i="12"/>
  <c r="J134" i="12"/>
  <c r="J139" i="12"/>
  <c r="J163" i="12"/>
  <c r="BK207" i="13"/>
  <c r="BK176" i="13"/>
  <c r="BK133" i="13"/>
  <c r="J178" i="13"/>
  <c r="BK175" i="13"/>
  <c r="J241" i="13"/>
  <c r="BK216" i="13"/>
  <c r="J197" i="13"/>
  <c r="BK163" i="13"/>
  <c r="J239" i="13"/>
  <c r="BK222" i="13"/>
  <c r="BK199" i="13"/>
  <c r="BK244" i="13"/>
  <c r="BK197" i="13"/>
  <c r="J164" i="13"/>
  <c r="J133" i="13"/>
  <c r="BK236" i="13"/>
  <c r="J216" i="13"/>
  <c r="BK226" i="13"/>
  <c r="BK206" i="13"/>
  <c r="BK169" i="13"/>
  <c r="J143" i="13"/>
  <c r="BK167" i="13"/>
  <c r="J227" i="13"/>
  <c r="J236" i="13"/>
  <c r="BK181" i="13"/>
  <c r="BK162" i="13"/>
  <c r="BK214" i="13"/>
  <c r="J160" i="13"/>
  <c r="BK208" i="13"/>
  <c r="BK177" i="13"/>
  <c r="J202" i="13"/>
  <c r="BK131" i="14"/>
  <c r="BK133" i="14"/>
  <c r="BK217" i="15"/>
  <c r="J169" i="15"/>
  <c r="J139" i="15"/>
  <c r="J247" i="15"/>
  <c r="BK245" i="15"/>
  <c r="BK231" i="15"/>
  <c r="BK139" i="15"/>
  <c r="J201" i="15"/>
  <c r="J142" i="15"/>
  <c r="BK138" i="16"/>
  <c r="J148" i="16"/>
  <c r="BK132" i="16"/>
  <c r="BK164" i="16"/>
  <c r="J177" i="16"/>
  <c r="J166" i="16"/>
  <c r="BK145" i="16"/>
  <c r="BK144" i="16"/>
  <c r="J149" i="16"/>
  <c r="J175" i="16"/>
  <c r="J153" i="16"/>
  <c r="BK162" i="16"/>
  <c r="BK156" i="16"/>
  <c r="BK155" i="16"/>
  <c r="J154" i="16"/>
  <c r="BK143" i="16"/>
  <c r="J142" i="16"/>
  <c r="J226" i="18"/>
  <c r="BK194" i="18"/>
  <c r="J167" i="18"/>
  <c r="BK141" i="18"/>
  <c r="BK238" i="18"/>
  <c r="J190" i="18"/>
  <c r="BK171" i="18"/>
  <c r="BK242" i="18"/>
  <c r="J188" i="18"/>
  <c r="BK248" i="18"/>
  <c r="BK231" i="18"/>
  <c r="J238" i="18"/>
  <c r="J191" i="18"/>
  <c r="J210" i="18"/>
  <c r="J215" i="18"/>
  <c r="BK174" i="18"/>
  <c r="J224" i="18"/>
  <c r="BK168" i="18"/>
  <c r="J146" i="18"/>
  <c r="BK222" i="18"/>
  <c r="BK190" i="18"/>
  <c r="BK167" i="18"/>
  <c r="J201" i="18"/>
  <c r="BK150" i="18"/>
  <c r="BK172" i="18"/>
  <c r="J197" i="18"/>
  <c r="J159" i="18"/>
  <c r="BK221" i="18"/>
  <c r="BK173" i="18"/>
  <c r="BK149" i="18"/>
  <c r="J171" i="18"/>
  <c r="J223" i="18"/>
  <c r="J216" i="18"/>
  <c r="BK179" i="18"/>
  <c r="BK154" i="18"/>
  <c r="J144" i="19"/>
  <c r="J134" i="19"/>
  <c r="BK133" i="19"/>
  <c r="BK134" i="19"/>
  <c r="BK303" i="20"/>
  <c r="J268" i="20"/>
  <c r="J254" i="20"/>
  <c r="BK268" i="20"/>
  <c r="BK222" i="20"/>
  <c r="BK212" i="20"/>
  <c r="J157" i="20"/>
  <c r="J198" i="20"/>
  <c r="J294" i="20"/>
  <c r="J151" i="20"/>
  <c r="J156" i="21"/>
  <c r="J146" i="21"/>
  <c r="BK390" i="2"/>
  <c r="J195" i="2"/>
  <c r="BK427" i="2"/>
  <c r="J258" i="2"/>
  <c r="J427" i="2"/>
  <c r="BK308" i="2"/>
  <c r="J445" i="2"/>
  <c r="BK392" i="2"/>
  <c r="BK332" i="2"/>
  <c r="J310" i="2"/>
  <c r="J392" i="2"/>
  <c r="AS96" i="1"/>
  <c r="BK267" i="3"/>
  <c r="J267" i="3"/>
  <c r="BK259" i="3"/>
  <c r="J192" i="3"/>
  <c r="J145" i="3"/>
  <c r="J152" i="3"/>
  <c r="J306" i="4"/>
  <c r="J311" i="4"/>
  <c r="BK247" i="4"/>
  <c r="BK236" i="4"/>
  <c r="BK190" i="4"/>
  <c r="BK155" i="5"/>
  <c r="BK137" i="5"/>
  <c r="J142" i="5"/>
  <c r="J152" i="5"/>
  <c r="J154" i="6"/>
  <c r="BK234" i="6"/>
  <c r="J227" i="6"/>
  <c r="BK134" i="6"/>
  <c r="J138" i="6"/>
  <c r="J214" i="7"/>
  <c r="J169" i="7"/>
  <c r="BK143" i="7"/>
  <c r="J171" i="7"/>
  <c r="J191" i="7"/>
  <c r="BK189" i="7"/>
  <c r="J134" i="7"/>
  <c r="BK158" i="7"/>
  <c r="BK183" i="7"/>
  <c r="BK177" i="8"/>
  <c r="BK138" i="8"/>
  <c r="J164" i="8"/>
  <c r="J155" i="8"/>
  <c r="J153" i="9"/>
  <c r="J217" i="9"/>
  <c r="BK207" i="9"/>
  <c r="BK241" i="9"/>
  <c r="BK193" i="9"/>
  <c r="BK166" i="9"/>
  <c r="BK160" i="10"/>
  <c r="BK142" i="10"/>
  <c r="BK187" i="10"/>
  <c r="BK222" i="10"/>
  <c r="J197" i="10"/>
  <c r="BK191" i="10"/>
  <c r="BK431" i="11"/>
  <c r="BK243" i="11"/>
  <c r="J177" i="11"/>
  <c r="J467" i="11"/>
  <c r="BK164" i="11"/>
  <c r="J353" i="11"/>
  <c r="J248" i="11"/>
  <c r="BK145" i="11"/>
  <c r="J277" i="11"/>
  <c r="J147" i="11"/>
  <c r="BK277" i="11"/>
  <c r="J285" i="11"/>
  <c r="J187" i="12"/>
  <c r="J194" i="12"/>
  <c r="J156" i="12"/>
  <c r="BK193" i="12"/>
  <c r="BK192" i="12"/>
  <c r="J152" i="12"/>
  <c r="J201" i="12"/>
  <c r="J197" i="12"/>
  <c r="J188" i="12"/>
  <c r="J178" i="12"/>
  <c r="BK140" i="12"/>
  <c r="J175" i="12"/>
  <c r="J148" i="12"/>
  <c r="BK235" i="13"/>
  <c r="BK191" i="13"/>
  <c r="BK151" i="13"/>
  <c r="J212" i="13"/>
  <c r="J235" i="13"/>
  <c r="BK178" i="13"/>
  <c r="BK143" i="13"/>
  <c r="J223" i="13"/>
  <c r="J170" i="13"/>
  <c r="BK248" i="13"/>
  <c r="BK209" i="13"/>
  <c r="J194" i="13"/>
  <c r="BK203" i="13"/>
  <c r="J253" i="13"/>
  <c r="J255" i="13"/>
  <c r="J221" i="13"/>
  <c r="J159" i="13"/>
  <c r="BK155" i="13"/>
  <c r="J232" i="13"/>
  <c r="BK165" i="13"/>
  <c r="BK213" i="13"/>
  <c r="J228" i="13"/>
  <c r="J137" i="13"/>
  <c r="J184" i="13"/>
  <c r="J133" i="14"/>
  <c r="BK161" i="15"/>
  <c r="BK252" i="15"/>
  <c r="J251" i="15"/>
  <c r="J245" i="15"/>
  <c r="BK176" i="15"/>
  <c r="BK169" i="15"/>
  <c r="BK165" i="16"/>
  <c r="BK142" i="20"/>
  <c r="J298" i="20"/>
  <c r="J258" i="20"/>
  <c r="J245" i="20"/>
  <c r="J164" i="21"/>
  <c r="J148" i="21"/>
  <c r="BK155" i="21"/>
  <c r="J154" i="21"/>
  <c r="J150" i="21"/>
  <c r="BK142" i="21"/>
  <c r="BK158" i="22"/>
  <c r="J262" i="22"/>
  <c r="BK167" i="22"/>
  <c r="J285" i="22"/>
  <c r="BK165" i="22"/>
  <c r="J191" i="22"/>
  <c r="BK182" i="23"/>
  <c r="J163" i="23"/>
  <c r="J181" i="23"/>
  <c r="BK139" i="23"/>
  <c r="J170" i="23"/>
  <c r="J140" i="23"/>
  <c r="J142" i="23"/>
  <c r="BK165" i="24"/>
  <c r="BK172" i="24"/>
  <c r="BK141" i="25"/>
  <c r="BK132" i="25"/>
  <c r="J184" i="26"/>
  <c r="BK178" i="26"/>
  <c r="J168" i="26"/>
  <c r="J146" i="26"/>
  <c r="BK144" i="26"/>
  <c r="J394" i="2"/>
  <c r="J243" i="2"/>
  <c r="J441" i="2"/>
  <c r="BK281" i="2"/>
  <c r="BK441" i="2"/>
  <c r="J335" i="2"/>
  <c r="J437" i="2"/>
  <c r="J228" i="2"/>
  <c r="BK318" i="2"/>
  <c r="J249" i="2"/>
  <c r="AS135" i="1"/>
  <c r="BK249" i="2"/>
  <c r="BK197" i="3"/>
  <c r="J236" i="3"/>
  <c r="J235" i="3"/>
  <c r="BK182" i="3"/>
  <c r="J202" i="3"/>
  <c r="BK158" i="3"/>
  <c r="J139" i="4"/>
  <c r="BK155" i="4"/>
  <c r="BK237" i="4"/>
  <c r="BK164" i="4"/>
  <c r="BK138" i="4"/>
  <c r="J157" i="5"/>
  <c r="J140" i="5"/>
  <c r="J144" i="5"/>
  <c r="BK150" i="5"/>
  <c r="BK140" i="5"/>
  <c r="BK240" i="6"/>
  <c r="J168" i="6"/>
  <c r="J134" i="6"/>
  <c r="J156" i="6"/>
  <c r="J139" i="6"/>
  <c r="J208" i="7"/>
  <c r="BK211" i="7"/>
  <c r="BK192" i="7"/>
  <c r="J180" i="9"/>
  <c r="J193" i="9"/>
  <c r="BK170" i="9"/>
  <c r="J227" i="9"/>
  <c r="BK158" i="9"/>
  <c r="BK136" i="9"/>
  <c r="BK228" i="10"/>
  <c r="J222" i="10"/>
  <c r="J192" i="10"/>
  <c r="BK190" i="10"/>
  <c r="J191" i="10"/>
  <c r="BK194" i="10"/>
  <c r="J152" i="10"/>
  <c r="BK416" i="11"/>
  <c r="J172" i="11"/>
  <c r="J460" i="11"/>
  <c r="J159" i="11"/>
  <c r="J154" i="11"/>
  <c r="BK414" i="11"/>
  <c r="BK158" i="11"/>
  <c r="BK382" i="11"/>
  <c r="BK302" i="11"/>
  <c r="BK231" i="11"/>
  <c r="BK177" i="11"/>
  <c r="BK154" i="11"/>
  <c r="J184" i="12"/>
  <c r="BK170" i="12"/>
  <c r="BK187" i="12"/>
  <c r="J154" i="12"/>
  <c r="J196" i="12"/>
  <c r="BK151" i="12"/>
  <c r="J171" i="12"/>
  <c r="BK198" i="12"/>
  <c r="BK182" i="12"/>
  <c r="BK142" i="12"/>
  <c r="BK150" i="12"/>
  <c r="BK175" i="12"/>
  <c r="J218" i="13"/>
  <c r="J182" i="13"/>
  <c r="J158" i="13"/>
  <c r="J181" i="13"/>
  <c r="BK158" i="13"/>
  <c r="J229" i="13"/>
  <c r="BK212" i="13"/>
  <c r="BK149" i="13"/>
  <c r="BK202" i="13"/>
  <c r="BK251" i="13"/>
  <c r="BK232" i="13"/>
  <c r="J155" i="13"/>
  <c r="J261" i="13"/>
  <c r="BK240" i="13"/>
  <c r="J172" i="13"/>
  <c r="J152" i="13"/>
  <c r="J215" i="13"/>
  <c r="BK234" i="13"/>
  <c r="J157" i="13"/>
  <c r="BK228" i="13"/>
  <c r="J195" i="13"/>
  <c r="J131" i="14"/>
  <c r="BK253" i="15"/>
  <c r="BK141" i="15"/>
  <c r="J194" i="15"/>
  <c r="BK235" i="15"/>
  <c r="BK173" i="15"/>
  <c r="BK167" i="16"/>
  <c r="J159" i="16"/>
  <c r="J168" i="16"/>
  <c r="BK187" i="16"/>
  <c r="BK159" i="16"/>
  <c r="BK181" i="16"/>
  <c r="J162" i="16"/>
  <c r="J163" i="16"/>
  <c r="J132" i="16"/>
  <c r="J137" i="16"/>
  <c r="J143" i="16"/>
  <c r="BK139" i="16"/>
  <c r="J129" i="17"/>
  <c r="BK250" i="18"/>
  <c r="BK220" i="18"/>
  <c r="BK199" i="18"/>
  <c r="J150" i="18"/>
  <c r="BK239" i="18"/>
  <c r="BK226" i="18"/>
  <c r="BK183" i="18"/>
  <c r="BK249" i="18"/>
  <c r="BK215" i="18"/>
  <c r="J178" i="18"/>
  <c r="BK243" i="18"/>
  <c r="J198" i="18"/>
  <c r="BK234" i="18"/>
  <c r="J204" i="18"/>
  <c r="J207" i="18"/>
  <c r="J169" i="18"/>
  <c r="BK213" i="18"/>
  <c r="BK162" i="18"/>
  <c r="J141" i="18"/>
  <c r="J218" i="18"/>
  <c r="J174" i="18"/>
  <c r="J154" i="18"/>
  <c r="BK197" i="18"/>
  <c r="J149" i="18"/>
  <c r="BK235" i="18"/>
  <c r="BK206" i="18"/>
  <c r="BK148" i="18"/>
  <c r="BK177" i="18"/>
  <c r="BK140" i="18"/>
  <c r="J168" i="18"/>
  <c r="J200" i="18"/>
  <c r="J185" i="18"/>
  <c r="J155" i="18"/>
  <c r="J140" i="18"/>
  <c r="BK140" i="19"/>
  <c r="BK131" i="19"/>
  <c r="J138" i="19"/>
  <c r="BK138" i="19"/>
  <c r="BK291" i="20"/>
  <c r="BK285" i="20"/>
  <c r="BK256" i="20"/>
  <c r="BK274" i="20"/>
  <c r="J241" i="20"/>
  <c r="J246" i="20"/>
  <c r="J142" i="20"/>
  <c r="J196" i="20"/>
  <c r="J227" i="20"/>
  <c r="BK159" i="20"/>
  <c r="BK210" i="20"/>
  <c r="J155" i="20"/>
  <c r="J162" i="21"/>
  <c r="J136" i="21"/>
  <c r="J165" i="21"/>
  <c r="J158" i="21"/>
  <c r="J137" i="21"/>
  <c r="J140" i="21"/>
  <c r="J143" i="21"/>
  <c r="BK290" i="22"/>
  <c r="J282" i="22"/>
  <c r="BK163" i="22"/>
  <c r="BK258" i="22"/>
  <c r="J230" i="22"/>
  <c r="J151" i="22"/>
  <c r="J169" i="23"/>
  <c r="J155" i="23"/>
  <c r="BK195" i="23"/>
  <c r="J182" i="23"/>
  <c r="BK188" i="23"/>
  <c r="J151" i="23"/>
  <c r="BK158" i="23"/>
  <c r="BK143" i="23"/>
  <c r="BK167" i="24"/>
  <c r="J179" i="24"/>
  <c r="BK161" i="24"/>
  <c r="BK171" i="24"/>
  <c r="J149" i="24"/>
  <c r="BK162" i="24"/>
  <c r="BK141" i="24"/>
  <c r="J148" i="24"/>
  <c r="J153" i="24"/>
  <c r="BK157" i="24"/>
  <c r="BK140" i="24"/>
  <c r="J148" i="25"/>
  <c r="BK146" i="25"/>
  <c r="BK153" i="25"/>
  <c r="BK151" i="25"/>
  <c r="BK155" i="26"/>
  <c r="BK140" i="26"/>
  <c r="J174" i="26"/>
  <c r="J189" i="26"/>
  <c r="J135" i="26"/>
  <c r="T233" i="6" l="1"/>
  <c r="F37" i="4"/>
  <c r="P233" i="6"/>
  <c r="F41" i="19"/>
  <c r="BK398" i="2"/>
  <c r="J398" i="2" s="1"/>
  <c r="J105" i="2" s="1"/>
  <c r="T449" i="2"/>
  <c r="BK233" i="3"/>
  <c r="J233" i="3" s="1"/>
  <c r="J105" i="3" s="1"/>
  <c r="T163" i="4"/>
  <c r="T132" i="5"/>
  <c r="P154" i="5"/>
  <c r="P153" i="5"/>
  <c r="BK133" i="6"/>
  <c r="J133" i="6" s="1"/>
  <c r="J102" i="6" s="1"/>
  <c r="T206" i="6"/>
  <c r="R133" i="7"/>
  <c r="P190" i="7"/>
  <c r="R175" i="8"/>
  <c r="R160" i="9"/>
  <c r="T186" i="9"/>
  <c r="BK154" i="10"/>
  <c r="R211" i="10"/>
  <c r="P250" i="11"/>
  <c r="T330" i="11"/>
  <c r="R383" i="11"/>
  <c r="R430" i="11"/>
  <c r="BK138" i="12"/>
  <c r="J138" i="12" s="1"/>
  <c r="J104" i="12" s="1"/>
  <c r="R158" i="12"/>
  <c r="R132" i="13"/>
  <c r="R131" i="13"/>
  <c r="P128" i="14"/>
  <c r="P127" i="14" s="1"/>
  <c r="P126" i="14" s="1"/>
  <c r="AU121" i="1" s="1"/>
  <c r="R138" i="15"/>
  <c r="P197" i="15"/>
  <c r="BK234" i="15"/>
  <c r="J234" i="15" s="1"/>
  <c r="J110" i="15" s="1"/>
  <c r="R250" i="15"/>
  <c r="BK135" i="2"/>
  <c r="J135" i="2"/>
  <c r="J102" i="2" s="1"/>
  <c r="P432" i="2"/>
  <c r="P233" i="3"/>
  <c r="BK207" i="4"/>
  <c r="J207" i="4" s="1"/>
  <c r="J104" i="4" s="1"/>
  <c r="T290" i="4"/>
  <c r="R154" i="5"/>
  <c r="R153" i="5" s="1"/>
  <c r="R133" i="6"/>
  <c r="P206" i="6"/>
  <c r="T133" i="7"/>
  <c r="T190" i="7"/>
  <c r="P163" i="8"/>
  <c r="BK132" i="13"/>
  <c r="BK131" i="13" s="1"/>
  <c r="J131" i="13" s="1"/>
  <c r="J101" i="13" s="1"/>
  <c r="BK175" i="15"/>
  <c r="J175" i="15" s="1"/>
  <c r="J106" i="15" s="1"/>
  <c r="BK197" i="15"/>
  <c r="J197" i="15"/>
  <c r="J107" i="15" s="1"/>
  <c r="T197" i="15"/>
  <c r="T234" i="15"/>
  <c r="BK137" i="23"/>
  <c r="J137" i="23" s="1"/>
  <c r="J102" i="23" s="1"/>
  <c r="R166" i="24"/>
  <c r="T135" i="2"/>
  <c r="T134" i="2" s="1"/>
  <c r="T432" i="2"/>
  <c r="T133" i="3"/>
  <c r="T132" i="3" s="1"/>
  <c r="P258" i="3"/>
  <c r="P163" i="4"/>
  <c r="BK290" i="4"/>
  <c r="J290" i="4"/>
  <c r="J106" i="4" s="1"/>
  <c r="P132" i="5"/>
  <c r="T154" i="5"/>
  <c r="T153" i="5" s="1"/>
  <c r="BK157" i="6"/>
  <c r="J157" i="6"/>
  <c r="J103" i="6"/>
  <c r="T180" i="6"/>
  <c r="BK159" i="7"/>
  <c r="J159" i="7"/>
  <c r="J103" i="7" s="1"/>
  <c r="BK190" i="7"/>
  <c r="J190" i="7"/>
  <c r="J105" i="7" s="1"/>
  <c r="R154" i="8"/>
  <c r="T158" i="18"/>
  <c r="P236" i="18"/>
  <c r="T138" i="20"/>
  <c r="BK221" i="20"/>
  <c r="J221" i="20" s="1"/>
  <c r="J106" i="20" s="1"/>
  <c r="R253" i="20"/>
  <c r="BK163" i="21"/>
  <c r="J163" i="21" s="1"/>
  <c r="J105" i="21" s="1"/>
  <c r="R132" i="22"/>
  <c r="BK174" i="23"/>
  <c r="J174" i="23" s="1"/>
  <c r="J106" i="23" s="1"/>
  <c r="P147" i="24"/>
  <c r="P135" i="2"/>
  <c r="P134" i="2"/>
  <c r="R449" i="2"/>
  <c r="BK163" i="4"/>
  <c r="BK262" i="4"/>
  <c r="J262" i="4"/>
  <c r="J105" i="4" s="1"/>
  <c r="BK143" i="5"/>
  <c r="J143" i="5" s="1"/>
  <c r="J104" i="5" s="1"/>
  <c r="R180" i="6"/>
  <c r="BK170" i="7"/>
  <c r="J170" i="7" s="1"/>
  <c r="J104" i="7" s="1"/>
  <c r="T132" i="8"/>
  <c r="P135" i="9"/>
  <c r="P160" i="9"/>
  <c r="P186" i="9"/>
  <c r="T246" i="9"/>
  <c r="P135" i="10"/>
  <c r="R146" i="10"/>
  <c r="R180" i="10"/>
  <c r="R144" i="11"/>
  <c r="T148" i="11"/>
  <c r="R286" i="11"/>
  <c r="P324" i="11"/>
  <c r="T365" i="11"/>
  <c r="BK417" i="11"/>
  <c r="J417" i="11" s="1"/>
  <c r="J114" i="11" s="1"/>
  <c r="T441" i="11"/>
  <c r="BK146" i="12"/>
  <c r="J146" i="12" s="1"/>
  <c r="J105" i="12" s="1"/>
  <c r="T158" i="12"/>
  <c r="BK141" i="13"/>
  <c r="J141" i="13" s="1"/>
  <c r="J104" i="13" s="1"/>
  <c r="T175" i="15"/>
  <c r="T202" i="15"/>
  <c r="BK250" i="15"/>
  <c r="J250" i="15"/>
  <c r="J112" i="15" s="1"/>
  <c r="R137" i="18"/>
  <c r="R136" i="18" s="1"/>
  <c r="T202" i="18"/>
  <c r="P136" i="19"/>
  <c r="R214" i="20"/>
  <c r="P253" i="20"/>
  <c r="T163" i="21"/>
  <c r="T132" i="22"/>
  <c r="P166" i="24"/>
  <c r="BK164" i="20"/>
  <c r="J164" i="20" s="1"/>
  <c r="J103" i="20" s="1"/>
  <c r="BK214" i="20"/>
  <c r="J214" i="20" s="1"/>
  <c r="J105" i="20" s="1"/>
  <c r="BK253" i="20"/>
  <c r="R203" i="22"/>
  <c r="BK180" i="23"/>
  <c r="BK179" i="23" s="1"/>
  <c r="J179" i="23" s="1"/>
  <c r="J108" i="23" s="1"/>
  <c r="BK166" i="24"/>
  <c r="J166" i="24" s="1"/>
  <c r="J106" i="24" s="1"/>
  <c r="T398" i="2"/>
  <c r="T397" i="2"/>
  <c r="R233" i="3"/>
  <c r="T133" i="4"/>
  <c r="R262" i="4"/>
  <c r="BK180" i="6"/>
  <c r="R193" i="7"/>
  <c r="BK175" i="8"/>
  <c r="J175" i="8" s="1"/>
  <c r="J105" i="8" s="1"/>
  <c r="BK144" i="18"/>
  <c r="J144" i="18" s="1"/>
  <c r="J104" i="18" s="1"/>
  <c r="BK202" i="18"/>
  <c r="J202" i="18" s="1"/>
  <c r="J109" i="18" s="1"/>
  <c r="T130" i="19"/>
  <c r="T142" i="19"/>
  <c r="BK138" i="20"/>
  <c r="T195" i="20"/>
  <c r="BK269" i="20"/>
  <c r="J269" i="20" s="1"/>
  <c r="J112" i="20" s="1"/>
  <c r="P132" i="22"/>
  <c r="P156" i="23"/>
  <c r="R134" i="24"/>
  <c r="BK181" i="24"/>
  <c r="J181" i="24" s="1"/>
  <c r="J107" i="24" s="1"/>
  <c r="R158" i="18"/>
  <c r="BK236" i="18"/>
  <c r="J236" i="18" s="1"/>
  <c r="J110" i="18" s="1"/>
  <c r="R195" i="20"/>
  <c r="P269" i="20"/>
  <c r="T134" i="21"/>
  <c r="BK173" i="22"/>
  <c r="J173" i="22" s="1"/>
  <c r="J104" i="22" s="1"/>
  <c r="T156" i="23"/>
  <c r="R147" i="24"/>
  <c r="BK133" i="7"/>
  <c r="T193" i="7"/>
  <c r="BK132" i="8"/>
  <c r="P150" i="9"/>
  <c r="T192" i="9"/>
  <c r="T154" i="10"/>
  <c r="BK211" i="10"/>
  <c r="J211" i="10" s="1"/>
  <c r="J109" i="10" s="1"/>
  <c r="BK144" i="11"/>
  <c r="J144" i="11" s="1"/>
  <c r="J102" i="11" s="1"/>
  <c r="P148" i="11"/>
  <c r="R230" i="11"/>
  <c r="BK330" i="11"/>
  <c r="J330" i="11" s="1"/>
  <c r="J110" i="11" s="1"/>
  <c r="T388" i="11"/>
  <c r="R441" i="11"/>
  <c r="T133" i="12"/>
  <c r="T132" i="12" s="1"/>
  <c r="BK158" i="12"/>
  <c r="J158" i="12"/>
  <c r="J106" i="12"/>
  <c r="R165" i="15"/>
  <c r="P202" i="15"/>
  <c r="P153" i="18"/>
  <c r="BK186" i="18"/>
  <c r="J186" i="18" s="1"/>
  <c r="J108" i="18" s="1"/>
  <c r="BK130" i="19"/>
  <c r="R142" i="19"/>
  <c r="T164" i="20"/>
  <c r="P221" i="20"/>
  <c r="R156" i="23"/>
  <c r="P151" i="24"/>
  <c r="BK153" i="18"/>
  <c r="J153" i="18" s="1"/>
  <c r="J105" i="18" s="1"/>
  <c r="P186" i="18"/>
  <c r="BK142" i="19"/>
  <c r="J142" i="19" s="1"/>
  <c r="J104" i="19" s="1"/>
  <c r="BK195" i="20"/>
  <c r="J195" i="20" s="1"/>
  <c r="J104" i="20" s="1"/>
  <c r="T221" i="20"/>
  <c r="T134" i="24"/>
  <c r="BK131" i="25"/>
  <c r="J131" i="25" s="1"/>
  <c r="J102" i="25" s="1"/>
  <c r="T144" i="18"/>
  <c r="T175" i="18"/>
  <c r="BK251" i="18"/>
  <c r="J251" i="18" s="1"/>
  <c r="J111" i="18" s="1"/>
  <c r="BK136" i="19"/>
  <c r="J136" i="19" s="1"/>
  <c r="J103" i="19" s="1"/>
  <c r="P195" i="20"/>
  <c r="R221" i="20"/>
  <c r="P263" i="20"/>
  <c r="R173" i="22"/>
  <c r="R137" i="23"/>
  <c r="R174" i="23"/>
  <c r="BK156" i="24"/>
  <c r="J156" i="24" s="1"/>
  <c r="J105" i="24" s="1"/>
  <c r="T159" i="7"/>
  <c r="R190" i="7"/>
  <c r="P154" i="8"/>
  <c r="P175" i="8"/>
  <c r="T145" i="25"/>
  <c r="T166" i="24"/>
  <c r="BK150" i="9"/>
  <c r="J150" i="9" s="1"/>
  <c r="J103" i="9" s="1"/>
  <c r="R192" i="9"/>
  <c r="P154" i="10"/>
  <c r="BK199" i="10"/>
  <c r="J199" i="10"/>
  <c r="J108" i="10" s="1"/>
  <c r="P144" i="11"/>
  <c r="P230" i="11"/>
  <c r="R250" i="11"/>
  <c r="R330" i="11"/>
  <c r="P388" i="11"/>
  <c r="BK441" i="11"/>
  <c r="J441" i="11" s="1"/>
  <c r="J116" i="11" s="1"/>
  <c r="P464" i="11"/>
  <c r="R138" i="12"/>
  <c r="R174" i="12"/>
  <c r="BK165" i="15"/>
  <c r="J165" i="15"/>
  <c r="J103" i="15" s="1"/>
  <c r="R197" i="15"/>
  <c r="P234" i="15"/>
  <c r="P250" i="15"/>
  <c r="T130" i="16"/>
  <c r="T129" i="16" s="1"/>
  <c r="T128" i="16" s="1"/>
  <c r="P137" i="18"/>
  <c r="P136" i="18"/>
  <c r="BK158" i="18"/>
  <c r="R202" i="18"/>
  <c r="R251" i="18"/>
  <c r="R136" i="19"/>
  <c r="P164" i="20"/>
  <c r="T226" i="20"/>
  <c r="T253" i="20"/>
  <c r="T263" i="20"/>
  <c r="R163" i="21"/>
  <c r="T173" i="22"/>
  <c r="BK156" i="23"/>
  <c r="J156" i="23" s="1"/>
  <c r="J105" i="23" s="1"/>
  <c r="T174" i="23"/>
  <c r="P134" i="24"/>
  <c r="T151" i="24"/>
  <c r="T181" i="24"/>
  <c r="R145" i="25"/>
  <c r="T154" i="8"/>
  <c r="T135" i="9"/>
  <c r="P246" i="9"/>
  <c r="P146" i="10"/>
  <c r="T211" i="10"/>
  <c r="T250" i="11"/>
  <c r="R324" i="11"/>
  <c r="BK383" i="11"/>
  <c r="J383" i="11" s="1"/>
  <c r="J112" i="11" s="1"/>
  <c r="P430" i="11"/>
  <c r="P133" i="12"/>
  <c r="P132" i="12" s="1"/>
  <c r="R146" i="12"/>
  <c r="P138" i="15"/>
  <c r="R216" i="15"/>
  <c r="P130" i="16"/>
  <c r="P129" i="16" s="1"/>
  <c r="P128" i="16" s="1"/>
  <c r="AU124" i="1" s="1"/>
  <c r="P144" i="18"/>
  <c r="T153" i="18"/>
  <c r="P175" i="18"/>
  <c r="T186" i="18"/>
  <c r="P251" i="18"/>
  <c r="R130" i="19"/>
  <c r="R164" i="20"/>
  <c r="P226" i="20"/>
  <c r="T269" i="20"/>
  <c r="BK132" i="22"/>
  <c r="J132" i="22" s="1"/>
  <c r="J102" i="22" s="1"/>
  <c r="T137" i="23"/>
  <c r="P180" i="23"/>
  <c r="P179" i="23" s="1"/>
  <c r="R156" i="24"/>
  <c r="BK145" i="25"/>
  <c r="J145" i="25" s="1"/>
  <c r="J104" i="25" s="1"/>
  <c r="BK432" i="2"/>
  <c r="J432" i="2" s="1"/>
  <c r="J106" i="2" s="1"/>
  <c r="BK258" i="3"/>
  <c r="J258" i="3" s="1"/>
  <c r="J106" i="3" s="1"/>
  <c r="R133" i="4"/>
  <c r="P262" i="4"/>
  <c r="T143" i="5"/>
  <c r="P157" i="6"/>
  <c r="R159" i="7"/>
  <c r="BK154" i="8"/>
  <c r="J154" i="8" s="1"/>
  <c r="J103" i="8" s="1"/>
  <c r="R135" i="9"/>
  <c r="BK186" i="9"/>
  <c r="J186" i="9" s="1"/>
  <c r="J107" i="9" s="1"/>
  <c r="T135" i="10"/>
  <c r="BK180" i="10"/>
  <c r="J180" i="10" s="1"/>
  <c r="J107" i="10" s="1"/>
  <c r="R199" i="10"/>
  <c r="BK250" i="11"/>
  <c r="J250" i="11" s="1"/>
  <c r="J107" i="11" s="1"/>
  <c r="R365" i="11"/>
  <c r="R417" i="11"/>
  <c r="R133" i="12"/>
  <c r="R132" i="12"/>
  <c r="P146" i="12"/>
  <c r="T146" i="12"/>
  <c r="T141" i="13"/>
  <c r="T140" i="13" s="1"/>
  <c r="BK138" i="15"/>
  <c r="J138" i="15" s="1"/>
  <c r="J102" i="15" s="1"/>
  <c r="T216" i="15"/>
  <c r="T250" i="15"/>
  <c r="T147" i="24"/>
  <c r="P181" i="24"/>
  <c r="R163" i="4"/>
  <c r="T262" i="4"/>
  <c r="R132" i="5"/>
  <c r="BK154" i="5"/>
  <c r="BK153" i="5" s="1"/>
  <c r="J153" i="5" s="1"/>
  <c r="J105" i="5" s="1"/>
  <c r="P180" i="6"/>
  <c r="P193" i="7"/>
  <c r="T163" i="8"/>
  <c r="BK192" i="9"/>
  <c r="J192" i="9" s="1"/>
  <c r="J108" i="9" s="1"/>
  <c r="T146" i="10"/>
  <c r="T199" i="10"/>
  <c r="T144" i="11"/>
  <c r="T286" i="11"/>
  <c r="BK388" i="11"/>
  <c r="J388" i="11" s="1"/>
  <c r="J113" i="11" s="1"/>
  <c r="T417" i="11"/>
  <c r="T464" i="11"/>
  <c r="T174" i="12"/>
  <c r="P141" i="13"/>
  <c r="P140" i="13" s="1"/>
  <c r="BK128" i="14"/>
  <c r="J128" i="14" s="1"/>
  <c r="J102" i="14" s="1"/>
  <c r="T165" i="15"/>
  <c r="BK202" i="15"/>
  <c r="J202" i="15" s="1"/>
  <c r="J108" i="15" s="1"/>
  <c r="P158" i="18"/>
  <c r="R186" i="18"/>
  <c r="T251" i="18"/>
  <c r="T136" i="19"/>
  <c r="P138" i="20"/>
  <c r="P137" i="20" s="1"/>
  <c r="P214" i="20"/>
  <c r="R269" i="20"/>
  <c r="P163" i="21"/>
  <c r="BK203" i="22"/>
  <c r="J203" i="22" s="1"/>
  <c r="J105" i="22" s="1"/>
  <c r="BK150" i="23"/>
  <c r="J150" i="23"/>
  <c r="J103" i="23"/>
  <c r="T180" i="23"/>
  <c r="T179" i="23" s="1"/>
  <c r="BK151" i="24"/>
  <c r="J151" i="24"/>
  <c r="J104" i="24"/>
  <c r="R181" i="24"/>
  <c r="T131" i="25"/>
  <c r="T130" i="25" s="1"/>
  <c r="T129" i="25" s="1"/>
  <c r="R134" i="26"/>
  <c r="P398" i="2"/>
  <c r="BK449" i="2"/>
  <c r="J449" i="2" s="1"/>
  <c r="J107" i="2" s="1"/>
  <c r="BK133" i="3"/>
  <c r="T258" i="3"/>
  <c r="T207" i="4"/>
  <c r="BK132" i="5"/>
  <c r="R157" i="6"/>
  <c r="R170" i="7"/>
  <c r="T175" i="8"/>
  <c r="R128" i="14"/>
  <c r="R127" i="14"/>
  <c r="R126" i="14" s="1"/>
  <c r="P175" i="15"/>
  <c r="R234" i="15"/>
  <c r="P150" i="23"/>
  <c r="BK134" i="24"/>
  <c r="T156" i="24"/>
  <c r="R131" i="25"/>
  <c r="T134" i="26"/>
  <c r="R135" i="2"/>
  <c r="R134" i="2" s="1"/>
  <c r="R432" i="2"/>
  <c r="P133" i="3"/>
  <c r="P132" i="3"/>
  <c r="T233" i="3"/>
  <c r="P133" i="4"/>
  <c r="R207" i="4"/>
  <c r="R290" i="4"/>
  <c r="P143" i="5"/>
  <c r="P133" i="6"/>
  <c r="P132" i="6" s="1"/>
  <c r="P131" i="6" s="1"/>
  <c r="AU105" i="1" s="1"/>
  <c r="AU104" i="1" s="1"/>
  <c r="T157" i="6"/>
  <c r="R206" i="6"/>
  <c r="P133" i="7"/>
  <c r="T170" i="7"/>
  <c r="BK163" i="8"/>
  <c r="J163" i="8"/>
  <c r="J104" i="8" s="1"/>
  <c r="R144" i="18"/>
  <c r="R175" i="18"/>
  <c r="T236" i="18"/>
  <c r="BK226" i="20"/>
  <c r="J226" i="20" s="1"/>
  <c r="J107" i="20" s="1"/>
  <c r="R263" i="20"/>
  <c r="BK134" i="21"/>
  <c r="J134" i="21" s="1"/>
  <c r="J104" i="21" s="1"/>
  <c r="P203" i="22"/>
  <c r="P137" i="23"/>
  <c r="BK147" i="24"/>
  <c r="J147" i="24" s="1"/>
  <c r="J103" i="24" s="1"/>
  <c r="P131" i="25"/>
  <c r="T150" i="26"/>
  <c r="BK188" i="26"/>
  <c r="R398" i="2"/>
  <c r="R397" i="2" s="1"/>
  <c r="P449" i="2"/>
  <c r="R133" i="3"/>
  <c r="R132" i="3"/>
  <c r="R258" i="3"/>
  <c r="BK133" i="4"/>
  <c r="J133" i="4" s="1"/>
  <c r="J102" i="4" s="1"/>
  <c r="P207" i="4"/>
  <c r="P290" i="4"/>
  <c r="R143" i="5"/>
  <c r="T133" i="6"/>
  <c r="BK206" i="6"/>
  <c r="J206" i="6"/>
  <c r="J105" i="6"/>
  <c r="P159" i="7"/>
  <c r="P132" i="8"/>
  <c r="P131" i="8" s="1"/>
  <c r="P130" i="8" s="1"/>
  <c r="AU110" i="1" s="1"/>
  <c r="AU109" i="1" s="1"/>
  <c r="BK160" i="9"/>
  <c r="BK159" i="9" s="1"/>
  <c r="J159" i="9" s="1"/>
  <c r="J105" i="9" s="1"/>
  <c r="BK246" i="9"/>
  <c r="J246" i="9"/>
  <c r="J109" i="9"/>
  <c r="R135" i="10"/>
  <c r="R134" i="10" s="1"/>
  <c r="T180" i="10"/>
  <c r="BK148" i="11"/>
  <c r="P286" i="11"/>
  <c r="BK365" i="11"/>
  <c r="J365" i="11"/>
  <c r="J111" i="11"/>
  <c r="P383" i="11"/>
  <c r="BK430" i="11"/>
  <c r="J430" i="11" s="1"/>
  <c r="J115" i="11" s="1"/>
  <c r="BK464" i="11"/>
  <c r="J464" i="11" s="1"/>
  <c r="J117" i="11" s="1"/>
  <c r="BK174" i="12"/>
  <c r="J174" i="12" s="1"/>
  <c r="J107" i="12" s="1"/>
  <c r="P132" i="13"/>
  <c r="P131" i="13" s="1"/>
  <c r="T128" i="14"/>
  <c r="T127" i="14"/>
  <c r="T126" i="14" s="1"/>
  <c r="R175" i="15"/>
  <c r="R174" i="15" s="1"/>
  <c r="R202" i="15"/>
  <c r="R130" i="16"/>
  <c r="R129" i="16" s="1"/>
  <c r="R128" i="16" s="1"/>
  <c r="T137" i="18"/>
  <c r="T136" i="18" s="1"/>
  <c r="BK175" i="18"/>
  <c r="J175" i="18" s="1"/>
  <c r="J107" i="18" s="1"/>
  <c r="R236" i="18"/>
  <c r="T214" i="20"/>
  <c r="R134" i="21"/>
  <c r="R133" i="21" s="1"/>
  <c r="R129" i="21" s="1"/>
  <c r="P173" i="22"/>
  <c r="T150" i="23"/>
  <c r="R180" i="23"/>
  <c r="R179" i="23" s="1"/>
  <c r="P156" i="24"/>
  <c r="P145" i="25"/>
  <c r="BK134" i="26"/>
  <c r="J134" i="26" s="1"/>
  <c r="J102" i="26" s="1"/>
  <c r="R150" i="26"/>
  <c r="P188" i="26"/>
  <c r="P187" i="26" s="1"/>
  <c r="BK193" i="7"/>
  <c r="J193" i="7"/>
  <c r="J106" i="7" s="1"/>
  <c r="R132" i="8"/>
  <c r="T150" i="9"/>
  <c r="P192" i="9"/>
  <c r="BK135" i="10"/>
  <c r="J135" i="10" s="1"/>
  <c r="J102" i="10" s="1"/>
  <c r="R154" i="10"/>
  <c r="R153" i="10" s="1"/>
  <c r="P211" i="10"/>
  <c r="R148" i="11"/>
  <c r="R142" i="11" s="1"/>
  <c r="T230" i="11"/>
  <c r="P330" i="11"/>
  <c r="R388" i="11"/>
  <c r="P441" i="11"/>
  <c r="P138" i="12"/>
  <c r="P158" i="12"/>
  <c r="R141" i="13"/>
  <c r="R140" i="13" s="1"/>
  <c r="P165" i="15"/>
  <c r="P216" i="15"/>
  <c r="BK130" i="16"/>
  <c r="BK129" i="16" s="1"/>
  <c r="J129" i="16" s="1"/>
  <c r="J101" i="16" s="1"/>
  <c r="P134" i="26"/>
  <c r="P150" i="26"/>
  <c r="R188" i="26"/>
  <c r="R187" i="26"/>
  <c r="P170" i="7"/>
  <c r="R163" i="8"/>
  <c r="BK135" i="9"/>
  <c r="R150" i="9"/>
  <c r="T160" i="9"/>
  <c r="T159" i="9" s="1"/>
  <c r="R186" i="9"/>
  <c r="R246" i="9"/>
  <c r="BK146" i="10"/>
  <c r="J146" i="10" s="1"/>
  <c r="J103" i="10" s="1"/>
  <c r="P180" i="10"/>
  <c r="P199" i="10"/>
  <c r="BK230" i="11"/>
  <c r="J230" i="11" s="1"/>
  <c r="J104" i="11" s="1"/>
  <c r="BK286" i="11"/>
  <c r="J286" i="11" s="1"/>
  <c r="J108" i="11" s="1"/>
  <c r="BK324" i="11"/>
  <c r="J324" i="11"/>
  <c r="J109" i="11" s="1"/>
  <c r="T324" i="11"/>
  <c r="P365" i="11"/>
  <c r="T383" i="11"/>
  <c r="P417" i="11"/>
  <c r="T430" i="11"/>
  <c r="R464" i="11"/>
  <c r="BK133" i="12"/>
  <c r="J133" i="12"/>
  <c r="J102" i="12"/>
  <c r="T138" i="12"/>
  <c r="P174" i="12"/>
  <c r="T132" i="13"/>
  <c r="T131" i="13"/>
  <c r="T138" i="15"/>
  <c r="T137" i="15" s="1"/>
  <c r="BK216" i="15"/>
  <c r="J216" i="15"/>
  <c r="J109" i="15" s="1"/>
  <c r="BK137" i="18"/>
  <c r="J137" i="18"/>
  <c r="J102" i="18" s="1"/>
  <c r="R153" i="18"/>
  <c r="P202" i="18"/>
  <c r="P130" i="19"/>
  <c r="P129" i="19" s="1"/>
  <c r="P128" i="19" s="1"/>
  <c r="AU130" i="1" s="1"/>
  <c r="AU129" i="1" s="1"/>
  <c r="P142" i="19"/>
  <c r="R138" i="20"/>
  <c r="R226" i="20"/>
  <c r="R137" i="20" s="1"/>
  <c r="BK263" i="20"/>
  <c r="J263" i="20" s="1"/>
  <c r="J111" i="20" s="1"/>
  <c r="P134" i="21"/>
  <c r="T203" i="22"/>
  <c r="R150" i="23"/>
  <c r="P174" i="23"/>
  <c r="R151" i="24"/>
  <c r="BK150" i="26"/>
  <c r="J150" i="26"/>
  <c r="J103" i="26" s="1"/>
  <c r="T188" i="26"/>
  <c r="T187" i="26" s="1"/>
  <c r="BK172" i="15"/>
  <c r="J172" i="15"/>
  <c r="J104" i="15" s="1"/>
  <c r="BK141" i="5"/>
  <c r="J141" i="5" s="1"/>
  <c r="J103" i="5" s="1"/>
  <c r="BK178" i="8"/>
  <c r="J178" i="8"/>
  <c r="J106" i="8"/>
  <c r="BK230" i="3"/>
  <c r="J230" i="3" s="1"/>
  <c r="J103" i="3" s="1"/>
  <c r="BK293" i="22"/>
  <c r="J293" i="22" s="1"/>
  <c r="J106" i="22" s="1"/>
  <c r="BK459" i="2"/>
  <c r="BK458" i="2" s="1"/>
  <c r="J458" i="2" s="1"/>
  <c r="J108" i="2" s="1"/>
  <c r="BK177" i="23"/>
  <c r="J177" i="23" s="1"/>
  <c r="J107" i="23" s="1"/>
  <c r="BK143" i="25"/>
  <c r="J143" i="25" s="1"/>
  <c r="J103" i="25" s="1"/>
  <c r="BK247" i="11"/>
  <c r="J247" i="11" s="1"/>
  <c r="J105" i="11" s="1"/>
  <c r="F125" i="19"/>
  <c r="BK131" i="21"/>
  <c r="J131" i="21"/>
  <c r="J102" i="21"/>
  <c r="BK157" i="9"/>
  <c r="J157" i="9" s="1"/>
  <c r="J104" i="9" s="1"/>
  <c r="BK166" i="22"/>
  <c r="J166" i="22"/>
  <c r="J103" i="22" s="1"/>
  <c r="BK154" i="23"/>
  <c r="J154" i="23" s="1"/>
  <c r="J104" i="23" s="1"/>
  <c r="BK187" i="24"/>
  <c r="J187" i="24" s="1"/>
  <c r="J108" i="24" s="1"/>
  <c r="BK186" i="16"/>
  <c r="BK185" i="16" s="1"/>
  <c r="J185" i="16" s="1"/>
  <c r="J103" i="16" s="1"/>
  <c r="BK128" i="17"/>
  <c r="J128" i="17" s="1"/>
  <c r="J102" i="17" s="1"/>
  <c r="BK323" i="4"/>
  <c r="J323" i="4" s="1"/>
  <c r="J107" i="4" s="1"/>
  <c r="BK233" i="6"/>
  <c r="J233" i="6" s="1"/>
  <c r="J106" i="6" s="1"/>
  <c r="BK249" i="6"/>
  <c r="J249" i="6" s="1"/>
  <c r="J107" i="6" s="1"/>
  <c r="BK223" i="7"/>
  <c r="J223" i="7" s="1"/>
  <c r="J107" i="7" s="1"/>
  <c r="BK260" i="13"/>
  <c r="J260" i="13" s="1"/>
  <c r="J106" i="13" s="1"/>
  <c r="BK395" i="2"/>
  <c r="J395" i="2" s="1"/>
  <c r="J103" i="2" s="1"/>
  <c r="BK275" i="3"/>
  <c r="J275" i="3" s="1"/>
  <c r="J107" i="3" s="1"/>
  <c r="BK250" i="20"/>
  <c r="J250" i="20" s="1"/>
  <c r="J108" i="20" s="1"/>
  <c r="BK192" i="26"/>
  <c r="J192" i="26" s="1"/>
  <c r="J108" i="26" s="1"/>
  <c r="BK185" i="26"/>
  <c r="J185" i="26" s="1"/>
  <c r="J105" i="26" s="1"/>
  <c r="BK151" i="10"/>
  <c r="BK134" i="10" s="1"/>
  <c r="BK246" i="15"/>
  <c r="J246" i="15" s="1"/>
  <c r="J111" i="15" s="1"/>
  <c r="BK194" i="23"/>
  <c r="BK193" i="23" s="1"/>
  <c r="J193" i="23" s="1"/>
  <c r="J110" i="23" s="1"/>
  <c r="BK159" i="25"/>
  <c r="J159" i="25" s="1"/>
  <c r="J105" i="25" s="1"/>
  <c r="BK183" i="26"/>
  <c r="J183" i="26" s="1"/>
  <c r="J104" i="26" s="1"/>
  <c r="BF141" i="26"/>
  <c r="BF137" i="26"/>
  <c r="F129" i="26"/>
  <c r="E85" i="26"/>
  <c r="BF174" i="26"/>
  <c r="BF186" i="26"/>
  <c r="BF140" i="26"/>
  <c r="BF146" i="26"/>
  <c r="BF193" i="26"/>
  <c r="J93" i="26"/>
  <c r="BF155" i="26"/>
  <c r="BF162" i="26"/>
  <c r="BF135" i="26"/>
  <c r="BF147" i="26"/>
  <c r="BF180" i="26"/>
  <c r="BF143" i="26"/>
  <c r="BF151" i="26"/>
  <c r="BF169" i="26"/>
  <c r="BF184" i="26"/>
  <c r="BF189" i="26"/>
  <c r="BF168" i="26"/>
  <c r="BF144" i="26"/>
  <c r="BF149" i="26"/>
  <c r="BF190" i="26"/>
  <c r="BF138" i="26"/>
  <c r="BF157" i="26"/>
  <c r="BF178" i="26"/>
  <c r="E85" i="25"/>
  <c r="F96" i="25"/>
  <c r="J126" i="25"/>
  <c r="BF135" i="25"/>
  <c r="BF138" i="25"/>
  <c r="BF134" i="25"/>
  <c r="J134" i="24"/>
  <c r="J102" i="24" s="1"/>
  <c r="BF136" i="25"/>
  <c r="BF139" i="25"/>
  <c r="BF151" i="25"/>
  <c r="BF132" i="25"/>
  <c r="BF150" i="25"/>
  <c r="BF153" i="25"/>
  <c r="BF155" i="25"/>
  <c r="BF144" i="25"/>
  <c r="BF152" i="25"/>
  <c r="BF149" i="25"/>
  <c r="BF137" i="25"/>
  <c r="BF148" i="25"/>
  <c r="BF154" i="25"/>
  <c r="BF160" i="25"/>
  <c r="BF142" i="25"/>
  <c r="J93" i="25"/>
  <c r="BF133" i="25"/>
  <c r="BF147" i="25"/>
  <c r="BF157" i="25"/>
  <c r="BF140" i="25"/>
  <c r="BF141" i="25"/>
  <c r="BF156" i="25"/>
  <c r="BF158" i="25"/>
  <c r="BF146" i="25"/>
  <c r="F129" i="24"/>
  <c r="BF140" i="24"/>
  <c r="BF150" i="24"/>
  <c r="BF145" i="24"/>
  <c r="BF141" i="24"/>
  <c r="BF143" i="24"/>
  <c r="J93" i="24"/>
  <c r="E85" i="24"/>
  <c r="BF135" i="24"/>
  <c r="BF167" i="24"/>
  <c r="J96" i="24"/>
  <c r="BF149" i="24"/>
  <c r="BF159" i="24"/>
  <c r="BF148" i="24"/>
  <c r="BF162" i="24"/>
  <c r="BF179" i="24"/>
  <c r="BF152" i="24"/>
  <c r="BF155" i="24"/>
  <c r="BF161" i="24"/>
  <c r="BF170" i="24"/>
  <c r="BF180" i="24"/>
  <c r="BF163" i="24"/>
  <c r="BF172" i="24"/>
  <c r="BF178" i="24"/>
  <c r="BF137" i="24"/>
  <c r="BF142" i="24"/>
  <c r="BF157" i="24"/>
  <c r="BF177" i="24"/>
  <c r="J180" i="23"/>
  <c r="J109" i="23" s="1"/>
  <c r="BF136" i="24"/>
  <c r="BF158" i="24"/>
  <c r="BF176" i="24"/>
  <c r="BF153" i="24"/>
  <c r="BF175" i="24"/>
  <c r="BF139" i="24"/>
  <c r="BF154" i="24"/>
  <c r="BF168" i="24"/>
  <c r="BF171" i="24"/>
  <c r="BF144" i="24"/>
  <c r="BF146" i="24"/>
  <c r="BF160" i="24"/>
  <c r="BF164" i="24"/>
  <c r="BF169" i="24"/>
  <c r="BF174" i="24"/>
  <c r="BF182" i="24"/>
  <c r="BF138" i="24"/>
  <c r="BF185" i="24"/>
  <c r="BF165" i="24"/>
  <c r="BF173" i="24"/>
  <c r="BF188" i="24"/>
  <c r="J96" i="23"/>
  <c r="BF138" i="23"/>
  <c r="BF139" i="23"/>
  <c r="BF145" i="23"/>
  <c r="J93" i="23"/>
  <c r="E121" i="23"/>
  <c r="BF143" i="23"/>
  <c r="BF146" i="23"/>
  <c r="BF155" i="23"/>
  <c r="BF158" i="23"/>
  <c r="BF148" i="23"/>
  <c r="BF149" i="23"/>
  <c r="BF152" i="23"/>
  <c r="BF167" i="23"/>
  <c r="BF165" i="23"/>
  <c r="BF142" i="23"/>
  <c r="BF144" i="23"/>
  <c r="BF153" i="23"/>
  <c r="BF168" i="23"/>
  <c r="BF171" i="23"/>
  <c r="BF176" i="23"/>
  <c r="BF178" i="23"/>
  <c r="BF185" i="23"/>
  <c r="BF191" i="23"/>
  <c r="F96" i="23"/>
  <c r="BF159" i="23"/>
  <c r="BF170" i="23"/>
  <c r="BF173" i="23"/>
  <c r="BF192" i="23"/>
  <c r="BF151" i="23"/>
  <c r="BF186" i="23"/>
  <c r="BF190" i="23"/>
  <c r="BF140" i="23"/>
  <c r="BF147" i="23"/>
  <c r="BF160" i="23"/>
  <c r="BF161" i="23"/>
  <c r="BF162" i="23"/>
  <c r="BF163" i="23"/>
  <c r="BF166" i="23"/>
  <c r="BF182" i="23"/>
  <c r="BF141" i="23"/>
  <c r="BF157" i="23"/>
  <c r="BF183" i="23"/>
  <c r="BF187" i="23"/>
  <c r="BF169" i="23"/>
  <c r="BF172" i="23"/>
  <c r="BF175" i="23"/>
  <c r="BF189" i="23"/>
  <c r="BF181" i="23"/>
  <c r="BF188" i="23"/>
  <c r="BF164" i="23"/>
  <c r="BF184" i="23"/>
  <c r="BF195" i="23"/>
  <c r="BF133" i="22"/>
  <c r="BF181" i="22"/>
  <c r="BF201" i="22"/>
  <c r="BF145" i="22"/>
  <c r="BF151" i="22"/>
  <c r="BF158" i="22"/>
  <c r="BF193" i="22"/>
  <c r="E85" i="22"/>
  <c r="BF209" i="22"/>
  <c r="BF153" i="22"/>
  <c r="BF238" i="22"/>
  <c r="BF159" i="22"/>
  <c r="BF204" i="22"/>
  <c r="BF135" i="22"/>
  <c r="BF177" i="22"/>
  <c r="BF246" i="22"/>
  <c r="BK133" i="21"/>
  <c r="J133" i="21" s="1"/>
  <c r="J103" i="21" s="1"/>
  <c r="BF147" i="22"/>
  <c r="BF167" i="22"/>
  <c r="BF176" i="22"/>
  <c r="BF197" i="22"/>
  <c r="J93" i="22"/>
  <c r="F96" i="22"/>
  <c r="BF174" i="22"/>
  <c r="BF187" i="22"/>
  <c r="BF276" i="22"/>
  <c r="BF292" i="22"/>
  <c r="BF191" i="22"/>
  <c r="BF234" i="22"/>
  <c r="BF270" i="22"/>
  <c r="BF185" i="22"/>
  <c r="BF258" i="22"/>
  <c r="BF266" i="22"/>
  <c r="BF285" i="22"/>
  <c r="BF287" i="22"/>
  <c r="BF278" i="22"/>
  <c r="BF288" i="22"/>
  <c r="BF226" i="22"/>
  <c r="BF272" i="22"/>
  <c r="BF230" i="22"/>
  <c r="BF242" i="22"/>
  <c r="BF250" i="22"/>
  <c r="BF290" i="22"/>
  <c r="BF163" i="22"/>
  <c r="BF165" i="22"/>
  <c r="BF254" i="22"/>
  <c r="BF262" i="22"/>
  <c r="BF286" i="22"/>
  <c r="BF141" i="22"/>
  <c r="BF222" i="22"/>
  <c r="BF282" i="22"/>
  <c r="BF291" i="22"/>
  <c r="BF294" i="22"/>
  <c r="BF138" i="21"/>
  <c r="BF132" i="21"/>
  <c r="BF142" i="21"/>
  <c r="J138" i="20"/>
  <c r="J102" i="20" s="1"/>
  <c r="J123" i="21"/>
  <c r="J253" i="20"/>
  <c r="J110" i="20"/>
  <c r="J96" i="21"/>
  <c r="BF148" i="21"/>
  <c r="BF145" i="21"/>
  <c r="BF149" i="21"/>
  <c r="E115" i="21"/>
  <c r="BF135" i="21"/>
  <c r="BF152" i="21"/>
  <c r="BF160" i="21"/>
  <c r="F126" i="21"/>
  <c r="BF137" i="21"/>
  <c r="BF167" i="21"/>
  <c r="BF169" i="21"/>
  <c r="BF146" i="21"/>
  <c r="BF157" i="21"/>
  <c r="BF159" i="21"/>
  <c r="BF139" i="21"/>
  <c r="BF136" i="21"/>
  <c r="BF140" i="21"/>
  <c r="BF143" i="21"/>
  <c r="BF161" i="21"/>
  <c r="BF147" i="21"/>
  <c r="BF154" i="21"/>
  <c r="BF162" i="21"/>
  <c r="BF164" i="21"/>
  <c r="BF166" i="21"/>
  <c r="BF170" i="21"/>
  <c r="BF171" i="21"/>
  <c r="BF141" i="21"/>
  <c r="BF144" i="21"/>
  <c r="BF155" i="21"/>
  <c r="BF158" i="21"/>
  <c r="BF151" i="21"/>
  <c r="BF153" i="21"/>
  <c r="BF156" i="21"/>
  <c r="BF165" i="21"/>
  <c r="BF168" i="21"/>
  <c r="BF150" i="21"/>
  <c r="J93" i="20"/>
  <c r="BF157" i="20"/>
  <c r="BF139" i="20"/>
  <c r="BF142" i="20"/>
  <c r="BF151" i="20"/>
  <c r="BF161" i="20"/>
  <c r="BF196" i="20"/>
  <c r="BF204" i="20"/>
  <c r="BF222" i="20"/>
  <c r="BF246" i="20"/>
  <c r="BF215" i="20"/>
  <c r="BF218" i="20"/>
  <c r="F96" i="20"/>
  <c r="BF143" i="20"/>
  <c r="BF181" i="20"/>
  <c r="BF231" i="20"/>
  <c r="BF159" i="20"/>
  <c r="BF212" i="20"/>
  <c r="BF238" i="20"/>
  <c r="BF270" i="20"/>
  <c r="BF163" i="20"/>
  <c r="BF245" i="20"/>
  <c r="BF227" i="20"/>
  <c r="BF285" i="20"/>
  <c r="BF277" i="20"/>
  <c r="BF299" i="20"/>
  <c r="BF300" i="20"/>
  <c r="BF241" i="20"/>
  <c r="BF266" i="20"/>
  <c r="BF291" i="20"/>
  <c r="BF150" i="20"/>
  <c r="BF165" i="20"/>
  <c r="BF217" i="20"/>
  <c r="BF219" i="20"/>
  <c r="BF244" i="20"/>
  <c r="BF260" i="20"/>
  <c r="J130" i="19"/>
  <c r="J102" i="19" s="1"/>
  <c r="BF220" i="20"/>
  <c r="BF249" i="20"/>
  <c r="BF258" i="20"/>
  <c r="BF293" i="20"/>
  <c r="BF248" i="20"/>
  <c r="BF262" i="20"/>
  <c r="BF268" i="20"/>
  <c r="BF274" i="20"/>
  <c r="E85" i="20"/>
  <c r="BF155" i="20"/>
  <c r="BF175" i="20"/>
  <c r="BF198" i="20"/>
  <c r="BF210" i="20"/>
  <c r="BF251" i="20"/>
  <c r="BF254" i="20"/>
  <c r="BF281" i="20"/>
  <c r="BF294" i="20"/>
  <c r="BF224" i="20"/>
  <c r="BF256" i="20"/>
  <c r="BF264" i="20"/>
  <c r="BF298" i="20"/>
  <c r="BF303" i="20"/>
  <c r="BF286" i="20"/>
  <c r="BF301" i="20"/>
  <c r="BF302" i="20"/>
  <c r="E114" i="19"/>
  <c r="BF131" i="19"/>
  <c r="BF132" i="19"/>
  <c r="BK136" i="18"/>
  <c r="J136" i="18"/>
  <c r="J101" i="18" s="1"/>
  <c r="J93" i="19"/>
  <c r="BF140" i="19"/>
  <c r="BF141" i="19"/>
  <c r="BF135" i="19"/>
  <c r="BF137" i="19"/>
  <c r="BF143" i="19"/>
  <c r="BF144" i="19"/>
  <c r="BF133" i="19"/>
  <c r="BF138" i="19"/>
  <c r="BF139" i="19"/>
  <c r="BF145" i="19"/>
  <c r="BF134" i="19"/>
  <c r="BD130" i="1"/>
  <c r="BD129" i="1" s="1"/>
  <c r="E85" i="18"/>
  <c r="F96" i="18"/>
  <c r="J132" i="18"/>
  <c r="BF138" i="18"/>
  <c r="BF149" i="18"/>
  <c r="BF151" i="18"/>
  <c r="BF155" i="18"/>
  <c r="BF156" i="18"/>
  <c r="BF157" i="18"/>
  <c r="BF160" i="18"/>
  <c r="BF170" i="18"/>
  <c r="BF180" i="18"/>
  <c r="BF183" i="18"/>
  <c r="BF191" i="18"/>
  <c r="BF204" i="18"/>
  <c r="BF205" i="18"/>
  <c r="BF211" i="18"/>
  <c r="BF219" i="18"/>
  <c r="BF206" i="18"/>
  <c r="BF217" i="18"/>
  <c r="BF189" i="18"/>
  <c r="BF198" i="18"/>
  <c r="BF197" i="18"/>
  <c r="BF210" i="18"/>
  <c r="BF215" i="18"/>
  <c r="BF141" i="18"/>
  <c r="BF150" i="18"/>
  <c r="BF159" i="18"/>
  <c r="BF167" i="18"/>
  <c r="BF190" i="18"/>
  <c r="BF192" i="18"/>
  <c r="BF194" i="18"/>
  <c r="BF201" i="18"/>
  <c r="BF203" i="18"/>
  <c r="BF213" i="18"/>
  <c r="BF214" i="18"/>
  <c r="BF216" i="18"/>
  <c r="BF223" i="18"/>
  <c r="BF233" i="18"/>
  <c r="BF140" i="18"/>
  <c r="BF142" i="18"/>
  <c r="BF163" i="18"/>
  <c r="BF171" i="18"/>
  <c r="BF174" i="18"/>
  <c r="BF176" i="18"/>
  <c r="BF188" i="18"/>
  <c r="BF235" i="18"/>
  <c r="BF146" i="18"/>
  <c r="BF148" i="18"/>
  <c r="BF154" i="18"/>
  <c r="BF169" i="18"/>
  <c r="BF173" i="18"/>
  <c r="BF237" i="18"/>
  <c r="BF139" i="18"/>
  <c r="BF161" i="18"/>
  <c r="BF184" i="18"/>
  <c r="BF195" i="18"/>
  <c r="BF207" i="18"/>
  <c r="BF220" i="18"/>
  <c r="BF232" i="18"/>
  <c r="BF239" i="18"/>
  <c r="BF178" i="18"/>
  <c r="BF181" i="18"/>
  <c r="BF241" i="18"/>
  <c r="BF230" i="18"/>
  <c r="BF147" i="18"/>
  <c r="BF179" i="18"/>
  <c r="BF185" i="18"/>
  <c r="BF231" i="18"/>
  <c r="BF244" i="18"/>
  <c r="BF165" i="18"/>
  <c r="BF229" i="18"/>
  <c r="BF164" i="18"/>
  <c r="BF166" i="18"/>
  <c r="BF172" i="18"/>
  <c r="BF200" i="18"/>
  <c r="BF249" i="18"/>
  <c r="BF199" i="18"/>
  <c r="BF187" i="18"/>
  <c r="BF212" i="18"/>
  <c r="BF221" i="18"/>
  <c r="BF224" i="18"/>
  <c r="BF240" i="18"/>
  <c r="BF250" i="18"/>
  <c r="BF253" i="18"/>
  <c r="BF209" i="18"/>
  <c r="BF226" i="18"/>
  <c r="BF247" i="18"/>
  <c r="BF248" i="18"/>
  <c r="BF252" i="18"/>
  <c r="BF234" i="18"/>
  <c r="BF245" i="18"/>
  <c r="BF182" i="18"/>
  <c r="BF193" i="18"/>
  <c r="BF196" i="18"/>
  <c r="BF208" i="18"/>
  <c r="BF218" i="18"/>
  <c r="BF222" i="18"/>
  <c r="BF225" i="18"/>
  <c r="BF227" i="18"/>
  <c r="BF238" i="18"/>
  <c r="BF228" i="18"/>
  <c r="BF242" i="18"/>
  <c r="BF246" i="18"/>
  <c r="J93" i="18"/>
  <c r="BF145" i="18"/>
  <c r="BF152" i="18"/>
  <c r="BF162" i="18"/>
  <c r="BF168" i="18"/>
  <c r="BF177" i="18"/>
  <c r="BF243" i="18"/>
  <c r="F123" i="17"/>
  <c r="J93" i="17"/>
  <c r="E112" i="17"/>
  <c r="BF129" i="17"/>
  <c r="BK137" i="15"/>
  <c r="J137" i="15" s="1"/>
  <c r="J101" i="15" s="1"/>
  <c r="BF135" i="16"/>
  <c r="BF141" i="16"/>
  <c r="BF148" i="16"/>
  <c r="E114" i="16"/>
  <c r="BF132" i="16"/>
  <c r="BF138" i="16"/>
  <c r="BF154" i="16"/>
  <c r="J122" i="16"/>
  <c r="BF145" i="16"/>
  <c r="BF143" i="16"/>
  <c r="BF157" i="16"/>
  <c r="BF162" i="16"/>
  <c r="BF165" i="16"/>
  <c r="J96" i="16"/>
  <c r="BF146" i="16"/>
  <c r="BF134" i="16"/>
  <c r="BF150" i="16"/>
  <c r="BF161" i="16"/>
  <c r="BF172" i="16"/>
  <c r="BF159" i="16"/>
  <c r="BF171" i="16"/>
  <c r="BF147" i="16"/>
  <c r="BF187" i="16"/>
  <c r="F125" i="16"/>
  <c r="BF137" i="16"/>
  <c r="BF151" i="16"/>
  <c r="BF158" i="16"/>
  <c r="BF160" i="16"/>
  <c r="BF169" i="16"/>
  <c r="BF131" i="16"/>
  <c r="BF152" i="16"/>
  <c r="BF155" i="16"/>
  <c r="BF164" i="16"/>
  <c r="BF167" i="16"/>
  <c r="BF183" i="16"/>
  <c r="BF149" i="16"/>
  <c r="BF156" i="16"/>
  <c r="BF170" i="16"/>
  <c r="BF177" i="16"/>
  <c r="BF136" i="16"/>
  <c r="BF144" i="16"/>
  <c r="BF153" i="16"/>
  <c r="BF140" i="16"/>
  <c r="BF173" i="16"/>
  <c r="BF133" i="16"/>
  <c r="BF139" i="16"/>
  <c r="BF142" i="16"/>
  <c r="BF166" i="16"/>
  <c r="BF174" i="16"/>
  <c r="BF179" i="16"/>
  <c r="BF181" i="16"/>
  <c r="BF163" i="16"/>
  <c r="BF168" i="16"/>
  <c r="BF175" i="16"/>
  <c r="BF141" i="15"/>
  <c r="BF139" i="15"/>
  <c r="BF143" i="15"/>
  <c r="BF173" i="15"/>
  <c r="E122" i="15"/>
  <c r="BF161" i="15"/>
  <c r="F133" i="15"/>
  <c r="BF209" i="15"/>
  <c r="BF166" i="15"/>
  <c r="BF196" i="15"/>
  <c r="BF215" i="15"/>
  <c r="BF224" i="15"/>
  <c r="BK127" i="14"/>
  <c r="BK126" i="14" s="1"/>
  <c r="J126" i="14" s="1"/>
  <c r="J34" i="14" s="1"/>
  <c r="BF145" i="15"/>
  <c r="BF176" i="15"/>
  <c r="BF190" i="15"/>
  <c r="BF201" i="15"/>
  <c r="BF222" i="15"/>
  <c r="BF235" i="15"/>
  <c r="BF169" i="15"/>
  <c r="BF198" i="15"/>
  <c r="BF203" i="15"/>
  <c r="BF153" i="15"/>
  <c r="BF194" i="15"/>
  <c r="BF231" i="15"/>
  <c r="BF144" i="15"/>
  <c r="BF233" i="15"/>
  <c r="BF245" i="15"/>
  <c r="BF142" i="15"/>
  <c r="BF251" i="15"/>
  <c r="BF252" i="15"/>
  <c r="BF253" i="15"/>
  <c r="J93" i="15"/>
  <c r="BF186" i="15"/>
  <c r="BF247" i="15"/>
  <c r="BF217" i="15"/>
  <c r="BF129" i="14"/>
  <c r="E112" i="14"/>
  <c r="J123" i="14"/>
  <c r="J132" i="13"/>
  <c r="J102" i="13"/>
  <c r="BF131" i="14"/>
  <c r="BK259" i="13"/>
  <c r="J259" i="13" s="1"/>
  <c r="J105" i="13" s="1"/>
  <c r="BF130" i="14"/>
  <c r="F96" i="14"/>
  <c r="J93" i="14"/>
  <c r="BF132" i="14"/>
  <c r="BF133" i="14"/>
  <c r="BF186" i="13"/>
  <c r="BF203" i="13"/>
  <c r="J93" i="13"/>
  <c r="BF153" i="13"/>
  <c r="BF163" i="13"/>
  <c r="BF171" i="13"/>
  <c r="BF187" i="13"/>
  <c r="BF174" i="13"/>
  <c r="BF189" i="13"/>
  <c r="BF204" i="13"/>
  <c r="BF211" i="13"/>
  <c r="BF216" i="13"/>
  <c r="BF155" i="13"/>
  <c r="BF181" i="13"/>
  <c r="BF183" i="13"/>
  <c r="BF197" i="13"/>
  <c r="BF228" i="13"/>
  <c r="BF139" i="13"/>
  <c r="BF200" i="13"/>
  <c r="BF229" i="13"/>
  <c r="BF145" i="13"/>
  <c r="BF161" i="13"/>
  <c r="BF178" i="13"/>
  <c r="BF180" i="13"/>
  <c r="BF184" i="13"/>
  <c r="BF223" i="13"/>
  <c r="F96" i="13"/>
  <c r="BF160" i="13"/>
  <c r="BF164" i="13"/>
  <c r="BF165" i="13"/>
  <c r="BF168" i="13"/>
  <c r="BF179" i="13"/>
  <c r="BF194" i="13"/>
  <c r="BF222" i="13"/>
  <c r="BF144" i="13"/>
  <c r="BF146" i="13"/>
  <c r="BF150" i="13"/>
  <c r="BF188" i="13"/>
  <c r="BF243" i="13"/>
  <c r="BF137" i="13"/>
  <c r="BF138" i="13"/>
  <c r="BF224" i="13"/>
  <c r="BF226" i="13"/>
  <c r="E85" i="13"/>
  <c r="BF167" i="13"/>
  <c r="BF208" i="13"/>
  <c r="BF212" i="13"/>
  <c r="BF231" i="13"/>
  <c r="BF245" i="13"/>
  <c r="BF251" i="13"/>
  <c r="BF255" i="13"/>
  <c r="BF217" i="13"/>
  <c r="BF232" i="13"/>
  <c r="BF233" i="13"/>
  <c r="BF236" i="13"/>
  <c r="BF247" i="13"/>
  <c r="BF257" i="13"/>
  <c r="BF135" i="13"/>
  <c r="BF151" i="13"/>
  <c r="BF156" i="13"/>
  <c r="BF157" i="13"/>
  <c r="BF169" i="13"/>
  <c r="BF170" i="13"/>
  <c r="BF175" i="13"/>
  <c r="BF177" i="13"/>
  <c r="BF191" i="13"/>
  <c r="BF199" i="13"/>
  <c r="BF234" i="13"/>
  <c r="BF240" i="13"/>
  <c r="BF261" i="13"/>
  <c r="BF249" i="13"/>
  <c r="J96" i="13"/>
  <c r="BF133" i="13"/>
  <c r="BF154" i="13"/>
  <c r="BF158" i="13"/>
  <c r="BF159" i="13"/>
  <c r="BF162" i="13"/>
  <c r="BF166" i="13"/>
  <c r="BF173" i="13"/>
  <c r="BF176" i="13"/>
  <c r="BF185" i="13"/>
  <c r="BF193" i="13"/>
  <c r="BF205" i="13"/>
  <c r="BF209" i="13"/>
  <c r="BF215" i="13"/>
  <c r="BF235" i="13"/>
  <c r="BF238" i="13"/>
  <c r="BF244" i="13"/>
  <c r="BF201" i="13"/>
  <c r="BF206" i="13"/>
  <c r="BF220" i="13"/>
  <c r="BF230" i="13"/>
  <c r="BF239" i="13"/>
  <c r="BF248" i="13"/>
  <c r="BF214" i="13"/>
  <c r="BF219" i="13"/>
  <c r="BF253" i="13"/>
  <c r="BF134" i="13"/>
  <c r="BF136" i="13"/>
  <c r="BF147" i="13"/>
  <c r="BF172" i="13"/>
  <c r="BF190" i="13"/>
  <c r="BF192" i="13"/>
  <c r="BF195" i="13"/>
  <c r="BF207" i="13"/>
  <c r="BF210" i="13"/>
  <c r="BF182" i="13"/>
  <c r="BF196" i="13"/>
  <c r="BF198" i="13"/>
  <c r="BF218" i="13"/>
  <c r="BF221" i="13"/>
  <c r="BF227" i="13"/>
  <c r="BF242" i="13"/>
  <c r="BF142" i="13"/>
  <c r="BF143" i="13"/>
  <c r="BF148" i="13"/>
  <c r="BF149" i="13"/>
  <c r="BF152" i="13"/>
  <c r="BF202" i="13"/>
  <c r="BF213" i="13"/>
  <c r="BF225" i="13"/>
  <c r="BF237" i="13"/>
  <c r="BF241" i="13"/>
  <c r="BF246" i="13"/>
  <c r="BF157" i="12"/>
  <c r="BF160" i="12"/>
  <c r="BF143" i="12"/>
  <c r="BF149" i="12"/>
  <c r="BF161" i="12"/>
  <c r="BF170" i="12"/>
  <c r="BF176" i="12"/>
  <c r="J148" i="11"/>
  <c r="J103" i="11"/>
  <c r="J125" i="12"/>
  <c r="BF162" i="12"/>
  <c r="F128" i="12"/>
  <c r="BF135" i="12"/>
  <c r="BF142" i="12"/>
  <c r="BF151" i="12"/>
  <c r="BF155" i="12"/>
  <c r="BF150" i="12"/>
  <c r="BF180" i="12"/>
  <c r="BF153" i="12"/>
  <c r="BF173" i="12"/>
  <c r="E117" i="12"/>
  <c r="BF140" i="12"/>
  <c r="BF154" i="12"/>
  <c r="BF163" i="12"/>
  <c r="BF192" i="12"/>
  <c r="BF136" i="12"/>
  <c r="BF145" i="12"/>
  <c r="BF171" i="12"/>
  <c r="BF152" i="12"/>
  <c r="BF177" i="12"/>
  <c r="BF189" i="12"/>
  <c r="BF200" i="12"/>
  <c r="BF202" i="12"/>
  <c r="BF141" i="12"/>
  <c r="BF144" i="12"/>
  <c r="BF166" i="12"/>
  <c r="BF169" i="12"/>
  <c r="BF179" i="12"/>
  <c r="BF181" i="12"/>
  <c r="BF186" i="12"/>
  <c r="BF196" i="12"/>
  <c r="BF134" i="12"/>
  <c r="BF167" i="12"/>
  <c r="BF185" i="12"/>
  <c r="BF188" i="12"/>
  <c r="BF193" i="12"/>
  <c r="BF197" i="12"/>
  <c r="BF147" i="12"/>
  <c r="BF156" i="12"/>
  <c r="BF165" i="12"/>
  <c r="BF201" i="12"/>
  <c r="J96" i="12"/>
  <c r="BF139" i="12"/>
  <c r="BF159" i="12"/>
  <c r="BF175" i="12"/>
  <c r="BF184" i="12"/>
  <c r="BF148" i="12"/>
  <c r="BF190" i="12"/>
  <c r="BF198" i="12"/>
  <c r="BF168" i="12"/>
  <c r="BF172" i="12"/>
  <c r="BF182" i="12"/>
  <c r="BF164" i="12"/>
  <c r="BF178" i="12"/>
  <c r="BF183" i="12"/>
  <c r="BF187" i="12"/>
  <c r="BF191" i="12"/>
  <c r="BF194" i="12"/>
  <c r="BF195" i="12"/>
  <c r="BF199" i="12"/>
  <c r="BF331" i="11"/>
  <c r="BF364" i="11"/>
  <c r="BF159" i="11"/>
  <c r="F96" i="11"/>
  <c r="BF143" i="11"/>
  <c r="BF168" i="11"/>
  <c r="BF234" i="11"/>
  <c r="BF251" i="11"/>
  <c r="BF273" i="11"/>
  <c r="BF277" i="11"/>
  <c r="BF281" i="11"/>
  <c r="BF302" i="11"/>
  <c r="BF147" i="11"/>
  <c r="BF287" i="11"/>
  <c r="BF384" i="11"/>
  <c r="BF149" i="11"/>
  <c r="BF158" i="11"/>
  <c r="BF243" i="11"/>
  <c r="BF160" i="11"/>
  <c r="BF314" i="11"/>
  <c r="BF346" i="11"/>
  <c r="BF283" i="11"/>
  <c r="BF385" i="11"/>
  <c r="BF172" i="11"/>
  <c r="BF219" i="11"/>
  <c r="BF353" i="11"/>
  <c r="BF387" i="11"/>
  <c r="BF416" i="11"/>
  <c r="BF466" i="11"/>
  <c r="BF442" i="11"/>
  <c r="BF447" i="11"/>
  <c r="BF397" i="11"/>
  <c r="BF440" i="11"/>
  <c r="BF460" i="11"/>
  <c r="E85" i="11"/>
  <c r="J135" i="11"/>
  <c r="BF156" i="11"/>
  <c r="BF215" i="11"/>
  <c r="BF323" i="11"/>
  <c r="BF329" i="11"/>
  <c r="BF336" i="11"/>
  <c r="BF359" i="11"/>
  <c r="BF429" i="11"/>
  <c r="BF465" i="11"/>
  <c r="BF467" i="11"/>
  <c r="BF193" i="11"/>
  <c r="BF285" i="11"/>
  <c r="BF372" i="11"/>
  <c r="BF382" i="11"/>
  <c r="BF399" i="11"/>
  <c r="BF431" i="11"/>
  <c r="BF164" i="11"/>
  <c r="BF202" i="11"/>
  <c r="BF231" i="11"/>
  <c r="BF325" i="11"/>
  <c r="BF386" i="11"/>
  <c r="BF389" i="11"/>
  <c r="BF418" i="11"/>
  <c r="BF145" i="11"/>
  <c r="BF154" i="11"/>
  <c r="BF157" i="11"/>
  <c r="BF177" i="11"/>
  <c r="BF248" i="11"/>
  <c r="BF366" i="11"/>
  <c r="BF414" i="11"/>
  <c r="BF438" i="11"/>
  <c r="BF377" i="11"/>
  <c r="E85" i="10"/>
  <c r="BF143" i="10"/>
  <c r="BF152" i="10"/>
  <c r="BF174" i="10"/>
  <c r="BF181" i="10"/>
  <c r="BF145" i="10"/>
  <c r="BF177" i="10"/>
  <c r="J135" i="9"/>
  <c r="J102" i="9" s="1"/>
  <c r="BF142" i="10"/>
  <c r="BF150" i="10"/>
  <c r="F96" i="10"/>
  <c r="BF164" i="10"/>
  <c r="J93" i="10"/>
  <c r="BF187" i="10"/>
  <c r="BF194" i="10"/>
  <c r="BF198" i="10"/>
  <c r="BF160" i="10"/>
  <c r="BF205" i="10"/>
  <c r="BF200" i="10"/>
  <c r="BF140" i="10"/>
  <c r="BF149" i="10"/>
  <c r="BF196" i="10"/>
  <c r="BF179" i="10"/>
  <c r="BF184" i="10"/>
  <c r="BF147" i="10"/>
  <c r="BF155" i="10"/>
  <c r="BF191" i="10"/>
  <c r="BF210" i="10"/>
  <c r="BF234" i="10"/>
  <c r="BF136" i="10"/>
  <c r="BF190" i="10"/>
  <c r="BF193" i="10"/>
  <c r="BF192" i="10"/>
  <c r="BF197" i="10"/>
  <c r="BF228" i="10"/>
  <c r="BF195" i="10"/>
  <c r="BF222" i="10"/>
  <c r="BF183" i="10"/>
  <c r="BF212" i="10"/>
  <c r="BF217" i="10"/>
  <c r="J127" i="9"/>
  <c r="BF144" i="9"/>
  <c r="BF149" i="9"/>
  <c r="BF136" i="9"/>
  <c r="BF140" i="9"/>
  <c r="BF153" i="9"/>
  <c r="BF166" i="9"/>
  <c r="J132" i="8"/>
  <c r="J102" i="8" s="1"/>
  <c r="BF156" i="9"/>
  <c r="BF202" i="9"/>
  <c r="E119" i="9"/>
  <c r="F96" i="9"/>
  <c r="BF191" i="9"/>
  <c r="BF151" i="9"/>
  <c r="BF183" i="9"/>
  <c r="BF237" i="9"/>
  <c r="BF245" i="9"/>
  <c r="BF257" i="9"/>
  <c r="BF154" i="9"/>
  <c r="BF185" i="9"/>
  <c r="BF187" i="9"/>
  <c r="BF217" i="9"/>
  <c r="BF227" i="9"/>
  <c r="BF146" i="9"/>
  <c r="BF161" i="9"/>
  <c r="BF155" i="9"/>
  <c r="BF158" i="9"/>
  <c r="BF170" i="9"/>
  <c r="BF193" i="9"/>
  <c r="BF241" i="9"/>
  <c r="BF252" i="9"/>
  <c r="BF207" i="9"/>
  <c r="BF232" i="9"/>
  <c r="BF147" i="9"/>
  <c r="BF180" i="9"/>
  <c r="BF222" i="9"/>
  <c r="BF266" i="9"/>
  <c r="BF275" i="9"/>
  <c r="BF212" i="9"/>
  <c r="BF247" i="9"/>
  <c r="F127" i="8"/>
  <c r="BF133" i="8"/>
  <c r="BF153" i="8"/>
  <c r="E116" i="8"/>
  <c r="BF155" i="8"/>
  <c r="BF164" i="8"/>
  <c r="J133" i="7"/>
  <c r="J102" i="7" s="1"/>
  <c r="J124" i="8"/>
  <c r="BF138" i="8"/>
  <c r="BF144" i="8"/>
  <c r="BF151" i="8"/>
  <c r="BF162" i="8"/>
  <c r="BF168" i="8"/>
  <c r="BF140" i="8"/>
  <c r="BF160" i="8"/>
  <c r="BF174" i="8"/>
  <c r="BF146" i="8"/>
  <c r="BF176" i="8"/>
  <c r="BF170" i="8"/>
  <c r="BF177" i="8"/>
  <c r="BF179" i="8"/>
  <c r="E117" i="7"/>
  <c r="BF160" i="7"/>
  <c r="BF175" i="7"/>
  <c r="BF183" i="7"/>
  <c r="BF196" i="7"/>
  <c r="BF141" i="7"/>
  <c r="BF169" i="7"/>
  <c r="BF191" i="7"/>
  <c r="BF197" i="7"/>
  <c r="BF147" i="7"/>
  <c r="BF203" i="7"/>
  <c r="BF167" i="7"/>
  <c r="BF171" i="7"/>
  <c r="BF189" i="7"/>
  <c r="BF192" i="7"/>
  <c r="BF207" i="7"/>
  <c r="J93" i="7"/>
  <c r="BF219" i="7"/>
  <c r="F96" i="7"/>
  <c r="BF214" i="7"/>
  <c r="BF220" i="7"/>
  <c r="BF158" i="7"/>
  <c r="BF177" i="7"/>
  <c r="BF194" i="7"/>
  <c r="BF216" i="7"/>
  <c r="BF222" i="7"/>
  <c r="BF156" i="7"/>
  <c r="BF182" i="7"/>
  <c r="BF200" i="7"/>
  <c r="BF218" i="7"/>
  <c r="BF204" i="7"/>
  <c r="BF143" i="7"/>
  <c r="BF211" i="7"/>
  <c r="BF149" i="7"/>
  <c r="BF217" i="7"/>
  <c r="BF221" i="7"/>
  <c r="BF134" i="7"/>
  <c r="BF208" i="7"/>
  <c r="BF215" i="7"/>
  <c r="BF224" i="7"/>
  <c r="F128" i="6"/>
  <c r="J125" i="6"/>
  <c r="BF139" i="6"/>
  <c r="J132" i="5"/>
  <c r="J102" i="5"/>
  <c r="BF194" i="6"/>
  <c r="BF138" i="6"/>
  <c r="BF163" i="6"/>
  <c r="BF199" i="6"/>
  <c r="BF193" i="6"/>
  <c r="BF227" i="6"/>
  <c r="BF156" i="6"/>
  <c r="BF158" i="6"/>
  <c r="J154" i="5"/>
  <c r="J106" i="5"/>
  <c r="BF214" i="6"/>
  <c r="BF240" i="6"/>
  <c r="BF145" i="6"/>
  <c r="E85" i="6"/>
  <c r="BF149" i="6"/>
  <c r="BF220" i="6"/>
  <c r="BF134" i="6"/>
  <c r="BF154" i="6"/>
  <c r="BF168" i="6"/>
  <c r="BF181" i="6"/>
  <c r="BF226" i="6"/>
  <c r="BF234" i="6"/>
  <c r="BF244" i="6"/>
  <c r="BF175" i="6"/>
  <c r="BF188" i="6"/>
  <c r="BF207" i="6"/>
  <c r="BF250" i="6"/>
  <c r="J124" i="5"/>
  <c r="BF135" i="5"/>
  <c r="BF138" i="5"/>
  <c r="E85" i="5"/>
  <c r="F127" i="5"/>
  <c r="BF133" i="5"/>
  <c r="BF149" i="5"/>
  <c r="J127" i="5"/>
  <c r="BF147" i="5"/>
  <c r="BF151" i="5"/>
  <c r="BF155" i="5"/>
  <c r="BF137" i="5"/>
  <c r="BF140" i="5"/>
  <c r="BF148" i="5"/>
  <c r="BF150" i="5"/>
  <c r="BF146" i="5"/>
  <c r="BF156" i="5"/>
  <c r="BF145" i="5"/>
  <c r="BF152" i="5"/>
  <c r="BF157" i="5"/>
  <c r="BF144" i="5"/>
  <c r="BF134" i="5"/>
  <c r="BF136" i="5"/>
  <c r="BF139" i="5"/>
  <c r="BF142" i="5"/>
  <c r="BK232" i="3"/>
  <c r="J232" i="3"/>
  <c r="J104" i="3" s="1"/>
  <c r="E117" i="4"/>
  <c r="J125" i="4"/>
  <c r="BF177" i="4"/>
  <c r="BF134" i="4"/>
  <c r="BF151" i="4"/>
  <c r="BF162" i="4"/>
  <c r="BF164" i="4"/>
  <c r="F128" i="4"/>
  <c r="BF139" i="4"/>
  <c r="BF155" i="4"/>
  <c r="BF208" i="4"/>
  <c r="BF271" i="4"/>
  <c r="BF277" i="4"/>
  <c r="BF284" i="4"/>
  <c r="BF160" i="4"/>
  <c r="BF237" i="4"/>
  <c r="BF291" i="4"/>
  <c r="J133" i="3"/>
  <c r="J102" i="3" s="1"/>
  <c r="BF138" i="4"/>
  <c r="BF254" i="4"/>
  <c r="BF228" i="4"/>
  <c r="BF283" i="4"/>
  <c r="BF236" i="4"/>
  <c r="BF263" i="4"/>
  <c r="BF306" i="4"/>
  <c r="BF311" i="4"/>
  <c r="BF190" i="4"/>
  <c r="BF247" i="4"/>
  <c r="BF316" i="4"/>
  <c r="BF324" i="4"/>
  <c r="BF300" i="4"/>
  <c r="AZ102" i="1"/>
  <c r="BK134" i="2"/>
  <c r="J134" i="2" s="1"/>
  <c r="J101" i="2" s="1"/>
  <c r="E85" i="3"/>
  <c r="BF169" i="3"/>
  <c r="J125" i="3"/>
  <c r="J459" i="2"/>
  <c r="J109" i="2" s="1"/>
  <c r="BF139" i="3"/>
  <c r="BF194" i="3"/>
  <c r="BF134" i="3"/>
  <c r="BF158" i="3"/>
  <c r="BF182" i="3"/>
  <c r="BF197" i="3"/>
  <c r="BF234" i="3"/>
  <c r="BF240" i="3"/>
  <c r="BF267" i="3"/>
  <c r="F128" i="3"/>
  <c r="BF152" i="3"/>
  <c r="BF227" i="3"/>
  <c r="BF271" i="3"/>
  <c r="BF276" i="3"/>
  <c r="BF145" i="3"/>
  <c r="BF164" i="3"/>
  <c r="BF202" i="3"/>
  <c r="BF235" i="3"/>
  <c r="BF175" i="3"/>
  <c r="BF225" i="3"/>
  <c r="BF229" i="3"/>
  <c r="BK397" i="2"/>
  <c r="J397" i="2"/>
  <c r="J104" i="2" s="1"/>
  <c r="BF231" i="3"/>
  <c r="BF259" i="3"/>
  <c r="BF187" i="3"/>
  <c r="BF236" i="3"/>
  <c r="BF253" i="3"/>
  <c r="BF192" i="3"/>
  <c r="BF221" i="3"/>
  <c r="BF228" i="3"/>
  <c r="BF226" i="3"/>
  <c r="BF248" i="3"/>
  <c r="BF263" i="3"/>
  <c r="BF249" i="2"/>
  <c r="J127" i="2"/>
  <c r="BF140" i="2"/>
  <c r="BF243" i="2"/>
  <c r="BF164" i="2"/>
  <c r="BF195" i="2"/>
  <c r="BF294" i="2"/>
  <c r="BF152" i="2"/>
  <c r="BF190" i="2"/>
  <c r="BF213" i="2"/>
  <c r="BF234" i="2"/>
  <c r="BF324" i="2"/>
  <c r="BF335" i="2"/>
  <c r="E119" i="2"/>
  <c r="BF267" i="2"/>
  <c r="BF275" i="2"/>
  <c r="BF287" i="2"/>
  <c r="BF299" i="2"/>
  <c r="BF308" i="2"/>
  <c r="BF385" i="2"/>
  <c r="BF393" i="2"/>
  <c r="BF394" i="2"/>
  <c r="BF399" i="2"/>
  <c r="BF400" i="2"/>
  <c r="BF454" i="2"/>
  <c r="BF460" i="2"/>
  <c r="BF201" i="2"/>
  <c r="BF318" i="2"/>
  <c r="BF389" i="2"/>
  <c r="BF391" i="2"/>
  <c r="BF136" i="2"/>
  <c r="BF218" i="2"/>
  <c r="BF281" i="2"/>
  <c r="BF332" i="2"/>
  <c r="BF401" i="2"/>
  <c r="BF422" i="2"/>
  <c r="BF433" i="2"/>
  <c r="BF445" i="2"/>
  <c r="BF450" i="2"/>
  <c r="BF228" i="2"/>
  <c r="BF258" i="2"/>
  <c r="BF310" i="2"/>
  <c r="BF390" i="2"/>
  <c r="BF392" i="2"/>
  <c r="BF396" i="2"/>
  <c r="BF405" i="2"/>
  <c r="BF427" i="2"/>
  <c r="BF437" i="2"/>
  <c r="BF441" i="2"/>
  <c r="J37" i="2"/>
  <c r="AV97" i="1"/>
  <c r="J37" i="9"/>
  <c r="AV113" i="1" s="1"/>
  <c r="J37" i="12"/>
  <c r="AV119" i="1" s="1"/>
  <c r="F37" i="14"/>
  <c r="AZ121" i="1" s="1"/>
  <c r="F41" i="16"/>
  <c r="BD124" i="1" s="1"/>
  <c r="F41" i="20"/>
  <c r="BD133" i="1" s="1"/>
  <c r="BD132" i="1" s="1"/>
  <c r="BD131" i="1" s="1"/>
  <c r="F37" i="25"/>
  <c r="AZ143" i="1" s="1"/>
  <c r="F40" i="25"/>
  <c r="BC143" i="1" s="1"/>
  <c r="F41" i="2"/>
  <c r="BD97" i="1" s="1"/>
  <c r="BD96" i="1" s="1"/>
  <c r="F40" i="9"/>
  <c r="BC113" i="1" s="1"/>
  <c r="BC112" i="1" s="1"/>
  <c r="AY112" i="1" s="1"/>
  <c r="F37" i="13"/>
  <c r="AZ120" i="1" s="1"/>
  <c r="J38" i="17"/>
  <c r="AW125" i="1" s="1"/>
  <c r="J37" i="18"/>
  <c r="AV128" i="1" s="1"/>
  <c r="J37" i="22"/>
  <c r="AV139" i="1" s="1"/>
  <c r="AS95" i="1"/>
  <c r="F37" i="3"/>
  <c r="AZ99" i="1" s="1"/>
  <c r="AZ98" i="1" s="1"/>
  <c r="AV98" i="1" s="1"/>
  <c r="F37" i="6"/>
  <c r="AZ105" i="1"/>
  <c r="AZ104" i="1" s="1"/>
  <c r="AV104" i="1" s="1"/>
  <c r="F41" i="7"/>
  <c r="BD108" i="1" s="1"/>
  <c r="BD107" i="1" s="1"/>
  <c r="F39" i="11"/>
  <c r="BB118" i="1" s="1"/>
  <c r="F40" i="15"/>
  <c r="BC123" i="1" s="1"/>
  <c r="F40" i="20"/>
  <c r="BC133" i="1"/>
  <c r="BC132" i="1" s="1"/>
  <c r="BC131" i="1" s="1"/>
  <c r="AY131" i="1" s="1"/>
  <c r="F40" i="24"/>
  <c r="BC142" i="1" s="1"/>
  <c r="F39" i="26"/>
  <c r="BB146" i="1"/>
  <c r="BB145" i="1"/>
  <c r="BB144" i="1" s="1"/>
  <c r="AX144" i="1" s="1"/>
  <c r="F40" i="2"/>
  <c r="BC97" i="1"/>
  <c r="BC96" i="1"/>
  <c r="AY96" i="1" s="1"/>
  <c r="F39" i="9"/>
  <c r="BB113" i="1" s="1"/>
  <c r="BB112" i="1" s="1"/>
  <c r="AX112" i="1" s="1"/>
  <c r="F39" i="13"/>
  <c r="BB120" i="1" s="1"/>
  <c r="F39" i="18"/>
  <c r="BB128" i="1" s="1"/>
  <c r="BB127" i="1" s="1"/>
  <c r="F37" i="22"/>
  <c r="AZ139" i="1" s="1"/>
  <c r="F41" i="5"/>
  <c r="BD103" i="1" s="1"/>
  <c r="F39" i="5"/>
  <c r="BB103" i="1" s="1"/>
  <c r="F40" i="6"/>
  <c r="BC105" i="1" s="1"/>
  <c r="BC104" i="1" s="1"/>
  <c r="AY104" i="1" s="1"/>
  <c r="F41" i="8"/>
  <c r="BD110" i="1" s="1"/>
  <c r="BD109" i="1" s="1"/>
  <c r="F41" i="11"/>
  <c r="BD118" i="1"/>
  <c r="F37" i="16"/>
  <c r="AZ124" i="1" s="1"/>
  <c r="J37" i="21"/>
  <c r="AV136" i="1" s="1"/>
  <c r="F40" i="22"/>
  <c r="BC139" i="1"/>
  <c r="AS126" i="1"/>
  <c r="F39" i="4"/>
  <c r="BB102" i="1" s="1"/>
  <c r="F41" i="12"/>
  <c r="BD119" i="1" s="1"/>
  <c r="F39" i="19"/>
  <c r="BB130" i="1" s="1"/>
  <c r="BB129" i="1" s="1"/>
  <c r="AX129" i="1" s="1"/>
  <c r="F41" i="22"/>
  <c r="BD139" i="1" s="1"/>
  <c r="AS144" i="1"/>
  <c r="F41" i="4"/>
  <c r="BD102" i="1"/>
  <c r="F39" i="8"/>
  <c r="BB110" i="1" s="1"/>
  <c r="BB109" i="1" s="1"/>
  <c r="AX109" i="1" s="1"/>
  <c r="F40" i="10"/>
  <c r="BC115" i="1" s="1"/>
  <c r="BC114" i="1" s="1"/>
  <c r="AY114" i="1" s="1"/>
  <c r="F37" i="12"/>
  <c r="AZ119" i="1" s="1"/>
  <c r="F39" i="14"/>
  <c r="BB121" i="1" s="1"/>
  <c r="F41" i="15"/>
  <c r="BD123" i="1"/>
  <c r="F40" i="19"/>
  <c r="BC130" i="1" s="1"/>
  <c r="BC129" i="1" s="1"/>
  <c r="AY129" i="1" s="1"/>
  <c r="F41" i="21"/>
  <c r="BD136" i="1" s="1"/>
  <c r="BD135" i="1" s="1"/>
  <c r="BD134" i="1" s="1"/>
  <c r="J37" i="23"/>
  <c r="AV140" i="1" s="1"/>
  <c r="J37" i="25"/>
  <c r="AV143" i="1" s="1"/>
  <c r="F37" i="26"/>
  <c r="AZ146" i="1"/>
  <c r="AZ145" i="1" s="1"/>
  <c r="AZ144" i="1" s="1"/>
  <c r="AV144" i="1" s="1"/>
  <c r="F41" i="3"/>
  <c r="BD99" i="1"/>
  <c r="BD98" i="1"/>
  <c r="F39" i="7"/>
  <c r="BB108" i="1" s="1"/>
  <c r="BB107" i="1" s="1"/>
  <c r="AX107" i="1" s="1"/>
  <c r="F37" i="11"/>
  <c r="AZ118" i="1" s="1"/>
  <c r="F40" i="16"/>
  <c r="BC124" i="1" s="1"/>
  <c r="F39" i="21"/>
  <c r="BB136" i="1" s="1"/>
  <c r="BB135" i="1" s="1"/>
  <c r="AX135" i="1" s="1"/>
  <c r="F40" i="23"/>
  <c r="BC140" i="1" s="1"/>
  <c r="F41" i="26"/>
  <c r="BD146" i="1" s="1"/>
  <c r="BD145" i="1" s="1"/>
  <c r="BD144" i="1" s="1"/>
  <c r="AS106" i="1"/>
  <c r="J37" i="4"/>
  <c r="AV102" i="1" s="1"/>
  <c r="F40" i="5"/>
  <c r="BC103" i="1" s="1"/>
  <c r="J37" i="7"/>
  <c r="AV108" i="1" s="1"/>
  <c r="F40" i="11"/>
  <c r="BC118" i="1" s="1"/>
  <c r="J37" i="15"/>
  <c r="AV123" i="1" s="1"/>
  <c r="F37" i="19"/>
  <c r="AZ130" i="1" s="1"/>
  <c r="AZ129" i="1" s="1"/>
  <c r="AV129" i="1" s="1"/>
  <c r="F39" i="20"/>
  <c r="BB133" i="1" s="1"/>
  <c r="BB132" i="1" s="1"/>
  <c r="BB131" i="1" s="1"/>
  <c r="AX131" i="1" s="1"/>
  <c r="J37" i="24"/>
  <c r="AV142" i="1" s="1"/>
  <c r="J37" i="26"/>
  <c r="AV146" i="1" s="1"/>
  <c r="F37" i="2"/>
  <c r="AZ97" i="1"/>
  <c r="AZ96" i="1"/>
  <c r="F40" i="8"/>
  <c r="BC110" i="1"/>
  <c r="BC109" i="1" s="1"/>
  <c r="AY109" i="1" s="1"/>
  <c r="F41" i="10"/>
  <c r="BD115" i="1"/>
  <c r="BD114" i="1" s="1"/>
  <c r="F41" i="13"/>
  <c r="BD120" i="1" s="1"/>
  <c r="J37" i="17"/>
  <c r="AV125" i="1"/>
  <c r="F37" i="18"/>
  <c r="AZ128" i="1" s="1"/>
  <c r="AZ127" i="1" s="1"/>
  <c r="AV127" i="1" s="1"/>
  <c r="F39" i="22"/>
  <c r="BB139" i="1" s="1"/>
  <c r="AS111" i="1"/>
  <c r="F40" i="4"/>
  <c r="BC102" i="1"/>
  <c r="F40" i="7"/>
  <c r="BC108" i="1" s="1"/>
  <c r="BC107" i="1" s="1"/>
  <c r="AY107" i="1" s="1"/>
  <c r="F37" i="9"/>
  <c r="AZ113" i="1" s="1"/>
  <c r="AZ112" i="1" s="1"/>
  <c r="AV112" i="1" s="1"/>
  <c r="F39" i="12"/>
  <c r="BB119" i="1" s="1"/>
  <c r="F40" i="14"/>
  <c r="BC121" i="1" s="1"/>
  <c r="F37" i="15"/>
  <c r="AZ123" i="1" s="1"/>
  <c r="J37" i="19"/>
  <c r="AV130" i="1" s="1"/>
  <c r="F37" i="20"/>
  <c r="AZ133" i="1" s="1"/>
  <c r="AZ132" i="1" s="1"/>
  <c r="AV132" i="1" s="1"/>
  <c r="F39" i="24"/>
  <c r="BB142" i="1" s="1"/>
  <c r="AS138" i="1"/>
  <c r="AS137" i="1"/>
  <c r="F40" i="3"/>
  <c r="BC99" i="1" s="1"/>
  <c r="BC98" i="1" s="1"/>
  <c r="AY98" i="1" s="1"/>
  <c r="F41" i="6"/>
  <c r="BD105" i="1" s="1"/>
  <c r="BD104" i="1" s="1"/>
  <c r="J37" i="8"/>
  <c r="AV110" i="1"/>
  <c r="F39" i="10"/>
  <c r="BB115" i="1" s="1"/>
  <c r="BB114" i="1" s="1"/>
  <c r="AX114" i="1" s="1"/>
  <c r="J37" i="13"/>
  <c r="AV120" i="1" s="1"/>
  <c r="F40" i="18"/>
  <c r="BC128" i="1" s="1"/>
  <c r="BC127" i="1" s="1"/>
  <c r="AY127" i="1" s="1"/>
  <c r="F37" i="24"/>
  <c r="AZ142" i="1" s="1"/>
  <c r="AS131" i="1"/>
  <c r="AS134" i="1"/>
  <c r="F37" i="5"/>
  <c r="AZ103" i="1" s="1"/>
  <c r="J37" i="5"/>
  <c r="AV103" i="1" s="1"/>
  <c r="F39" i="6"/>
  <c r="BB105" i="1"/>
  <c r="BB104" i="1" s="1"/>
  <c r="AX104" i="1" s="1"/>
  <c r="F41" i="9"/>
  <c r="BD113" i="1" s="1"/>
  <c r="BD112" i="1" s="1"/>
  <c r="F40" i="12"/>
  <c r="BC119" i="1"/>
  <c r="F39" i="15"/>
  <c r="BB123" i="1" s="1"/>
  <c r="F40" i="21"/>
  <c r="BC136" i="1"/>
  <c r="BC135" i="1" s="1"/>
  <c r="AY135" i="1" s="1"/>
  <c r="F39" i="23"/>
  <c r="BB140" i="1" s="1"/>
  <c r="F39" i="25"/>
  <c r="BB143" i="1"/>
  <c r="AS100" i="1"/>
  <c r="F39" i="3"/>
  <c r="BB99" i="1" s="1"/>
  <c r="BB98" i="1" s="1"/>
  <c r="AX98" i="1" s="1"/>
  <c r="F37" i="7"/>
  <c r="AZ108" i="1"/>
  <c r="AZ107" i="1" s="1"/>
  <c r="F37" i="10"/>
  <c r="AZ115" i="1" s="1"/>
  <c r="AZ114" i="1" s="1"/>
  <c r="AV114" i="1" s="1"/>
  <c r="J37" i="14"/>
  <c r="AV121" i="1"/>
  <c r="F41" i="14"/>
  <c r="BD121" i="1" s="1"/>
  <c r="F39" i="16"/>
  <c r="BB124" i="1" s="1"/>
  <c r="J37" i="20"/>
  <c r="AV133" i="1" s="1"/>
  <c r="F41" i="24"/>
  <c r="BD142" i="1"/>
  <c r="F40" i="26"/>
  <c r="BC146" i="1" s="1"/>
  <c r="BC145" i="1" s="1"/>
  <c r="BC144" i="1" s="1"/>
  <c r="AY144" i="1" s="1"/>
  <c r="AS116" i="1"/>
  <c r="J37" i="3"/>
  <c r="AV99" i="1"/>
  <c r="J37" i="6"/>
  <c r="AV105" i="1" s="1"/>
  <c r="F37" i="8"/>
  <c r="AZ110" i="1" s="1"/>
  <c r="AZ109" i="1" s="1"/>
  <c r="AV109" i="1" s="1"/>
  <c r="J37" i="10"/>
  <c r="AV115" i="1" s="1"/>
  <c r="F40" i="13"/>
  <c r="BC120" i="1" s="1"/>
  <c r="F41" i="18"/>
  <c r="BD128" i="1" s="1"/>
  <c r="BD127" i="1" s="1"/>
  <c r="F41" i="23"/>
  <c r="BD140" i="1" s="1"/>
  <c r="F39" i="2"/>
  <c r="BB97" i="1" s="1"/>
  <c r="BB96" i="1" s="1"/>
  <c r="J37" i="11"/>
  <c r="AV118" i="1" s="1"/>
  <c r="J37" i="16"/>
  <c r="AV124" i="1" s="1"/>
  <c r="F37" i="21"/>
  <c r="AZ136" i="1" s="1"/>
  <c r="AZ135" i="1" s="1"/>
  <c r="AV135" i="1" s="1"/>
  <c r="F37" i="23"/>
  <c r="AZ140" i="1" s="1"/>
  <c r="F41" i="25"/>
  <c r="BD143" i="1" s="1"/>
  <c r="J160" i="9" l="1"/>
  <c r="J106" i="9" s="1"/>
  <c r="BK143" i="18"/>
  <c r="J143" i="18" s="1"/>
  <c r="J103" i="18" s="1"/>
  <c r="BK132" i="6"/>
  <c r="J132" i="6" s="1"/>
  <c r="J101" i="6" s="1"/>
  <c r="BK132" i="4"/>
  <c r="BK131" i="4" s="1"/>
  <c r="J131" i="4" s="1"/>
  <c r="J100" i="4" s="1"/>
  <c r="BK153" i="10"/>
  <c r="J153" i="10" s="1"/>
  <c r="J105" i="10" s="1"/>
  <c r="P133" i="21"/>
  <c r="P129" i="21" s="1"/>
  <c r="AU136" i="1" s="1"/>
  <c r="AU135" i="1" s="1"/>
  <c r="R130" i="25"/>
  <c r="R129" i="25" s="1"/>
  <c r="BK174" i="15"/>
  <c r="J174" i="15" s="1"/>
  <c r="J105" i="15" s="1"/>
  <c r="BK130" i="25"/>
  <c r="BK129" i="25" s="1"/>
  <c r="J129" i="25" s="1"/>
  <c r="J100" i="25" s="1"/>
  <c r="T132" i="6"/>
  <c r="T131" i="6" s="1"/>
  <c r="BK136" i="23"/>
  <c r="J136" i="23" s="1"/>
  <c r="J101" i="23" s="1"/>
  <c r="J180" i="6"/>
  <c r="J104" i="6" s="1"/>
  <c r="J154" i="10"/>
  <c r="J106" i="10" s="1"/>
  <c r="T133" i="21"/>
  <c r="T129" i="21" s="1"/>
  <c r="R129" i="19"/>
  <c r="R128" i="19" s="1"/>
  <c r="J158" i="18"/>
  <c r="J106" i="18" s="1"/>
  <c r="J186" i="16"/>
  <c r="J104" i="16" s="1"/>
  <c r="J130" i="16"/>
  <c r="J102" i="16" s="1"/>
  <c r="BK140" i="13"/>
  <c r="J140" i="13" s="1"/>
  <c r="J103" i="13" s="1"/>
  <c r="T130" i="13"/>
  <c r="T137" i="12"/>
  <c r="AZ101" i="1"/>
  <c r="P130" i="13"/>
  <c r="AU120" i="1" s="1"/>
  <c r="BK249" i="11"/>
  <c r="J249" i="11" s="1"/>
  <c r="J106" i="11" s="1"/>
  <c r="J151" i="10"/>
  <c r="J104" i="10" s="1"/>
  <c r="J163" i="4"/>
  <c r="J103" i="4" s="1"/>
  <c r="J194" i="23"/>
  <c r="J111" i="23" s="1"/>
  <c r="BK134" i="9"/>
  <c r="J134" i="9" s="1"/>
  <c r="J101" i="9" s="1"/>
  <c r="R133" i="2"/>
  <c r="R131" i="5"/>
  <c r="R130" i="5" s="1"/>
  <c r="BK131" i="5"/>
  <c r="BK130" i="5"/>
  <c r="J130" i="5" s="1"/>
  <c r="J34" i="5" s="1"/>
  <c r="AG103" i="1" s="1"/>
  <c r="BK132" i="7"/>
  <c r="BK131" i="7" s="1"/>
  <c r="J131" i="7" s="1"/>
  <c r="J34" i="7" s="1"/>
  <c r="AG108" i="1" s="1"/>
  <c r="AG107" i="1" s="1"/>
  <c r="T232" i="3"/>
  <c r="T131" i="3"/>
  <c r="P397" i="2"/>
  <c r="P133" i="2"/>
  <c r="AU97" i="1"/>
  <c r="AU96" i="1" s="1"/>
  <c r="P143" i="18"/>
  <c r="P135" i="18" s="1"/>
  <c r="AU128" i="1" s="1"/>
  <c r="AU127" i="1" s="1"/>
  <c r="AU126" i="1" s="1"/>
  <c r="P153" i="10"/>
  <c r="P137" i="12"/>
  <c r="P131" i="12" s="1"/>
  <c r="AU119" i="1" s="1"/>
  <c r="BK187" i="26"/>
  <c r="J187" i="26" s="1"/>
  <c r="J106" i="26" s="1"/>
  <c r="T133" i="24"/>
  <c r="T132" i="24" s="1"/>
  <c r="R232" i="3"/>
  <c r="R131" i="3" s="1"/>
  <c r="BK137" i="20"/>
  <c r="J137" i="20" s="1"/>
  <c r="J101" i="20" s="1"/>
  <c r="R136" i="23"/>
  <c r="R135" i="23"/>
  <c r="R252" i="20"/>
  <c r="R136" i="20"/>
  <c r="P130" i="25"/>
  <c r="P129" i="25"/>
  <c r="AU143" i="1" s="1"/>
  <c r="BK132" i="3"/>
  <c r="J132" i="3" s="1"/>
  <c r="J101" i="3" s="1"/>
  <c r="T131" i="22"/>
  <c r="T130" i="22" s="1"/>
  <c r="BK133" i="24"/>
  <c r="J133" i="24" s="1"/>
  <c r="J101" i="24" s="1"/>
  <c r="R131" i="8"/>
  <c r="R130" i="8"/>
  <c r="T134" i="10"/>
  <c r="T136" i="23"/>
  <c r="T135" i="23" s="1"/>
  <c r="P142" i="11"/>
  <c r="P134" i="10"/>
  <c r="P133" i="10" s="1"/>
  <c r="AU115" i="1" s="1"/>
  <c r="AU114" i="1" s="1"/>
  <c r="P137" i="15"/>
  <c r="BK129" i="19"/>
  <c r="J129" i="19" s="1"/>
  <c r="J101" i="19" s="1"/>
  <c r="BK131" i="8"/>
  <c r="BK130" i="8"/>
  <c r="J130" i="8" s="1"/>
  <c r="J34" i="8" s="1"/>
  <c r="AG110" i="1" s="1"/>
  <c r="R133" i="26"/>
  <c r="R132" i="26" s="1"/>
  <c r="T174" i="15"/>
  <c r="T136" i="15" s="1"/>
  <c r="T137" i="20"/>
  <c r="BK142" i="11"/>
  <c r="J142" i="11" s="1"/>
  <c r="J101" i="11" s="1"/>
  <c r="P132" i="7"/>
  <c r="P131" i="7" s="1"/>
  <c r="AU108" i="1" s="1"/>
  <c r="AU107" i="1" s="1"/>
  <c r="AU106" i="1" s="1"/>
  <c r="P174" i="15"/>
  <c r="R134" i="9"/>
  <c r="T252" i="20"/>
  <c r="T153" i="10"/>
  <c r="T129" i="19"/>
  <c r="T128" i="19" s="1"/>
  <c r="R131" i="22"/>
  <c r="R130" i="22" s="1"/>
  <c r="P131" i="5"/>
  <c r="P130" i="5"/>
  <c r="AU103" i="1" s="1"/>
  <c r="P133" i="26"/>
  <c r="P132" i="26" s="1"/>
  <c r="AU146" i="1" s="1"/>
  <c r="AU145" i="1" s="1"/>
  <c r="AU144" i="1" s="1"/>
  <c r="P133" i="24"/>
  <c r="P132" i="24"/>
  <c r="AU142" i="1"/>
  <c r="T132" i="4"/>
  <c r="T131" i="4"/>
  <c r="T134" i="9"/>
  <c r="T133" i="9"/>
  <c r="T131" i="12"/>
  <c r="R133" i="10"/>
  <c r="R143" i="18"/>
  <c r="R135" i="18" s="1"/>
  <c r="T133" i="26"/>
  <c r="T132" i="26" s="1"/>
  <c r="R132" i="4"/>
  <c r="R131" i="4" s="1"/>
  <c r="T249" i="11"/>
  <c r="BK137" i="12"/>
  <c r="P134" i="9"/>
  <c r="R130" i="13"/>
  <c r="T142" i="11"/>
  <c r="T141" i="11" s="1"/>
  <c r="T143" i="18"/>
  <c r="T135" i="18" s="1"/>
  <c r="R133" i="24"/>
  <c r="R132" i="24" s="1"/>
  <c r="P252" i="20"/>
  <c r="P136" i="20"/>
  <c r="AU133" i="1" s="1"/>
  <c r="AU132" i="1" s="1"/>
  <c r="AU131" i="1" s="1"/>
  <c r="P159" i="9"/>
  <c r="P232" i="3"/>
  <c r="P131" i="3" s="1"/>
  <c r="AU99" i="1" s="1"/>
  <c r="AU98" i="1" s="1"/>
  <c r="T131" i="5"/>
  <c r="T130" i="5"/>
  <c r="P136" i="23"/>
  <c r="P135" i="23" s="1"/>
  <c r="AU140" i="1" s="1"/>
  <c r="P132" i="4"/>
  <c r="P131" i="4" s="1"/>
  <c r="AU102" i="1" s="1"/>
  <c r="BK131" i="22"/>
  <c r="J131" i="22"/>
  <c r="J101" i="22" s="1"/>
  <c r="R249" i="11"/>
  <c r="R141" i="11" s="1"/>
  <c r="P131" i="22"/>
  <c r="P130" i="22"/>
  <c r="AU139" i="1" s="1"/>
  <c r="BK252" i="20"/>
  <c r="J252" i="20"/>
  <c r="J109" i="20" s="1"/>
  <c r="T131" i="8"/>
  <c r="T130" i="8"/>
  <c r="R132" i="6"/>
  <c r="R131" i="6" s="1"/>
  <c r="P249" i="11"/>
  <c r="R132" i="7"/>
  <c r="R131" i="7"/>
  <c r="R137" i="12"/>
  <c r="R131" i="12" s="1"/>
  <c r="T133" i="2"/>
  <c r="T132" i="7"/>
  <c r="T131" i="7" s="1"/>
  <c r="R137" i="15"/>
  <c r="R136" i="15" s="1"/>
  <c r="R159" i="9"/>
  <c r="BK127" i="17"/>
  <c r="J127" i="17"/>
  <c r="J101" i="17" s="1"/>
  <c r="BK132" i="12"/>
  <c r="J132" i="12"/>
  <c r="J101" i="12" s="1"/>
  <c r="BK130" i="21"/>
  <c r="J130" i="21"/>
  <c r="J101" i="21"/>
  <c r="J188" i="26"/>
  <c r="J107" i="26" s="1"/>
  <c r="BK133" i="26"/>
  <c r="J133" i="26" s="1"/>
  <c r="J101" i="26" s="1"/>
  <c r="J130" i="25"/>
  <c r="J101" i="25"/>
  <c r="BK129" i="21"/>
  <c r="J129" i="21" s="1"/>
  <c r="J100" i="21" s="1"/>
  <c r="BK135" i="18"/>
  <c r="J135" i="18" s="1"/>
  <c r="J100" i="18" s="1"/>
  <c r="BK128" i="16"/>
  <c r="J128" i="16" s="1"/>
  <c r="J100" i="16" s="1"/>
  <c r="AG121" i="1"/>
  <c r="J100" i="14"/>
  <c r="J127" i="14"/>
  <c r="J101" i="14" s="1"/>
  <c r="BK133" i="10"/>
  <c r="J133" i="10"/>
  <c r="J100" i="10" s="1"/>
  <c r="J134" i="10"/>
  <c r="J101" i="10" s="1"/>
  <c r="BK131" i="6"/>
  <c r="J131" i="6" s="1"/>
  <c r="J34" i="6" s="1"/>
  <c r="AG105" i="1" s="1"/>
  <c r="AG104" i="1" s="1"/>
  <c r="J132" i="4"/>
  <c r="J101" i="4" s="1"/>
  <c r="BK133" i="2"/>
  <c r="J133" i="2"/>
  <c r="J100" i="2" s="1"/>
  <c r="F38" i="4"/>
  <c r="BA102" i="1"/>
  <c r="J38" i="14"/>
  <c r="AW121" i="1" s="1"/>
  <c r="AT121" i="1" s="1"/>
  <c r="AN121" i="1" s="1"/>
  <c r="F38" i="16"/>
  <c r="BA124" i="1" s="1"/>
  <c r="BD141" i="1"/>
  <c r="AZ141" i="1"/>
  <c r="AV141" i="1" s="1"/>
  <c r="AY145" i="1"/>
  <c r="J38" i="26"/>
  <c r="AW146" i="1" s="1"/>
  <c r="AT146" i="1" s="1"/>
  <c r="AX96" i="1"/>
  <c r="BB101" i="1"/>
  <c r="AX101" i="1" s="1"/>
  <c r="J38" i="7"/>
  <c r="AW108" i="1"/>
  <c r="AT108" i="1" s="1"/>
  <c r="F38" i="13"/>
  <c r="BA120" i="1" s="1"/>
  <c r="AV145" i="1"/>
  <c r="AV96" i="1"/>
  <c r="J38" i="4"/>
  <c r="AW102" i="1" s="1"/>
  <c r="AT102" i="1" s="1"/>
  <c r="BD117" i="1"/>
  <c r="AT125" i="1"/>
  <c r="BB126" i="1"/>
  <c r="AX126" i="1" s="1"/>
  <c r="AY132" i="1"/>
  <c r="F38" i="21"/>
  <c r="BA136" i="1" s="1"/>
  <c r="BA135" i="1" s="1"/>
  <c r="AW135" i="1" s="1"/>
  <c r="AT135" i="1" s="1"/>
  <c r="J34" i="25"/>
  <c r="AG143" i="1" s="1"/>
  <c r="F38" i="3"/>
  <c r="BA99" i="1"/>
  <c r="BA98" i="1"/>
  <c r="AW98" i="1" s="1"/>
  <c r="AT98" i="1" s="1"/>
  <c r="F38" i="12"/>
  <c r="BA119" i="1" s="1"/>
  <c r="F38" i="20"/>
  <c r="BA133" i="1" s="1"/>
  <c r="BA132" i="1" s="1"/>
  <c r="AW132" i="1" s="1"/>
  <c r="AT132" i="1" s="1"/>
  <c r="F38" i="2"/>
  <c r="BA97" i="1"/>
  <c r="BA96" i="1" s="1"/>
  <c r="AW96" i="1" s="1"/>
  <c r="AZ126" i="1"/>
  <c r="AV126" i="1" s="1"/>
  <c r="J38" i="21"/>
  <c r="AW136" i="1" s="1"/>
  <c r="AT136" i="1" s="1"/>
  <c r="AX145" i="1"/>
  <c r="BC95" i="1"/>
  <c r="AY95" i="1" s="1"/>
  <c r="J38" i="5"/>
  <c r="AW103" i="1" s="1"/>
  <c r="AT103" i="1" s="1"/>
  <c r="F38" i="9"/>
  <c r="BA113" i="1"/>
  <c r="BA112" i="1" s="1"/>
  <c r="BB122" i="1"/>
  <c r="AX122" i="1" s="1"/>
  <c r="BD126" i="1"/>
  <c r="AX132" i="1"/>
  <c r="AZ134" i="1"/>
  <c r="AV134" i="1" s="1"/>
  <c r="J38" i="23"/>
  <c r="AW140" i="1" s="1"/>
  <c r="AT140" i="1" s="1"/>
  <c r="BD95" i="1"/>
  <c r="F38" i="8"/>
  <c r="BA110" i="1" s="1"/>
  <c r="BA109" i="1" s="1"/>
  <c r="AW109" i="1" s="1"/>
  <c r="AT109" i="1" s="1"/>
  <c r="J38" i="12"/>
  <c r="AW119" i="1" s="1"/>
  <c r="AT119" i="1" s="1"/>
  <c r="BB134" i="1"/>
  <c r="AX134" i="1" s="1"/>
  <c r="F38" i="22"/>
  <c r="BA139" i="1" s="1"/>
  <c r="AS94" i="1"/>
  <c r="BC101" i="1"/>
  <c r="AY101" i="1" s="1"/>
  <c r="F38" i="7"/>
  <c r="BA108" i="1"/>
  <c r="BA107" i="1" s="1"/>
  <c r="AW107" i="1" s="1"/>
  <c r="BB117" i="1"/>
  <c r="J38" i="16"/>
  <c r="AW124" i="1" s="1"/>
  <c r="AT124" i="1" s="1"/>
  <c r="F38" i="25"/>
  <c r="BA143" i="1" s="1"/>
  <c r="F38" i="26"/>
  <c r="BA146" i="1" s="1"/>
  <c r="BA145" i="1" s="1"/>
  <c r="AW145" i="1" s="1"/>
  <c r="AV101" i="1"/>
  <c r="AV107" i="1"/>
  <c r="BD106" i="1"/>
  <c r="BC106" i="1"/>
  <c r="AY106" i="1" s="1"/>
  <c r="J38" i="10"/>
  <c r="AW115" i="1" s="1"/>
  <c r="AT115" i="1" s="1"/>
  <c r="AZ122" i="1"/>
  <c r="AV122" i="1" s="1"/>
  <c r="BC126" i="1"/>
  <c r="AY126" i="1" s="1"/>
  <c r="J38" i="20"/>
  <c r="AW133" i="1"/>
  <c r="AT133" i="1" s="1"/>
  <c r="AZ95" i="1"/>
  <c r="AV95" i="1"/>
  <c r="F38" i="5"/>
  <c r="BA103" i="1" s="1"/>
  <c r="J38" i="9"/>
  <c r="AW113" i="1"/>
  <c r="AT113" i="1" s="1"/>
  <c r="AX127" i="1"/>
  <c r="F38" i="19"/>
  <c r="BA130" i="1" s="1"/>
  <c r="BA129" i="1" s="1"/>
  <c r="AW129" i="1" s="1"/>
  <c r="AT129" i="1" s="1"/>
  <c r="F38" i="23"/>
  <c r="BA140" i="1" s="1"/>
  <c r="AU134" i="1"/>
  <c r="J38" i="2"/>
  <c r="AW97" i="1" s="1"/>
  <c r="AT97" i="1" s="1"/>
  <c r="BC134" i="1"/>
  <c r="AY134" i="1" s="1"/>
  <c r="BC141" i="1"/>
  <c r="AY141" i="1"/>
  <c r="BB141" i="1"/>
  <c r="AX141" i="1"/>
  <c r="F38" i="6"/>
  <c r="BA105" i="1" s="1"/>
  <c r="BA104" i="1" s="1"/>
  <c r="AW104" i="1" s="1"/>
  <c r="AT104" i="1" s="1"/>
  <c r="F38" i="11"/>
  <c r="BA118" i="1" s="1"/>
  <c r="BB95" i="1"/>
  <c r="BD101" i="1"/>
  <c r="AZ100" i="1"/>
  <c r="AV100" i="1" s="1"/>
  <c r="AZ106" i="1"/>
  <c r="AV106" i="1" s="1"/>
  <c r="BB106" i="1"/>
  <c r="AX106" i="1" s="1"/>
  <c r="BD111" i="1"/>
  <c r="F38" i="10"/>
  <c r="BA115" i="1" s="1"/>
  <c r="BA114" i="1" s="1"/>
  <c r="AW114" i="1" s="1"/>
  <c r="AT114" i="1" s="1"/>
  <c r="BC122" i="1"/>
  <c r="AY122" i="1" s="1"/>
  <c r="J38" i="19"/>
  <c r="AW130" i="1" s="1"/>
  <c r="AT130" i="1" s="1"/>
  <c r="J38" i="24"/>
  <c r="AW142" i="1" s="1"/>
  <c r="AT142" i="1" s="1"/>
  <c r="J38" i="3"/>
  <c r="AW99" i="1" s="1"/>
  <c r="AT99" i="1" s="1"/>
  <c r="J38" i="15"/>
  <c r="AW123" i="1" s="1"/>
  <c r="AT123" i="1" s="1"/>
  <c r="J38" i="6"/>
  <c r="AW105" i="1" s="1"/>
  <c r="AT105" i="1" s="1"/>
  <c r="J38" i="11"/>
  <c r="AW118" i="1" s="1"/>
  <c r="AT118" i="1" s="1"/>
  <c r="J38" i="8"/>
  <c r="AW110" i="1" s="1"/>
  <c r="AT110" i="1" s="1"/>
  <c r="BC117" i="1"/>
  <c r="AY117" i="1" s="1"/>
  <c r="F38" i="18"/>
  <c r="BA128" i="1" s="1"/>
  <c r="BA127" i="1" s="1"/>
  <c r="BC111" i="1"/>
  <c r="AY111" i="1"/>
  <c r="BB111" i="1"/>
  <c r="AX111" i="1" s="1"/>
  <c r="AZ117" i="1"/>
  <c r="J38" i="18"/>
  <c r="AW128" i="1" s="1"/>
  <c r="AT128" i="1" s="1"/>
  <c r="AZ111" i="1"/>
  <c r="AV111" i="1" s="1"/>
  <c r="F38" i="14"/>
  <c r="BA121" i="1" s="1"/>
  <c r="F38" i="17"/>
  <c r="BA125" i="1"/>
  <c r="AZ131" i="1"/>
  <c r="AV131" i="1" s="1"/>
  <c r="J38" i="22"/>
  <c r="AW139" i="1" s="1"/>
  <c r="AT139" i="1" s="1"/>
  <c r="J38" i="13"/>
  <c r="AW120" i="1" s="1"/>
  <c r="AT120" i="1" s="1"/>
  <c r="F38" i="15"/>
  <c r="BA123" i="1" s="1"/>
  <c r="BD122" i="1"/>
  <c r="F38" i="24"/>
  <c r="BA142" i="1" s="1"/>
  <c r="J38" i="25"/>
  <c r="AW143" i="1" s="1"/>
  <c r="AT143" i="1" s="1"/>
  <c r="J34" i="4" l="1"/>
  <c r="AG102" i="1" s="1"/>
  <c r="BK133" i="9"/>
  <c r="J133" i="9" s="1"/>
  <c r="J100" i="9" s="1"/>
  <c r="BK130" i="13"/>
  <c r="J130" i="13" s="1"/>
  <c r="J34" i="13" s="1"/>
  <c r="AG120" i="1" s="1"/>
  <c r="BK136" i="15"/>
  <c r="J136" i="15" s="1"/>
  <c r="J34" i="15" s="1"/>
  <c r="AG123" i="1" s="1"/>
  <c r="AN123" i="1" s="1"/>
  <c r="BK135" i="23"/>
  <c r="J135" i="23" s="1"/>
  <c r="J100" i="23" s="1"/>
  <c r="AN103" i="1"/>
  <c r="AG109" i="1"/>
  <c r="AN109" i="1" s="1"/>
  <c r="AN110" i="1"/>
  <c r="BK141" i="11"/>
  <c r="J141" i="11" s="1"/>
  <c r="J100" i="11" s="1"/>
  <c r="BK131" i="12"/>
  <c r="J131" i="12" s="1"/>
  <c r="J100" i="12" s="1"/>
  <c r="P136" i="15"/>
  <c r="AU123" i="1"/>
  <c r="AU122" i="1" s="1"/>
  <c r="R133" i="9"/>
  <c r="P133" i="9"/>
  <c r="AU113" i="1"/>
  <c r="AU112" i="1" s="1"/>
  <c r="AU111" i="1" s="1"/>
  <c r="T136" i="20"/>
  <c r="P141" i="11"/>
  <c r="AU118" i="1"/>
  <c r="AU117" i="1" s="1"/>
  <c r="T133" i="10"/>
  <c r="BK131" i="3"/>
  <c r="J131" i="3" s="1"/>
  <c r="J100" i="3" s="1"/>
  <c r="J131" i="8"/>
  <c r="J101" i="8"/>
  <c r="BK126" i="17"/>
  <c r="J126" i="17"/>
  <c r="J100" i="17"/>
  <c r="BK132" i="24"/>
  <c r="J132" i="24" s="1"/>
  <c r="J100" i="24" s="1"/>
  <c r="J100" i="5"/>
  <c r="BK136" i="20"/>
  <c r="J136" i="20"/>
  <c r="J131" i="5"/>
  <c r="J101" i="5" s="1"/>
  <c r="BK132" i="26"/>
  <c r="J132" i="26"/>
  <c r="J100" i="26"/>
  <c r="J100" i="7"/>
  <c r="J100" i="8"/>
  <c r="BK128" i="19"/>
  <c r="J128" i="19" s="1"/>
  <c r="J100" i="19" s="1"/>
  <c r="J137" i="12"/>
  <c r="J103" i="12" s="1"/>
  <c r="BK130" i="22"/>
  <c r="J130" i="22" s="1"/>
  <c r="J34" i="22" s="1"/>
  <c r="AG139" i="1" s="1"/>
  <c r="J132" i="7"/>
  <c r="J101" i="7"/>
  <c r="AN143" i="1"/>
  <c r="J43" i="25"/>
  <c r="AN120" i="1"/>
  <c r="J100" i="13"/>
  <c r="J43" i="14"/>
  <c r="J43" i="13"/>
  <c r="J43" i="8"/>
  <c r="AN105" i="1"/>
  <c r="AN104" i="1"/>
  <c r="J100" i="6"/>
  <c r="J43" i="7"/>
  <c r="J43" i="6"/>
  <c r="AN102" i="1"/>
  <c r="J43" i="5"/>
  <c r="J43" i="4"/>
  <c r="AU95" i="1"/>
  <c r="AN108" i="1"/>
  <c r="AG106" i="1"/>
  <c r="AG101" i="1"/>
  <c r="AU141" i="1"/>
  <c r="AX95" i="1"/>
  <c r="BA111" i="1"/>
  <c r="AW111" i="1"/>
  <c r="AT111" i="1" s="1"/>
  <c r="BA117" i="1"/>
  <c r="AW117" i="1" s="1"/>
  <c r="BA131" i="1"/>
  <c r="AW131" i="1" s="1"/>
  <c r="AT131" i="1" s="1"/>
  <c r="BB138" i="1"/>
  <c r="BB137" i="1" s="1"/>
  <c r="AX137" i="1" s="1"/>
  <c r="AU101" i="1"/>
  <c r="AU100" i="1"/>
  <c r="J34" i="20"/>
  <c r="AG133" i="1" s="1"/>
  <c r="AG132" i="1" s="1"/>
  <c r="AG131" i="1" s="1"/>
  <c r="BA101" i="1"/>
  <c r="AX117" i="1"/>
  <c r="BD116" i="1"/>
  <c r="J34" i="18"/>
  <c r="AG128" i="1" s="1"/>
  <c r="AG127" i="1" s="1"/>
  <c r="AZ138" i="1"/>
  <c r="AV138" i="1" s="1"/>
  <c r="BA95" i="1"/>
  <c r="AW95" i="1"/>
  <c r="AT95" i="1" s="1"/>
  <c r="AW112" i="1"/>
  <c r="AT112" i="1" s="1"/>
  <c r="AV117" i="1"/>
  <c r="AW127" i="1"/>
  <c r="AT127" i="1" s="1"/>
  <c r="AT145" i="1"/>
  <c r="AT96" i="1"/>
  <c r="BA106" i="1"/>
  <c r="AW106" i="1"/>
  <c r="AT106" i="1"/>
  <c r="J34" i="16"/>
  <c r="AG124" i="1" s="1"/>
  <c r="BA144" i="1"/>
  <c r="AW144" i="1"/>
  <c r="AT144" i="1"/>
  <c r="BD100" i="1"/>
  <c r="J34" i="2"/>
  <c r="AG97" i="1" s="1"/>
  <c r="AG96" i="1" s="1"/>
  <c r="AT107" i="1"/>
  <c r="AN107" i="1" s="1"/>
  <c r="BC116" i="1"/>
  <c r="AY116" i="1" s="1"/>
  <c r="BD138" i="1"/>
  <c r="BD137" i="1" s="1"/>
  <c r="BC100" i="1"/>
  <c r="AY100" i="1" s="1"/>
  <c r="J34" i="9"/>
  <c r="AG113" i="1"/>
  <c r="AG112" i="1" s="1"/>
  <c r="BA122" i="1"/>
  <c r="AW122" i="1" s="1"/>
  <c r="AT122" i="1" s="1"/>
  <c r="J34" i="23"/>
  <c r="AG140" i="1" s="1"/>
  <c r="J34" i="10"/>
  <c r="AG115" i="1" s="1"/>
  <c r="AG114" i="1" s="1"/>
  <c r="AN114" i="1" s="1"/>
  <c r="BB116" i="1"/>
  <c r="AX116" i="1" s="1"/>
  <c r="BA126" i="1"/>
  <c r="AW126" i="1" s="1"/>
  <c r="AT126" i="1" s="1"/>
  <c r="BA141" i="1"/>
  <c r="AW141" i="1" s="1"/>
  <c r="AT141" i="1" s="1"/>
  <c r="BB100" i="1"/>
  <c r="AX100" i="1" s="1"/>
  <c r="BA134" i="1"/>
  <c r="AW134" i="1" s="1"/>
  <c r="AT134" i="1" s="1"/>
  <c r="J34" i="11"/>
  <c r="AG118" i="1"/>
  <c r="AZ116" i="1"/>
  <c r="AV116" i="1" s="1"/>
  <c r="BC138" i="1"/>
  <c r="AY138" i="1" s="1"/>
  <c r="J34" i="21"/>
  <c r="AG136" i="1" s="1"/>
  <c r="AG135" i="1" s="1"/>
  <c r="AG134" i="1" s="1"/>
  <c r="J43" i="15" l="1"/>
  <c r="J100" i="15"/>
  <c r="AU116" i="1"/>
  <c r="AN106" i="1"/>
  <c r="J43" i="20"/>
  <c r="J43" i="22"/>
  <c r="AN132" i="1"/>
  <c r="J100" i="20"/>
  <c r="J100" i="22"/>
  <c r="J43" i="23"/>
  <c r="AN140" i="1"/>
  <c r="AN134" i="1"/>
  <c r="J43" i="21"/>
  <c r="AN135" i="1"/>
  <c r="AN136" i="1"/>
  <c r="AN131" i="1"/>
  <c r="AN127" i="1"/>
  <c r="J43" i="18"/>
  <c r="AN128" i="1"/>
  <c r="J43" i="16"/>
  <c r="AN124" i="1"/>
  <c r="J43" i="11"/>
  <c r="AN118" i="1"/>
  <c r="J43" i="10"/>
  <c r="AN115" i="1"/>
  <c r="AN112" i="1"/>
  <c r="J43" i="9"/>
  <c r="AN113" i="1"/>
  <c r="J43" i="2"/>
  <c r="AN97" i="1"/>
  <c r="AN96" i="1"/>
  <c r="AN133" i="1"/>
  <c r="AN139" i="1"/>
  <c r="AU138" i="1"/>
  <c r="AU137" i="1" s="1"/>
  <c r="BA100" i="1"/>
  <c r="AW100" i="1" s="1"/>
  <c r="AT100" i="1" s="1"/>
  <c r="AG100" i="1"/>
  <c r="J34" i="12"/>
  <c r="AG119" i="1" s="1"/>
  <c r="AG117" i="1" s="1"/>
  <c r="J34" i="24"/>
  <c r="AG142" i="1"/>
  <c r="AG141" i="1" s="1"/>
  <c r="AG138" i="1" s="1"/>
  <c r="AG137" i="1" s="1"/>
  <c r="J34" i="19"/>
  <c r="AG130" i="1" s="1"/>
  <c r="AG129" i="1" s="1"/>
  <c r="AN129" i="1" s="1"/>
  <c r="AW101" i="1"/>
  <c r="AT101" i="1" s="1"/>
  <c r="AN101" i="1" s="1"/>
  <c r="BA138" i="1"/>
  <c r="AW138" i="1" s="1"/>
  <c r="AT138" i="1" s="1"/>
  <c r="J34" i="17"/>
  <c r="J43" i="17"/>
  <c r="BA116" i="1"/>
  <c r="AW116" i="1" s="1"/>
  <c r="AT116" i="1" s="1"/>
  <c r="BD94" i="1"/>
  <c r="W33" i="1" s="1"/>
  <c r="J34" i="3"/>
  <c r="AG99" i="1" s="1"/>
  <c r="AG98" i="1" s="1"/>
  <c r="AN98" i="1" s="1"/>
  <c r="AT117" i="1"/>
  <c r="J34" i="26"/>
  <c r="AG146" i="1" s="1"/>
  <c r="AG145" i="1" s="1"/>
  <c r="AG144" i="1" s="1"/>
  <c r="AX138" i="1"/>
  <c r="BC137" i="1"/>
  <c r="AY137" i="1" s="1"/>
  <c r="AZ137" i="1"/>
  <c r="AV137" i="1" s="1"/>
  <c r="BB94" i="1"/>
  <c r="W31" i="1" s="1"/>
  <c r="AG111" i="1"/>
  <c r="AN117" i="1" l="1"/>
  <c r="AN100" i="1"/>
  <c r="AN141" i="1"/>
  <c r="AN142" i="1"/>
  <c r="AG125" i="1"/>
  <c r="AN99" i="1"/>
  <c r="J43" i="3"/>
  <c r="J43" i="26"/>
  <c r="J43" i="24"/>
  <c r="J43" i="19"/>
  <c r="AN130" i="1"/>
  <c r="J43" i="12"/>
  <c r="AN138" i="1"/>
  <c r="AN111" i="1"/>
  <c r="AU94" i="1"/>
  <c r="AN146" i="1"/>
  <c r="AN125" i="1"/>
  <c r="AN119" i="1"/>
  <c r="AG126" i="1"/>
  <c r="AN145" i="1"/>
  <c r="AN144" i="1"/>
  <c r="AG95" i="1"/>
  <c r="AG122" i="1"/>
  <c r="AG116" i="1" s="1"/>
  <c r="AZ94" i="1"/>
  <c r="AV94" i="1" s="1"/>
  <c r="AK29" i="1" s="1"/>
  <c r="BA137" i="1"/>
  <c r="AW137" i="1" s="1"/>
  <c r="AT137" i="1" s="1"/>
  <c r="AN137" i="1" s="1"/>
  <c r="AX94" i="1"/>
  <c r="BC94" i="1"/>
  <c r="W32" i="1" s="1"/>
  <c r="AN126" i="1" l="1"/>
  <c r="AN95" i="1"/>
  <c r="AN122" i="1"/>
  <c r="AN116" i="1"/>
  <c r="AG94" i="1"/>
  <c r="AK26" i="1" s="1"/>
  <c r="W29" i="1"/>
  <c r="BA94" i="1"/>
  <c r="AW94" i="1" s="1"/>
  <c r="AK30" i="1" s="1"/>
  <c r="AY94" i="1"/>
  <c r="AK35" i="1" l="1"/>
  <c r="W30" i="1"/>
  <c r="AT94" i="1"/>
  <c r="AN94" i="1" l="1"/>
</calcChain>
</file>

<file path=xl/sharedStrings.xml><?xml version="1.0" encoding="utf-8"?>
<sst xmlns="http://schemas.openxmlformats.org/spreadsheetml/2006/main" count="32550" uniqueCount="3324">
  <si>
    <t>Export Komplet</t>
  </si>
  <si>
    <t/>
  </si>
  <si>
    <t>2.0</t>
  </si>
  <si>
    <t>False</t>
  </si>
  <si>
    <t>{acba6c58-e421-43b9-9baa-78639bed66c9}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</si>
  <si>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</si>
  <si>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</si>
  <si>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</si>
  <si>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</si>
  <si>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</si>
  <si>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</si>
  <si>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</si>
  <si>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</si>
  <si>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12/2017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</si>
  <si>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</si>
  <si>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</si>
  <si>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Výstavba zberného dvora Gemerská Poloma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</si>
  <si>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</si>
  <si>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</si>
  <si>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</si>
  <si>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</si>
  <si>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</si>
  <si>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</si>
  <si>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</si>
  <si>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Obec Gemerská Poloma,Nám.SNP 211 Gemerská Poloma</t>
  </si>
  <si>
    <t>IČ DPH:</t>
  </si>
  <si>
    <t>Zhotoviteľ:</t>
  </si>
  <si>
    <t>Vyplň údaj</t>
  </si>
  <si>
    <t>Projektant:</t>
  </si>
  <si>
    <t>Ing Marcel Zsóka PhD.</t>
  </si>
  <si>
    <t>True</t>
  </si>
  <si>
    <t>Spracovateľ:</t>
  </si>
  <si>
    <t>ArchArt 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</si>
  <si>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</si>
  <si>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</si>
  <si>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</si>
  <si>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</si>
  <si>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</si>
  <si>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</si>
  <si>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</si>
  <si>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</si>
  <si>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</si>
  <si>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</si>
  <si>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</si>
  <si>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</si>
  <si>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</si>
  <si>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</si>
  <si>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</si>
  <si>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</si>
  <si>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</si>
  <si>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</si>
  <si>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</si>
  <si>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</si>
  <si>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</si>
  <si>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</si>
  <si>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</si>
  <si>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</si>
  <si>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</si>
  <si>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</si>
  <si>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</si>
  <si>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</si>
  <si>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</si>
  <si>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</si>
  <si>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</si>
  <si>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</si>
  <si>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</si>
  <si>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</si>
  <si>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</si>
  <si>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</si>
  <si>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</si>
  <si>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</si>
  <si>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</si>
  <si>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</si>
  <si>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</si>
  <si>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</si>
  <si>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</si>
  <si>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</si>
  <si>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</si>
  <si>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</si>
  <si>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Fakturačný celok 1</t>
  </si>
  <si>
    <t>STA</t>
  </si>
  <si>
    <t>{15d81e60-80f8-4c12-91fb-49792a3389e4}</t>
  </si>
  <si>
    <t>O</t>
  </si>
  <si>
    <t>Oprávnené náklady</t>
  </si>
  <si>
    <t>Časť</t>
  </si>
  <si>
    <t>2</t>
  </si>
  <si>
    <t>{7c738d30-84d6-4b97-8ae6-ddbd4335b324}</t>
  </si>
  <si>
    <t>/</t>
  </si>
  <si>
    <t>SO 01.1 - B</t>
  </si>
  <si>
    <t>Architektonické riešenie - búranie</t>
  </si>
  <si>
    <t>3</t>
  </si>
  <si>
    <t>{b4742e20-8856-4c83-ad8a-4fe9a1ff16f7}</t>
  </si>
  <si>
    <t>801 82</t>
  </si>
  <si>
    <t>N</t>
  </si>
  <si>
    <t>Neoprávnené náklady</t>
  </si>
  <si>
    <t>{14a8cd78-2d5c-4015-9173-cb4274dbba56}</t>
  </si>
  <si>
    <t>{8d0d2caa-6b3d-45a2-ba42-f427f2c555a2}</t>
  </si>
  <si>
    <t>Fakturačný celok 2</t>
  </si>
  <si>
    <t>{5f3040d8-7bc9-4305-851f-84bb656b677a}</t>
  </si>
  <si>
    <t>{2959fd6b-af00-47fb-95d3-e1d7e00e806e}</t>
  </si>
  <si>
    <t>SO 01.1 - NS</t>
  </si>
  <si>
    <t>Architektonicko stavebné riešenie - nový stav</t>
  </si>
  <si>
    <t>{534b69a8-617b-4ab6-b14f-ca9e642ce138}</t>
  </si>
  <si>
    <t>SO 01.3</t>
  </si>
  <si>
    <t>Zdravotechnika</t>
  </si>
  <si>
    <t>{5f62121d-9d39-4791-8db8-b8eb79cb9703}</t>
  </si>
  <si>
    <t>{79fbc94a-bdc5-42cb-b3f5-6890fcfc2388}</t>
  </si>
  <si>
    <t>{790c8120-5fae-4115-9751-da2b1ae9680b}</t>
  </si>
  <si>
    <t>Fakturačný celok 3</t>
  </si>
  <si>
    <t>{391c88b9-91ef-455a-9b43-bc29d1d23dc1}</t>
  </si>
  <si>
    <t>{d8c0575c-b944-42a0-b3fc-e73cde4c4364}</t>
  </si>
  <si>
    <t>{d2cddbe1-6566-4388-87ef-ba93a89065be}</t>
  </si>
  <si>
    <t>{4828544b-fc8e-4faf-b9c1-a158b7ec78a6}</t>
  </si>
  <si>
    <t>{08e75233-b8fb-448e-8ec2-6f90224d7a0a}</t>
  </si>
  <si>
    <t>4</t>
  </si>
  <si>
    <t>Fakturačný celok 4</t>
  </si>
  <si>
    <t>{b58bc50b-eb63-4d78-b75c-7c55b4ecbc28}</t>
  </si>
  <si>
    <t>{607a0225-cf72-4e1a-805b-cd931e08f710}</t>
  </si>
  <si>
    <t>{76e845c5-4b5c-4425-952f-9d788f76141e}</t>
  </si>
  <si>
    <t>{e7d13b0b-9e1c-4e58-8d1a-70994989794c}</t>
  </si>
  <si>
    <t>{d7fa8779-12a4-43e4-815c-1ad801e4f064}</t>
  </si>
  <si>
    <t>5</t>
  </si>
  <si>
    <t>Fakturačný celok 5</t>
  </si>
  <si>
    <t>{2bc9e19b-52ee-4a77-9e60-c23f80159932}</t>
  </si>
  <si>
    <t>{2d7bdea1-be0f-4de7-b3ed-fbcaa6240fc0}</t>
  </si>
  <si>
    <t>{913fb8b6-cea2-4b8e-a5d3-d3383e5a5ebc}</t>
  </si>
  <si>
    <t>{2e460b82-3723-4004-92fd-088966930b09}</t>
  </si>
  <si>
    <t>SO 01.4</t>
  </si>
  <si>
    <t>Elektroinštalácia</t>
  </si>
  <si>
    <t>{5323b334-40f4-4e42-9ebb-0e329bd45ac7}</t>
  </si>
  <si>
    <t>SO 01.5</t>
  </si>
  <si>
    <t>Protipožiarná bezpečnosť</t>
  </si>
  <si>
    <t>{29b54bdc-903b-4d02-8582-8edb49738a41}</t>
  </si>
  <si>
    <t>{182e5885-67ce-41b2-8cbb-02fe940c7380}</t>
  </si>
  <si>
    <t>{a1de4bab-de1c-4287-bf9c-c8eb9fa33979}</t>
  </si>
  <si>
    <t>{3330bd85-8db7-49ca-aabd-4eb719253fdf}</t>
  </si>
  <si>
    <t>{9c66e737-b00c-4fcc-9177-cffa97fb53df}</t>
  </si>
  <si>
    <t>6</t>
  </si>
  <si>
    <t>Fakturačný celok 6</t>
  </si>
  <si>
    <t>{dd786a0b-ee5e-4e99-831a-2a992b3ea0d2}</t>
  </si>
  <si>
    <t>{1cfd5114-4f86-4eea-8ff2-3fda60285614}</t>
  </si>
  <si>
    <t>SO 01.6</t>
  </si>
  <si>
    <t>Vykurovanie</t>
  </si>
  <si>
    <t>{68e66cff-e284-4836-a5f0-a6da7e0395f9}</t>
  </si>
  <si>
    <t>{035231b4-cc0c-435d-9cbe-1cf4db8cb511}</t>
  </si>
  <si>
    <t>{7259191e-b0fd-4d2d-884f-02b08cf358f0}</t>
  </si>
  <si>
    <t>7</t>
  </si>
  <si>
    <t>Fakturačný celok 7</t>
  </si>
  <si>
    <t>{e9e22d82-be85-4327-bbfa-ea3abc28942a}</t>
  </si>
  <si>
    <t>{0153722a-25d8-4187-a29a-ed0bc92bd09d}</t>
  </si>
  <si>
    <t>SO 02</t>
  </si>
  <si>
    <t>SO 02 - Drobná architektúra areálu ( oplotenie)</t>
  </si>
  <si>
    <t>{5acfb7b8-94ef-4a0d-9082-f25b2ebbe866}</t>
  </si>
  <si>
    <t>8</t>
  </si>
  <si>
    <t>Fakturačný celok 8</t>
  </si>
  <si>
    <t>{b5ffdf5e-5ea6-4cf2-a580-648726810fbd}</t>
  </si>
  <si>
    <t>{2910d19b-b8ad-409f-aa60-8ff27e443b13}</t>
  </si>
  <si>
    <t>SO 04</t>
  </si>
  <si>
    <t>SO 04 - Elektrická NN prípojka</t>
  </si>
  <si>
    <t>{30262698-2740-4426-9401-52cb8951dd45}</t>
  </si>
  <si>
    <t>9</t>
  </si>
  <si>
    <t>Fakturačný celok 9</t>
  </si>
  <si>
    <t>{e88204d4-58cf-4fd7-ad70-81a548f0ebef}</t>
  </si>
  <si>
    <t>{5288af7e-8347-4abd-8443-2885d2130001}</t>
  </si>
  <si>
    <t>SO 03</t>
  </si>
  <si>
    <t>SO 03 - Spevnené plochy</t>
  </si>
  <si>
    <t>{708dad65-6816-43cd-8865-0caa2f37c32e}</t>
  </si>
  <si>
    <t>SO 05</t>
  </si>
  <si>
    <t>S0 05 - Vodovodná prípojka</t>
  </si>
  <si>
    <t>{e5131d2e-7332-4680-8990-493296f9185e}</t>
  </si>
  <si>
    <t>SO 06</t>
  </si>
  <si>
    <t>SO 06 - Odvodnenie areálu a budovy</t>
  </si>
  <si>
    <t>{4d9946c1-2bd9-413d-b945-8a44ee093d40}</t>
  </si>
  <si>
    <t>SO 06.1</t>
  </si>
  <si>
    <t>Dažďová kanalizácia</t>
  </si>
  <si>
    <t>{7236b940-133b-4290-8a0e-10107cbafb2a}</t>
  </si>
  <si>
    <t>SO 06.2</t>
  </si>
  <si>
    <t>Splaškova kanalizacia</t>
  </si>
  <si>
    <t>{0fae9416-8a66-4a97-988e-01c198532901}</t>
  </si>
  <si>
    <t>10</t>
  </si>
  <si>
    <t>Fakturačný celok 10</t>
  </si>
  <si>
    <t>{a7344fe3-7c0f-4374-bce1-386a2d7cccaf}</t>
  </si>
  <si>
    <t>{5dd2a20b-ebab-4790-8e14-7b28bb21ff1c}</t>
  </si>
  <si>
    <t>SO 07</t>
  </si>
  <si>
    <t>SO 07 - Mostná váha</t>
  </si>
  <si>
    <t>{31b8c189-8956-42e6-b507-6a3944898887}</t>
  </si>
  <si>
    <t>KRYCÍ LIST ROZPOČTU</t>
  </si>
  <si>
    <t>Objekt:</t>
  </si>
  <si>
    <t>1 - Fakturačný celok 1</t>
  </si>
  <si>
    <t>Časť:</t>
  </si>
  <si>
    <t>O - Oprávnené náklady</t>
  </si>
  <si>
    <t>Úroveň 3:</t>
  </si>
  <si>
    <t>SO 01.1 - B - Architektonické riešenie - búranie</t>
  </si>
  <si>
    <t>Gemerska Poloma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</si>
  <si>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</si>
  <si>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</si>
  <si>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</si>
  <si>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</si>
  <si>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</si>
  <si>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</si>
  <si>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</si>
  <si>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</si>
  <si>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</si>
  <si>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</si>
  <si>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</si>
  <si>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</si>
  <si>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</si>
  <si>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</si>
  <si>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</si>
  <si>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</si>
  <si>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</si>
  <si>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</si>
  <si>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</si>
  <si>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</si>
  <si>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</si>
  <si>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</si>
  <si>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</si>
  <si>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</si>
  <si>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</si>
  <si>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</si>
  <si>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</si>
  <si>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</si>
  <si>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</si>
  <si>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Ostatné konštrukcie a práce-búranie</t>
  </si>
  <si>
    <t>K</t>
  </si>
  <si>
    <t>549820011</t>
  </si>
  <si>
    <t>Demontáž tyčí, mriežok...</t>
  </si>
  <si>
    <t>ks</t>
  </si>
  <si>
    <t>-712465348</t>
  </si>
  <si>
    <t>VV</t>
  </si>
  <si>
    <t>"B18" 1</t>
  </si>
  <si>
    <t>"B24" 3</t>
  </si>
  <si>
    <t>Súčet</t>
  </si>
  <si>
    <t>961055111</t>
  </si>
  <si>
    <t>Búranie základovej dosky železobetónovej,  -2,40000t</t>
  </si>
  <si>
    <t>m3</t>
  </si>
  <si>
    <t>-1968170934</t>
  </si>
  <si>
    <t>"1.NP</t>
  </si>
  <si>
    <t>"ozn.B16 - búranie konštrukcií podláh</t>
  </si>
  <si>
    <t>" m.č.1.11 - Sklad" 37,73</t>
  </si>
  <si>
    <t>" m.č.1.12 - Sklad" 53,59</t>
  </si>
  <si>
    <t>" m.č.1.13 - Sklad" 16,89</t>
  </si>
  <si>
    <t>" m.č.1.14 - Sklad" 61,02</t>
  </si>
  <si>
    <t>" m.č.1.15 - Sklad" 3,61</t>
  </si>
  <si>
    <t>" m.č.1.16 - Sklad" 13,77</t>
  </si>
  <si>
    <t>" m.č.1.17 - Sklad" 78,96</t>
  </si>
  <si>
    <t>265,57*0,15</t>
  </si>
  <si>
    <t>962031132</t>
  </si>
  <si>
    <t>Búranie priečok z tehál pálených, plných alebo dutých hr. do 150 mm,  -0,19600t</t>
  </si>
  <si>
    <t>m2</t>
  </si>
  <si>
    <t>-1051841297</t>
  </si>
  <si>
    <t>"ozn.B1 - búranie priečky</t>
  </si>
  <si>
    <t>" m.č.1.08 - Zádverie" 3,35*(0,150+3,00+0,05)-1,00*2,10</t>
  </si>
  <si>
    <t>" m.č.1.10 - Zádverie" 1,65*3,20-1,00*2,10</t>
  </si>
  <si>
    <t>" m.č.1.12 - Sklad" 6,30*(0,150+3,90+0,05)</t>
  </si>
  <si>
    <t>" m.č.1.13 - Sklad" 7,45*4,10</t>
  </si>
  <si>
    <t>" m.č.1.14 - Sklad" 7,75*4,10-1,00*2,10</t>
  </si>
  <si>
    <t>" m.č.1.16 - Sklad" 8,15*4,10-1,00*2,10</t>
  </si>
  <si>
    <t xml:space="preserve">                                      2,05*4,10-1,00*2,10</t>
  </si>
  <si>
    <t>Medzisúčet</t>
  </si>
  <si>
    <t>962032231</t>
  </si>
  <si>
    <t>Búranie muriva nadzákladového z tehál pálených, vápenopieskových,cementových na maltu,  -1,90500t</t>
  </si>
  <si>
    <t>1136757633</t>
  </si>
  <si>
    <t>"ozn.B1 - búranie muriva</t>
  </si>
  <si>
    <t>" m.č.1.12 - Sklad" 2,10*2,10*0,70</t>
  </si>
  <si>
    <t>" m.č.1.14 - Sklad" (4,20-0,60)*0,70*3,00-(1,30*2,30*0,70*2)</t>
  </si>
  <si>
    <t>" m.č.1.15,1.17 - Sklad" (4,40-0,60)*0,70*3,00-(1,30*2,30*0,70)-(1,30*3,10*0,70)</t>
  </si>
  <si>
    <t xml:space="preserve">                                                (4,20-0,60)*0,70*3,00-(1,30*2,30*0,70*2)</t>
  </si>
  <si>
    <t>"ozn.B1 - búranie muriva na kóte + 3,950</t>
  </si>
  <si>
    <t>(35,44-5,95-0,15-8,70-0,70)*0,70*0,30</t>
  </si>
  <si>
    <t>(5,95+0,15+8,70)*0,70*0,35</t>
  </si>
  <si>
    <t>6,30*0,70*0,30</t>
  </si>
  <si>
    <t>(11,80-0,70*2)*0,70*0,30</t>
  </si>
  <si>
    <t>(5,90+0,75+0,40)*0,75*0,30</t>
  </si>
  <si>
    <t>11,80+0,70*0,38</t>
  </si>
  <si>
    <t>(5,90+0,75)*0,70*0,30</t>
  </si>
  <si>
    <t>7,45*0,50*0,30</t>
  </si>
  <si>
    <t>(1,10+5,97+0,70+3,35+0,15+3,00+0,15)*0,70*0,30</t>
  </si>
  <si>
    <t>5,30*0,35*0,30</t>
  </si>
  <si>
    <t>(1,45+0,35)*0,35*0,30</t>
  </si>
  <si>
    <t>(29,87-0,70)*0,70*0,30</t>
  </si>
  <si>
    <t>22,00*0,70*0,30</t>
  </si>
  <si>
    <t>(0,70*2+6,30)*(8,440-4,250)/2*0,20</t>
  </si>
  <si>
    <t>(7,8*4,2)/2*0,30</t>
  </si>
  <si>
    <t>962032314</t>
  </si>
  <si>
    <t>Búranie komínov tehlových na akúkoľvek maltu,  -1,80000t</t>
  </si>
  <si>
    <t>-545436989</t>
  </si>
  <si>
    <t>"ozn.B13 - búranie komína</t>
  </si>
  <si>
    <t>0,40*0,40*(0,15*2+8,08)*5</t>
  </si>
  <si>
    <t>962081131</t>
  </si>
  <si>
    <t>Búranie muriva okien zo sklenených tvárnic, hr. do 100 mm,  -0,05500t</t>
  </si>
  <si>
    <t>-2134712655</t>
  </si>
  <si>
    <t>"ozn.B19 - vybúranie oken zo sklenených tvárnic</t>
  </si>
  <si>
    <t>" m.č.1.07 - Sklad" 0,80*1,00*1</t>
  </si>
  <si>
    <t>" m.č.1.08 - Sklad" 1,00*0,80*1</t>
  </si>
  <si>
    <t>965043341</t>
  </si>
  <si>
    <t>Búranie  mazanín,betón s poterom,teracom hr.do 100 mm, plochy nad 4 m2  -2,20000t</t>
  </si>
  <si>
    <t>-824247779</t>
  </si>
  <si>
    <t>265,57*0,10</t>
  </si>
  <si>
    <t>965082930</t>
  </si>
  <si>
    <t>Odstránenie násypuna strope , hr.do 150 mm,  -1,40000t</t>
  </si>
  <si>
    <t>-1263267806</t>
  </si>
  <si>
    <t>"ozn.B20 - búranie celej konštrukcie stropu-škvárový násyp</t>
  </si>
  <si>
    <t>50,844</t>
  </si>
  <si>
    <t>968061113</t>
  </si>
  <si>
    <t>Vyvesenie dreveného okenného krídla do suti plochy nad 1, 5 m2, -0,01600t</t>
  </si>
  <si>
    <t>1727366990</t>
  </si>
  <si>
    <t>"ozn.B4 - vyvesenie okenných krídiel drevených</t>
  </si>
  <si>
    <t>" m.č.1.11 - Sklad" 3</t>
  </si>
  <si>
    <t>" m.č.1.12 - Sklad" 3</t>
  </si>
  <si>
    <t>" m.č.1.13 - Sklad" 1</t>
  </si>
  <si>
    <t>" m.č.1.14 - Sklad" 3</t>
  </si>
  <si>
    <t>" m.č.1.16 - Sklad" 1</t>
  </si>
  <si>
    <t>" m.č.1.17 - Sklad" 4</t>
  </si>
  <si>
    <t>11</t>
  </si>
  <si>
    <t>9680622451</t>
  </si>
  <si>
    <t>Vybúranie drevených jednoduchých pevných okien plochy do 2 m2,  -0,03100t</t>
  </si>
  <si>
    <t>1483786486</t>
  </si>
  <si>
    <t>"ozn.B6 - vybúranie oken pevných drevených</t>
  </si>
  <si>
    <t>" m.č.1.13 - Sklad" 1,00*1,70*1</t>
  </si>
  <si>
    <t>" m.č.1.16 - Sklad" 1,00*1,70*1</t>
  </si>
  <si>
    <t>12</t>
  </si>
  <si>
    <t>968062246</t>
  </si>
  <si>
    <t>Vybúranie drevených rámov okien jednoduchých plochy do 4 m2,  -0,02700t</t>
  </si>
  <si>
    <t>-1589539982</t>
  </si>
  <si>
    <t>" m.č.1.11 - Sklad" 1,30*2,10*3</t>
  </si>
  <si>
    <t>" m.č.1.12 - Sklad" 1,30*2,10*3</t>
  </si>
  <si>
    <t>" m.č.1.14 - Sklad" 1,30*2,30*3</t>
  </si>
  <si>
    <t>" m.č.1.17 - Sklad" 1,30*2,30*3</t>
  </si>
  <si>
    <t xml:space="preserve">                                      1,61*2,30*1</t>
  </si>
  <si>
    <t>13</t>
  </si>
  <si>
    <t>968062355</t>
  </si>
  <si>
    <t>Vybúranie drevených rámov okien dvojitých alebo zdvojených, plochy do 2 m2,  -0,06200t</t>
  </si>
  <si>
    <t>1239609522</t>
  </si>
  <si>
    <t>"ozn.B5 - vybúranie oken drevených</t>
  </si>
  <si>
    <t>14</t>
  </si>
  <si>
    <t>968062356</t>
  </si>
  <si>
    <t>Vybúranie drevených rámov okien dvojitých alebo zdvojených, plochy do 4 m2,  -0,05400t</t>
  </si>
  <si>
    <t>-621781429</t>
  </si>
  <si>
    <t>15</t>
  </si>
  <si>
    <t>968062456</t>
  </si>
  <si>
    <t>Vybúranie drevených dverových zárubní plochy nad 2 m2,  -0,06700t</t>
  </si>
  <si>
    <t>449988309</t>
  </si>
  <si>
    <t>"ozn.B3 - vzbúranie drevených zárubní</t>
  </si>
  <si>
    <t>" m.č.1.06 - Sklad" 1,00*2,10*1</t>
  </si>
  <si>
    <t>" m.č.1.13 - Sklad" 1,30*3,10*1</t>
  </si>
  <si>
    <t>" m.č.1.15 - Sklad" 1,00*2,10*2</t>
  </si>
  <si>
    <t xml:space="preserve">                                      1,30*3,10*1</t>
  </si>
  <si>
    <t>" m.č.1.16 - Sklad" 1,00*2,10*1</t>
  </si>
  <si>
    <t>16</t>
  </si>
  <si>
    <t>968071125</t>
  </si>
  <si>
    <t>Vyvesenie kovového dverného krídla do suti plochy do 2 m2</t>
  </si>
  <si>
    <t>-1265843227</t>
  </si>
  <si>
    <t>"ozn.B2 - vyvesenie dverového krídla dreveného</t>
  </si>
  <si>
    <t>" m.č.1.09 - Sklad" 1</t>
  </si>
  <si>
    <t>" m.č.1.10 - Sklad" 1</t>
  </si>
  <si>
    <t>" m.č.1.15 - Sklad" 2</t>
  </si>
  <si>
    <t>17</t>
  </si>
  <si>
    <t>968071126</t>
  </si>
  <si>
    <t>Vyvesenie kovového dverného krídla do suti plochy nad 2 m2</t>
  </si>
  <si>
    <t>-1829143381</t>
  </si>
  <si>
    <t>" m.č.1.15 - Sklad" 1</t>
  </si>
  <si>
    <t>18</t>
  </si>
  <si>
    <t>968072354</t>
  </si>
  <si>
    <t>Vybúranie kovových rámov okien dvojitých alebo zdvojených, plochy do 1 m2,  -0,08900t</t>
  </si>
  <si>
    <t>439746574</t>
  </si>
  <si>
    <t>"ozn.B21 - vybúranie oceľoho okna</t>
  </si>
  <si>
    <t>" m.č.1.07 - Sklad" 1,00*0,80*1</t>
  </si>
  <si>
    <t>19</t>
  </si>
  <si>
    <t>968072456</t>
  </si>
  <si>
    <t>Vybúranie kovových dverových zárubní plochy nad 2 m2,  -0,06300t</t>
  </si>
  <si>
    <t>-2019893152</t>
  </si>
  <si>
    <t>"ozn.B22 - vybúranie oceľových zárubn</t>
  </si>
  <si>
    <t>" m.č.1.06 - Zádverie" 1,40*2,10*1</t>
  </si>
  <si>
    <t>" m.č.1.08 - Sklad" 1,00*2,10*1</t>
  </si>
  <si>
    <t>" m.č.1.10 - Sklad" 1,00*2,10*1</t>
  </si>
  <si>
    <t>968072641</t>
  </si>
  <si>
    <t>Vybúranie kovových dvier zasklených ,-0,02500t</t>
  </si>
  <si>
    <t>-1497783061</t>
  </si>
  <si>
    <t>"ozn.B23 - vybúranie oceľových dverí  zasklených</t>
  </si>
  <si>
    <t>21</t>
  </si>
  <si>
    <t>971033681</t>
  </si>
  <si>
    <t>Vybúranie otvorov v murive tehl. plochy do 4 m2 hr.do 900 mm,  -1,87500t</t>
  </si>
  <si>
    <t>968781287</t>
  </si>
  <si>
    <t>"ozn.B7 - vybúranie otvoru pre oceľový preklad</t>
  </si>
  <si>
    <t>" m.č.1.04 - Sklad" 2,90*0,27*0,70+0,40*0,25*0,27*2</t>
  </si>
  <si>
    <t>" m.č.1.12 - Sklad" 2,60*0,27*0,70</t>
  </si>
  <si>
    <t>" m.č.1.14 - Sklad" 4,20*0,27*0,70</t>
  </si>
  <si>
    <t>" m.č.1.15,1.17 - Sklad" 4,40*0,27*0,70</t>
  </si>
  <si>
    <t xml:space="preserve">                                                4,20*0,27*0,70</t>
  </si>
  <si>
    <t>49</t>
  </si>
  <si>
    <t>971036021</t>
  </si>
  <si>
    <t>Jadrové vrty diamantovými korunkami do 300/300 mm do stien - murivo tehlové -0,00113t</t>
  </si>
  <si>
    <t>cm</t>
  </si>
  <si>
    <t>413680797</t>
  </si>
  <si>
    <t>70*2</t>
  </si>
  <si>
    <t>46</t>
  </si>
  <si>
    <t>97105501</t>
  </si>
  <si>
    <t>Rezanie konštrukcií murovaných hr. 150mm -0,03600t</t>
  </si>
  <si>
    <t>m</t>
  </si>
  <si>
    <t>-1789446461</t>
  </si>
  <si>
    <t>"1.09" 2*3,05</t>
  </si>
  <si>
    <t>"1,10" 2*3,05</t>
  </si>
  <si>
    <t>"1,11" 2*3,95</t>
  </si>
  <si>
    <t>"1,13" 2*3,95</t>
  </si>
  <si>
    <t>"1,14" 2*3,95</t>
  </si>
  <si>
    <t>"1,17" 2*3,95</t>
  </si>
  <si>
    <t>48</t>
  </si>
  <si>
    <t>97105503</t>
  </si>
  <si>
    <t>Rezanie konštrukcií murovaných hr. 700mm -0,03600t</t>
  </si>
  <si>
    <t>63453803</t>
  </si>
  <si>
    <t>"1,04" 1,20+2,20</t>
  </si>
  <si>
    <t>"1,12" 2,10+2,10*2</t>
  </si>
  <si>
    <t>"1,14" (4,20-1,30-1,30)+3,00*2</t>
  </si>
  <si>
    <t>"1,15/1,17" (4,40+4,20-1,30*4)+3,00*4</t>
  </si>
  <si>
    <t>22</t>
  </si>
  <si>
    <t>975043121</t>
  </si>
  <si>
    <t>Jednoradové podchyt. stropov pre osadenie nosníkov do v. 3, 50 m a jeho zaťaženia 750-1000 kg/m</t>
  </si>
  <si>
    <t>742270178</t>
  </si>
  <si>
    <t>"ozn.B7 - podchytenie stropnej konštrukcie</t>
  </si>
  <si>
    <t>" m.č.1.04 - Sklad" 4,00</t>
  </si>
  <si>
    <t>" m.č.1.12 - Sklad" 4,00</t>
  </si>
  <si>
    <t>" m.č.1.14 - Sklad" 5,20</t>
  </si>
  <si>
    <t>" m.č.1.15,1.17 - Sklad" 5,40+5,20</t>
  </si>
  <si>
    <t>23</t>
  </si>
  <si>
    <t>975048121</t>
  </si>
  <si>
    <t>Príplatok za každý ďalší 1 m v. podchytenia nad 3, 50 m a jeho zaťaženia hmotnosťou 750-1000 kg/m</t>
  </si>
  <si>
    <t>661781076</t>
  </si>
  <si>
    <t>27,80</t>
  </si>
  <si>
    <t>24</t>
  </si>
  <si>
    <t>978011191</t>
  </si>
  <si>
    <t>Otlčenie omietok vnútorných vápenných alebo vápennocementových v rozsahu do 100 %,  -0,05000t</t>
  </si>
  <si>
    <t>798349726</t>
  </si>
  <si>
    <t>"ozn.B17 - otlčenie omietok vnútorných</t>
  </si>
  <si>
    <t>" m.č.1.05 - Sklad" (5,30*2+6,65*2)*3,00</t>
  </si>
  <si>
    <t>"dvere 1000/2100" - 1,00*2,10</t>
  </si>
  <si>
    <t>"prostup 1200/2200" - 1,20*2,20</t>
  </si>
  <si>
    <t>"okno 1000/1000" -1,00*1,00*1</t>
  </si>
  <si>
    <t>"dvere 2900/2750" - 2,90*2,75*1</t>
  </si>
  <si>
    <t>"ostenie" (1,00+2,10*2)*0,70+ 1,00*4*0,70+(2,90+2,75*2)*0,35</t>
  </si>
  <si>
    <t>" m.č.1.06 - Zádverie" (3,00*2+1,83*2)*3,00</t>
  </si>
  <si>
    <t>"dvere 1000/2100" - 1,00*2,10*3</t>
  </si>
  <si>
    <t>"dvere 1400/2100" - 1,40*2,10*1</t>
  </si>
  <si>
    <t>"ostenie" (1,00*3+2,10*2*3)*0,15+(1,40+2,10*2)*0,70</t>
  </si>
  <si>
    <t>" m.č.1.07 - Sklad" (3,00*2+4,15*2)*3,00</t>
  </si>
  <si>
    <t>"dvere 1000/2100" - 1,00*2,10*2</t>
  </si>
  <si>
    <t>"okno 800/1000" -0,80*1,00*1</t>
  </si>
  <si>
    <t>"ostenie" (1,00+2,10*2)*0,15+(0,80*2+1,00*2)*0,70</t>
  </si>
  <si>
    <t>" m.č.1.08 - Sklad" (3,35*2+1,83*2)*3,00</t>
  </si>
  <si>
    <t>" m.č.1.09 - Sklad" (3,35*2+2,12*2)*3,00</t>
  </si>
  <si>
    <t>"dvere 1000/2100" - 1,00*2,10*1</t>
  </si>
  <si>
    <t>" m.č.1.10 - Sklad" (3,35*2+2,05*2)*3,00</t>
  </si>
  <si>
    <t>"okno 500/500" -0,50*0,50*1</t>
  </si>
  <si>
    <t>"ostenie" (0,50*2+0,50*2)*0,70</t>
  </si>
  <si>
    <t>" m.č.1.11 - Sklad" (6,30+5,97*2)*3,90</t>
  </si>
  <si>
    <t>"dvere 3500/3000" - 3,50*3,00*1</t>
  </si>
  <si>
    <t>"okno 1300/2100" -1,30*2,10*3</t>
  </si>
  <si>
    <t>"ostenie" (3,50+3,00*2)*0,70+(1,30*2*3+2,10*2*3)*0,70</t>
  </si>
  <si>
    <t>" m.č.1.12 - Sklad" (8,70*2+6,06)*3,90</t>
  </si>
  <si>
    <t>"ostenie" (1,30*2*3+2,10*2*3)*0,70</t>
  </si>
  <si>
    <t>" m.č.1.13- Sklad" (7,85+2,71)*3,90</t>
  </si>
  <si>
    <t>"okno 1000/1700" -1,00*1,70*1</t>
  </si>
  <si>
    <t>"dvere 1300/2300" - 1,30*2,30*1</t>
  </si>
  <si>
    <t>"ostenie" (1,00*2+1,70*2)*0,70+(1,30+2,30*2)*0,70</t>
  </si>
  <si>
    <t>" m.č.1.14- Sklad" 6,63*2*3,90</t>
  </si>
  <si>
    <t>"dvere 4200/3000" -4,20*3,00*1</t>
  </si>
  <si>
    <t>"ostenie" (4,20+3,00*2)*0,70</t>
  </si>
  <si>
    <t>" m.č.1.16,1.17- Sklad" (2,05*2+10,30*2+8,61)*3,90</t>
  </si>
  <si>
    <t>"okno 1600/2300" -1,60*2,30*1</t>
  </si>
  <si>
    <t>"dvere 4400/3000" -4,20*3,00*1</t>
  </si>
  <si>
    <t>"dvere 1300/3100" - 1,30*3,10*1</t>
  </si>
  <si>
    <t>"ostenie" (4,20+3,00*2)*0,70+(1,60*2+2,30*2)*0,70+(1,30+3,10*2)*0,70+(1,00*2+1,70*2)*0,70</t>
  </si>
  <si>
    <t>(4,40+3,00*2)*0,70</t>
  </si>
  <si>
    <t>25</t>
  </si>
  <si>
    <t>978036171</t>
  </si>
  <si>
    <t>Otlčenie šľachtených omietok vonkajších brizolitových, v rozsahu do 100 %,  -0,04500t</t>
  </si>
  <si>
    <t>1095861752</t>
  </si>
  <si>
    <t>"ozn.B17 - otlčenie omietok vonkajších</t>
  </si>
  <si>
    <t>511,664</t>
  </si>
  <si>
    <t>26</t>
  </si>
  <si>
    <t>979082111</t>
  </si>
  <si>
    <t>Vnútrostavenisková doprava sutiny a vybúraných hmôt do 10 m</t>
  </si>
  <si>
    <t>t</t>
  </si>
  <si>
    <t>477307482</t>
  </si>
  <si>
    <t>27</t>
  </si>
  <si>
    <t>979081111</t>
  </si>
  <si>
    <t>Odvoz sutiny a vybúraných hmôt na skládku</t>
  </si>
  <si>
    <t>2040923848</t>
  </si>
  <si>
    <t>28</t>
  </si>
  <si>
    <t>979081121</t>
  </si>
  <si>
    <t>Odvoz sutiny a vybúraných hmôt na skládku za každý ďalší 1 km</t>
  </si>
  <si>
    <t>-32925036</t>
  </si>
  <si>
    <t>29</t>
  </si>
  <si>
    <t>979089011</t>
  </si>
  <si>
    <t xml:space="preserve">Poplatok za skladovanie - betón, tehly, dlaždice, (17 01) nebezpečné </t>
  </si>
  <si>
    <t>-2064695527</t>
  </si>
  <si>
    <t>30</t>
  </si>
  <si>
    <t>9790890121</t>
  </si>
  <si>
    <t>Poplatok za skladovanie - betón, tehly, dlaždice (17 01 ), ostatné</t>
  </si>
  <si>
    <t>1688637050</t>
  </si>
  <si>
    <t>31</t>
  </si>
  <si>
    <t>979089112</t>
  </si>
  <si>
    <t>Poplatok za skladovanie - drevo, sklo, plasty (17 02 ), ostatné</t>
  </si>
  <si>
    <t>1390039648</t>
  </si>
  <si>
    <t>99</t>
  </si>
  <si>
    <t>Presun hmôt HSV</t>
  </si>
  <si>
    <t>32</t>
  </si>
  <si>
    <t>999281111</t>
  </si>
  <si>
    <t>Presun hmôt pre opravy a údržbu objektov vrátane vonkajších plášťov výšky do 25 m</t>
  </si>
  <si>
    <t>-2031828024</t>
  </si>
  <si>
    <t>PSV</t>
  </si>
  <si>
    <t>Práce a dodávky PSV</t>
  </si>
  <si>
    <t>762</t>
  </si>
  <si>
    <t>Konštrukcie tesárske</t>
  </si>
  <si>
    <t>33</t>
  </si>
  <si>
    <t>762331812</t>
  </si>
  <si>
    <t>Demontáž viazaných konštrukcií krovov so sklonom do 60°, prierez. plochy 120 - 224 cm2,  -0.01400t</t>
  </si>
  <si>
    <t>1830617944</t>
  </si>
  <si>
    <t>34</t>
  </si>
  <si>
    <t>762331814</t>
  </si>
  <si>
    <t>Demontáž viazaných konštrukcií krovov so sklonom do 60°, prierez. plochy 288 - 450 cm2,  -0.03200t</t>
  </si>
  <si>
    <t>1579769585</t>
  </si>
  <si>
    <t>35</t>
  </si>
  <si>
    <t>762342812</t>
  </si>
  <si>
    <t>Demontáž latovania striech so sklonom do 60 st., pri osovej vzdialenosti lát 0,22-0,50 m,  -0.00500t</t>
  </si>
  <si>
    <t>83294645</t>
  </si>
  <si>
    <t>"B8 - demontáž krovu - laťovanie</t>
  </si>
  <si>
    <t>678</t>
  </si>
  <si>
    <t>36</t>
  </si>
  <si>
    <t>762811811</t>
  </si>
  <si>
    <t>Demontáž záklopov stropov vrchných, zapustených z hrubých dosiek hr. do 32 mm,  -0.01400t</t>
  </si>
  <si>
    <t>131209198</t>
  </si>
  <si>
    <t>"ozn.B20 - búranie celej konštrukcie stropu</t>
  </si>
  <si>
    <t>" m.č.1.05 - Sklad" 34,982</t>
  </si>
  <si>
    <t>" m.č.1.06 - Zádverie" 6,00</t>
  </si>
  <si>
    <t>" m.č.1.07 - Sklad" 12,42</t>
  </si>
  <si>
    <t>" m.č.1.08 - Sklad" 6,13</t>
  </si>
  <si>
    <t>" m.č.1.09 - Sklad" 7,10</t>
  </si>
  <si>
    <t>" m.č.1.10 - Sklad" 6,82</t>
  </si>
  <si>
    <t>37</t>
  </si>
  <si>
    <t>762822830</t>
  </si>
  <si>
    <t>Demontáž stropnic z reziva prierezovej plochy 288 - 450cm2,  -0.02500t</t>
  </si>
  <si>
    <t>145362752</t>
  </si>
  <si>
    <t>286,294</t>
  </si>
  <si>
    <t>38</t>
  </si>
  <si>
    <t>762841812</t>
  </si>
  <si>
    <t>Demont.podbíjania stropov  z dosiek hr. do 35 mm s omietkou,  -0.04000t</t>
  </si>
  <si>
    <t>-2054980909</t>
  </si>
  <si>
    <t>"ozn.B20 - búranie celej konštrukcie stropu-podbíjanie s omietkou</t>
  </si>
  <si>
    <t>355,498</t>
  </si>
  <si>
    <t>764</t>
  </si>
  <si>
    <t>Konštrukcie klampiarske</t>
  </si>
  <si>
    <t>39</t>
  </si>
  <si>
    <t>764352810</t>
  </si>
  <si>
    <t>Demontáž žľabov pododkvapových polkruhových rš 330 mm,  -0,00330t</t>
  </si>
  <si>
    <t>-613235392</t>
  </si>
  <si>
    <t>"B12 - búranie okapového systému - žlaby</t>
  </si>
  <si>
    <t>48,1</t>
  </si>
  <si>
    <t>40</t>
  </si>
  <si>
    <t>764359810</t>
  </si>
  <si>
    <t>Demontáž kotlíka kónického, so sklonom žľabu do 30st.,  -0,00110t</t>
  </si>
  <si>
    <t>-510515068</t>
  </si>
  <si>
    <t>"B12 - búranie okapového systému - kotlík</t>
  </si>
  <si>
    <t>41</t>
  </si>
  <si>
    <t>764453844</t>
  </si>
  <si>
    <t>Demontáž odpadového kolena horného dvojitého 120 a 150 mm,  -0,00290t</t>
  </si>
  <si>
    <t>537707160</t>
  </si>
  <si>
    <t>"B12 - búranie okapového systému - kolena horné</t>
  </si>
  <si>
    <t>42</t>
  </si>
  <si>
    <t>764454803</t>
  </si>
  <si>
    <t>Demontáž odpadových rúr kruhových, s priemerom 150 mm,  -0,00356t</t>
  </si>
  <si>
    <t>405972708</t>
  </si>
  <si>
    <t>"B12 - búranie okapového systému - odpadová rúra</t>
  </si>
  <si>
    <t>4,20</t>
  </si>
  <si>
    <t>765</t>
  </si>
  <si>
    <t>Konštrukcie - krytiny tvrdé</t>
  </si>
  <si>
    <t>43</t>
  </si>
  <si>
    <t>765311815</t>
  </si>
  <si>
    <t>Demontáž keramickej krytiny pálenej uloženej na sucho do 30 ks/m2, do sutiny, sklon strechy do 45°, -0,05t</t>
  </si>
  <si>
    <t>-1545580869</t>
  </si>
  <si>
    <t>"B9 - demontáž keramickej krytiny</t>
  </si>
  <si>
    <t>150,0</t>
  </si>
  <si>
    <t>44</t>
  </si>
  <si>
    <t>765381811</t>
  </si>
  <si>
    <t>Demontáž krytiny vláknocementovej z obdĺžnikov na latovaní, do sutiny, sklon strechy do 45°, -0,014t</t>
  </si>
  <si>
    <t>-1850207889</t>
  </si>
  <si>
    <t>"B10 - demontáž AZC krytiny</t>
  </si>
  <si>
    <t>417</t>
  </si>
  <si>
    <t>M</t>
  </si>
  <si>
    <t>Práce a dodávky M</t>
  </si>
  <si>
    <t>21-M</t>
  </si>
  <si>
    <t>Elektromontáže</t>
  </si>
  <si>
    <t>45</t>
  </si>
  <si>
    <t>210962212</t>
  </si>
  <si>
    <t>Demontáž rozvádzača</t>
  </si>
  <si>
    <t>64</t>
  </si>
  <si>
    <t>-1822833175</t>
  </si>
  <si>
    <t>"B15" 2,0</t>
  </si>
  <si>
    <t>N - Neoprávnené náklady</t>
  </si>
  <si>
    <t>961043111</t>
  </si>
  <si>
    <t>Búranie základov z betónu prostého  -2,20000t</t>
  </si>
  <si>
    <t>460543596</t>
  </si>
  <si>
    <t>"ozn.B25 - betonových základov</t>
  </si>
  <si>
    <t>" m.č.1.01 - Zádverie" (1,65+2,30-0,50)*0,50*1,25</t>
  </si>
  <si>
    <t>" m.č.1.03 - Sklad" 28,62</t>
  </si>
  <si>
    <t>28,62*0,15</t>
  </si>
  <si>
    <t>" m.č.1.01 - Zádverie" (1,65+1,95)*3,05*0,35-1,00*2,10*0,35</t>
  </si>
  <si>
    <t>" m.č.1.03 - Sklad" 2,50*2,75*0,70</t>
  </si>
  <si>
    <t>" m.č.1.04 - Sklad" 1,20*2,20*0,70</t>
  </si>
  <si>
    <t>" m.č.1.03 - Sklad" 1,00*1,20*2</t>
  </si>
  <si>
    <t>" m.č.1.04 - Sklad" 1,00*1,20*2</t>
  </si>
  <si>
    <t>28,62*0,10</t>
  </si>
  <si>
    <t>12,35</t>
  </si>
  <si>
    <t>" m.č.1.02 - Schodisko" 1,00*2,10*1</t>
  </si>
  <si>
    <t>" m.č.1.03 - Sklad" 1,00*2,10*1</t>
  </si>
  <si>
    <t>" m.č.1.01 - Zádverie" 1</t>
  </si>
  <si>
    <t>" m.č.1.02 - Schodisko" 1</t>
  </si>
  <si>
    <t>" m.č.1.03 - Sklad" 1</t>
  </si>
  <si>
    <t>" m.č.1.01 - Zádverie" 1,00*2,10*1</t>
  </si>
  <si>
    <t>" m.č.1.03 - Sklad" 3,00*0,27*0,70</t>
  </si>
  <si>
    <t>47</t>
  </si>
  <si>
    <t>97105502</t>
  </si>
  <si>
    <t>Rezanie konštrukcií murovaných hr. 300mm -0,03600t</t>
  </si>
  <si>
    <t>1887214647</t>
  </si>
  <si>
    <t>"1,01" 2*3,05</t>
  </si>
  <si>
    <t>"1,03" 2,50+2,75*2</t>
  </si>
  <si>
    <t>" m.č.1.03 - Sklad" 4,00</t>
  </si>
  <si>
    <t>" m.č.1.02 - Schodisko" (1,45*2+1,30*2)*3,00</t>
  </si>
  <si>
    <t xml:space="preserve">"otvory" </t>
  </si>
  <si>
    <t>"ostenie" (1,00+2,10*2)*0,35</t>
  </si>
  <si>
    <t>" m.č.1.03 - Sklad" (5,90*2+4,85*2)*3,00</t>
  </si>
  <si>
    <t>"okno 1000/1200" -1,00*1,20*2</t>
  </si>
  <si>
    <t>"prostup 3200/2800" -3,20*2,80</t>
  </si>
  <si>
    <t>"ostenie" (1,00+2,10*2)*0,70+(1,00*2*2+1,20*2*2)*0,70+(3,20+2,80*2)*0,70</t>
  </si>
  <si>
    <t>" m.č.1.04 - Sklad" (5,90*2+4,85*2)*3,00</t>
  </si>
  <si>
    <t>"prostup 1200/2200" - 1,20*2,20*1</t>
  </si>
  <si>
    <t>"prostup 3200/2800" -3,20*2,80*1</t>
  </si>
  <si>
    <t>"ostenie" (1,00+2,10*2)*0,70+(1,20+2,20*2)*0,70</t>
  </si>
  <si>
    <t>95,70</t>
  </si>
  <si>
    <t>121</t>
  </si>
  <si>
    <t>" m.č.1.01 - Zádverie" 2,54</t>
  </si>
  <si>
    <t>" m.č.1.02 - Schodisko" 1,89</t>
  </si>
  <si>
    <t>" m.č.1.04 - Sklad" 28,62</t>
  </si>
  <si>
    <t>52,12</t>
  </si>
  <si>
    <t>61,67</t>
  </si>
  <si>
    <t>26,9</t>
  </si>
  <si>
    <t>5,00</t>
  </si>
  <si>
    <t>-1438491066</t>
  </si>
  <si>
    <t>121,0</t>
  </si>
  <si>
    <t>2 - Fakturačný celok 2</t>
  </si>
  <si>
    <t>SO 01.1 - NS - Architektonicko stavebné riešenie - nový stav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</si>
  <si>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</si>
  <si>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</si>
  <si>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</si>
  <si>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</si>
  <si>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</si>
  <si>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>Zemné práce</t>
  </si>
  <si>
    <t>132201101</t>
  </si>
  <si>
    <t>Výkop ryhy do šírky 600 mm v horn.3 do 100 m3</t>
  </si>
  <si>
    <t>-696374643</t>
  </si>
  <si>
    <t xml:space="preserve"> "B11 - výkop pre dodatočné zaizolovanie stien</t>
  </si>
  <si>
    <t>20,785*1,05</t>
  </si>
  <si>
    <t>132201109</t>
  </si>
  <si>
    <t>Príplatok k cene za lepivosť pri hĺbení rýh šírky do 600 mm zapažených i nezapažených s urovnaním dna v hornine 3</t>
  </si>
  <si>
    <t>242903368</t>
  </si>
  <si>
    <t>139711101</t>
  </si>
  <si>
    <t>Výkop v uzavretých priestoroch s naložením výkopu na dopravný prostriedok v hornine 1 až 4</t>
  </si>
  <si>
    <t>1786809446</t>
  </si>
  <si>
    <t>265,57*0,15*1,05</t>
  </si>
  <si>
    <t>174201101</t>
  </si>
  <si>
    <t>Zásyp sypaninou bez zhutnenia jám, šachiet, rýh, zárezov alebo okolo objektov do 100 m3</t>
  </si>
  <si>
    <t>-1535857999</t>
  </si>
  <si>
    <t>9,432</t>
  </si>
  <si>
    <t>162301102</t>
  </si>
  <si>
    <t xml:space="preserve">Vodorovné premiestnenie výkopku  po spevnenej ceste z horniny tr.1-4,  do 100 m3 na vzdialenosť do 1000 m </t>
  </si>
  <si>
    <t>-558670514</t>
  </si>
  <si>
    <t>"výkop rýhy" 21,824</t>
  </si>
  <si>
    <t>"výkop v uzavretých priestoroch" 41,827</t>
  </si>
  <si>
    <t>"spätný zásyp" -9,432</t>
  </si>
  <si>
    <t>162501105</t>
  </si>
  <si>
    <t>Vodorovné premiestnenie výkopku  po spevnenej ceste z  horniny tr.1-4, do 100 m3, príplatok k cene za každých ďalšich a začatých 1000 m</t>
  </si>
  <si>
    <t>-149054258</t>
  </si>
  <si>
    <t>54,219*10 'Prepočítané koeficientom množstva</t>
  </si>
  <si>
    <t>171201201</t>
  </si>
  <si>
    <t>Uloženie sypaniny na skládky do 100 m3</t>
  </si>
  <si>
    <t>989438240</t>
  </si>
  <si>
    <t>Zakladanie</t>
  </si>
  <si>
    <t>273321312</t>
  </si>
  <si>
    <t xml:space="preserve">Betón základových dosiek, železový (bez výstuže), tr.C 20/25 </t>
  </si>
  <si>
    <t>659120422</t>
  </si>
  <si>
    <t xml:space="preserve"> "D5 - podlahy</t>
  </si>
  <si>
    <t>"Skladba POb</t>
  </si>
  <si>
    <t>"m.č.1.13 Garáž" 83,95</t>
  </si>
  <si>
    <t>"m.č.1.14 Garáž" 177,39</t>
  </si>
  <si>
    <t>"Skladba POc</t>
  </si>
  <si>
    <t>"m.č.1.11 Šatňa" 4,20</t>
  </si>
  <si>
    <t>"m.č.1.12 WC" 3,47</t>
  </si>
  <si>
    <t>269,01*0,15*1,05</t>
  </si>
  <si>
    <t>273362021</t>
  </si>
  <si>
    <t>Výstuž základových dosiek zo zvár. sietí KARI</t>
  </si>
  <si>
    <t>-723347771</t>
  </si>
  <si>
    <t>"m.č.1.13 Garáž" 83,95+(14,89*2+6,30*2)*0,75</t>
  </si>
  <si>
    <t>"m.č.1.14 Garáž" 177,39+(21,84*2+8,61*2)*0,75</t>
  </si>
  <si>
    <t>"m.č.1.12 WC" 3,22</t>
  </si>
  <si>
    <t>346,220*1,20*5,27/1000</t>
  </si>
  <si>
    <t>273362402</t>
  </si>
  <si>
    <t>Výstuž betónových mazanín zo zvár. sietí KARI, priemer drôtu 4/4 mm, veľkosť oka 150x150 mm</t>
  </si>
  <si>
    <t>1942733844</t>
  </si>
  <si>
    <t xml:space="preserve"> "D5 - keramické podlahy</t>
  </si>
  <si>
    <t>"Skladba POa</t>
  </si>
  <si>
    <t>"m.č.1.06 Zádverie" 6,00</t>
  </si>
  <si>
    <t>"m.č.1.07 Kuchunka" 3,60</t>
  </si>
  <si>
    <t>"m.č.1.08 Kancelária" 11,05</t>
  </si>
  <si>
    <t>"m.č.1.09 Dielňa" 13,74</t>
  </si>
  <si>
    <t>"m.č.1.10 WC" 4,10</t>
  </si>
  <si>
    <t>45,19*1,20</t>
  </si>
  <si>
    <t>Zvislé a kompletné konštrukcie</t>
  </si>
  <si>
    <t>310239211</t>
  </si>
  <si>
    <t>Zamurovanie otvoru s plochou nad 1 do 4m2 v murive nadzákladného tehlami na maltu vápennocementovú</t>
  </si>
  <si>
    <t>-1918812781</t>
  </si>
  <si>
    <t xml:space="preserve"> "D7 -zamurovanie otvorov </t>
  </si>
  <si>
    <t>"m.č.1.12 - WC" 0,50*2,10*0,60*1+0,80*1,10*0,60*1</t>
  </si>
  <si>
    <t>"m.č.1.13 - Garáž" 1,30*1,10*0,60*2+1,30*2,10*0,60*3</t>
  </si>
  <si>
    <t>"m.č.1.14 - Garáž" 1,00*1,70*0,60*1</t>
  </si>
  <si>
    <t xml:space="preserve">                                      1,00*1,80*0,60*1</t>
  </si>
  <si>
    <t xml:space="preserve">                                      1,60*2,30*0,60*1</t>
  </si>
  <si>
    <t xml:space="preserve">                                      1,30*2,30*0,60*1</t>
  </si>
  <si>
    <t xml:space="preserve">                                      1,30*3,10*0,60*1</t>
  </si>
  <si>
    <t xml:space="preserve">                                      0,50*1,45*0,60*1</t>
  </si>
  <si>
    <t xml:space="preserve"> "D6 -podmurovanie papapetov</t>
  </si>
  <si>
    <t>"m.č.1.05 -Sklad" 2,45*1,80*0,30*1+1,10*1,50*0,30*1</t>
  </si>
  <si>
    <t>"m.č.1.09 -Dielňa" 1,00*1,50*0,30*1</t>
  </si>
  <si>
    <t>"m.č.1.10 -WC" 1,50*1,80*0,30*1</t>
  </si>
  <si>
    <t>"m.č.1.12 -WC" 1,30*1,00*0,30*1</t>
  </si>
  <si>
    <t>"m.č.1.13 -Garáž" 1,30*1,00*0,30*5</t>
  </si>
  <si>
    <t>317162102</t>
  </si>
  <si>
    <t>Keramický predpätý preklad , šírky 120 mm, výšky 65 mm, dĺžky 1250 mm</t>
  </si>
  <si>
    <t>-837695049</t>
  </si>
  <si>
    <t xml:space="preserve"> "D19 - keramický preklad</t>
  </si>
  <si>
    <t>"m.č.1.07 Kuchynka " 1</t>
  </si>
  <si>
    <t>"m.č.1.10 - WC " 1</t>
  </si>
  <si>
    <t>"m.č.1.11 - Šatňa "1</t>
  </si>
  <si>
    <t>"m.č.1.12 - WC " 2</t>
  </si>
  <si>
    <t>317944313</t>
  </si>
  <si>
    <t>Valcované nosníky dodatočne osadzované do pripravených otvorov bez zamurovania hláv Uč.16</t>
  </si>
  <si>
    <t>-1724361964</t>
  </si>
  <si>
    <t>342272122</t>
  </si>
  <si>
    <t>Priečky z tvárnic  hr. 150 mm, na MVC a maltu  (150x249x599)</t>
  </si>
  <si>
    <t>-1025906555</t>
  </si>
  <si>
    <t xml:space="preserve"> "D31 - priečky z pórobetonových tvrárnic</t>
  </si>
  <si>
    <t>"m.č.1.07 - Kuchynka" 3,00*3,30-1,00*2,05</t>
  </si>
  <si>
    <t>"m.č.1.10 - WC" 2,05*3,30-0,80*2,05</t>
  </si>
  <si>
    <t>"m.č.1.11 - Šatňa" (2,25+2,00)*4,20-0,80*2,05*1</t>
  </si>
  <si>
    <t>"m.č.1.12 - WC" (2,25+1,65*2)*4,20-0,80*2,05*2</t>
  </si>
  <si>
    <t>"D15 -  vyspravenie ostenia</t>
  </si>
  <si>
    <t>"m.č.1,14 - Garáž" 0,70*3,00*2</t>
  </si>
  <si>
    <t>342948112.1</t>
  </si>
  <si>
    <t>Ukotvenie priečok k murovaným konštrukciám</t>
  </si>
  <si>
    <t>-1902150746</t>
  </si>
  <si>
    <t xml:space="preserve"> "PS - pružný spoj deliacej priečky</t>
  </si>
  <si>
    <t>"m.č.1.08 Kancelária" 3,2*2</t>
  </si>
  <si>
    <t>"m.č.1.11 Šatňa" 4,0*1</t>
  </si>
  <si>
    <t>"m.č.1.12 WC" 4,0*2</t>
  </si>
  <si>
    <t>346481121</t>
  </si>
  <si>
    <t>Zaplentovanie  valcovaných nosníkov,  pod stropom rabicovým pletivom</t>
  </si>
  <si>
    <t>-1218474855</t>
  </si>
  <si>
    <t xml:space="preserve"> "D8 - oceľový preklad Uč.160</t>
  </si>
  <si>
    <t>"PO1 -  UPE 160 "  0,27*2*2,60+0,55*2,10</t>
  </si>
  <si>
    <t>"PO2 - UPE 160 "  0,27*2*3,00+0,70*2,50</t>
  </si>
  <si>
    <t>"PO4 - UPE 160 "  0,27*2*4,00*3+0,70*3,50*3</t>
  </si>
  <si>
    <t>Vodorovné konštrukcie</t>
  </si>
  <si>
    <t>413232221</t>
  </si>
  <si>
    <t>Zamurovanie záhlavia akýmikoľvek pálenými tehlami valcovaných nosníkov, výšky nad 150 do 300 mm</t>
  </si>
  <si>
    <t>-672081716</t>
  </si>
  <si>
    <t>"PO1 -  UPE 160 "  4*2</t>
  </si>
  <si>
    <t>"PO2 - UPE 160 "  6*2</t>
  </si>
  <si>
    <t>"PO4 - UPE 160 "  6*2*3</t>
  </si>
  <si>
    <t>417321414</t>
  </si>
  <si>
    <t>Betón stužujúcich pásov a vencov železový tr. C 20/25</t>
  </si>
  <si>
    <t>79863394</t>
  </si>
  <si>
    <t xml:space="preserve"> "D24 - železobetonový veniec</t>
  </si>
  <si>
    <t>"V01,V02</t>
  </si>
  <si>
    <t>13,477</t>
  </si>
  <si>
    <t>417351115</t>
  </si>
  <si>
    <t>Debnenie bočníc stužujúcich pásov a vencov vrátane vzpier zhotovenie</t>
  </si>
  <si>
    <t>253667768</t>
  </si>
  <si>
    <t xml:space="preserve"> "D24 - železobetonový veniec-debnenie</t>
  </si>
  <si>
    <t>72,671</t>
  </si>
  <si>
    <t>417351116</t>
  </si>
  <si>
    <t>Debnenie bočníc stužujúcich pásov a vencov vrátane vzpier odstránenie</t>
  </si>
  <si>
    <t>387068774</t>
  </si>
  <si>
    <t>417361821</t>
  </si>
  <si>
    <t>Výstuž stužujúcich pásov a vencov z betonárskej ocele 10505</t>
  </si>
  <si>
    <t>-1775503012</t>
  </si>
  <si>
    <t xml:space="preserve"> "D24 - železobetonový veniec-armatúra</t>
  </si>
  <si>
    <t>0,827</t>
  </si>
  <si>
    <t>Úpravy povrchov, podlahy, osadenie</t>
  </si>
  <si>
    <t>642942111</t>
  </si>
  <si>
    <t>Osadenie oceľovej dverovej zárubne alebo rámu, plochy otvoru do 2,5 m2</t>
  </si>
  <si>
    <t>-1534576608</t>
  </si>
  <si>
    <t xml:space="preserve"> "D3 - dverové konštrukcie-zárubne</t>
  </si>
  <si>
    <t>"m.č.1.05 Sklad - dvere 900/1970" 1</t>
  </si>
  <si>
    <t>"m.č.1.06 Závetrie - dvere 900/1970" 1</t>
  </si>
  <si>
    <t>"m.č.1.10 - WC -  dvere 700/1970" 1</t>
  </si>
  <si>
    <t>"m.č.1.11 - Šatňa -  dvere 700/1970" 1</t>
  </si>
  <si>
    <t>"m.č.1.12 - WC -  dvere 700/1970" 2</t>
  </si>
  <si>
    <t>50</t>
  </si>
  <si>
    <t>5533190200</t>
  </si>
  <si>
    <t>Zárubňa oceľová CgU 70x197x6cm L</t>
  </si>
  <si>
    <t>136820879</t>
  </si>
  <si>
    <t>51</t>
  </si>
  <si>
    <t>5533190300</t>
  </si>
  <si>
    <t>Zárubňa oceľová CgU 70x197x6cm P</t>
  </si>
  <si>
    <t>1353917041</t>
  </si>
  <si>
    <t>52</t>
  </si>
  <si>
    <t>5533190600</t>
  </si>
  <si>
    <t>Zárubňa oceľová CgU 90x197x6cm L</t>
  </si>
  <si>
    <t>397872791</t>
  </si>
  <si>
    <t>54</t>
  </si>
  <si>
    <t>642942221</t>
  </si>
  <si>
    <t>Osadenie oceľovej dverovej zárubne alebo rámu, plochy otvoru nad 2,5 do 4,5 m2</t>
  </si>
  <si>
    <t>-784780076</t>
  </si>
  <si>
    <t xml:space="preserve"> "D3 - dverové konštrukcie-zárubne na dvojkrídlové dvere</t>
  </si>
  <si>
    <t>"m.č.1.04 Dielňa - dvere 2400/2200" 1</t>
  </si>
  <si>
    <t>"m.č.1.06 Zádverie - dvere 1400/2050" 1</t>
  </si>
  <si>
    <t>"m.č.1.13 Garáž - dvere 2100/2100" 1</t>
  </si>
  <si>
    <t>63</t>
  </si>
  <si>
    <t>-1831740169</t>
  </si>
  <si>
    <t>SO 01.3 - Zdravotechnika</t>
  </si>
  <si>
    <t xml:space="preserve">    721 - Zdravotech. kanalizácia potrubie</t>
  </si>
  <si>
    <t>132201201</t>
  </si>
  <si>
    <t>Výkop ryhy šírky 600-2000mm horn.3 do 100m3</t>
  </si>
  <si>
    <t>1460636182</t>
  </si>
  <si>
    <t>132201209</t>
  </si>
  <si>
    <t>Príplatok k cenám za lepivosť horniny 3</t>
  </si>
  <si>
    <t>-1995385475</t>
  </si>
  <si>
    <t>Vodorovné premiestnenie výkopku tr.1-4, do 1000 m</t>
  </si>
  <si>
    <t>-980095995</t>
  </si>
  <si>
    <t>167101102</t>
  </si>
  <si>
    <t>Nakladanie neuľahnutého výkopku z hornín tr.1-4 nad 100 do 1000 m3</t>
  </si>
  <si>
    <t>319129832</t>
  </si>
  <si>
    <t>171201202</t>
  </si>
  <si>
    <t>Uloženie sypaniny na skládky nad 100 do 1000 m3</t>
  </si>
  <si>
    <t>877604907</t>
  </si>
  <si>
    <t>175101101</t>
  </si>
  <si>
    <t>Obsyp potrubia sypaninou z vhodných hornín 1 až 4 bez prehodenia sypaniny</t>
  </si>
  <si>
    <t>-1215686397</t>
  </si>
  <si>
    <t>5833752900l</t>
  </si>
  <si>
    <t>Štrkopiesok preddrvený 0-45 n - obsyp potrubia</t>
  </si>
  <si>
    <t>-355930121</t>
  </si>
  <si>
    <t>181101102</t>
  </si>
  <si>
    <t>Úprava pláne v zárezoch v hornine 1-4 so zhutnením</t>
  </si>
  <si>
    <t>1165474014</t>
  </si>
  <si>
    <t>451573111i</t>
  </si>
  <si>
    <t>Lôžko pod potrubie, stoky a drobné objekty, v otvorenom výkope z piesku a štrkopiesku do 150 mm</t>
  </si>
  <si>
    <t>-696898632</t>
  </si>
  <si>
    <t>965031121</t>
  </si>
  <si>
    <t>Búranie podláh bez ohľadu na výplň škár,kladené na plocho,  -0,12200t</t>
  </si>
  <si>
    <t>727749504</t>
  </si>
  <si>
    <t>965043441</t>
  </si>
  <si>
    <t>Búranie podkladov pod dlažby, liatych dlažieb a mazanín,betón s poterom,teracom hr.do 150 mm,  plochy nad 4 m2 -2,20000t</t>
  </si>
  <si>
    <t>-871429638</t>
  </si>
  <si>
    <t>965049120</t>
  </si>
  <si>
    <t>Príplatok za búranie betónovej mazaniny so zváranou sieťou alebo rabicovým pletivom hr.nad 100 mm</t>
  </si>
  <si>
    <t>-1542980238</t>
  </si>
  <si>
    <t>971033251</t>
  </si>
  <si>
    <t>Vybúranie otvoru v murive tehl. plochy do 0, 0225 m2 hr.do 450 mm,  -0,01200t</t>
  </si>
  <si>
    <t>-1681675851</t>
  </si>
  <si>
    <t>971046004</t>
  </si>
  <si>
    <t>Jadrové vrty diamantovými korunkami do D 50 mm do stien - betónových, obkladov -0,00004t</t>
  </si>
  <si>
    <t>-104269115</t>
  </si>
  <si>
    <t>971046018</t>
  </si>
  <si>
    <t>Jadrové vrty diamantovými korunkami do D 200 mm do stien - betónových, obkladov -0,00069t</t>
  </si>
  <si>
    <t>836239668</t>
  </si>
  <si>
    <t>972056011</t>
  </si>
  <si>
    <t>Jadrové vrty diamantovými korunkami do D 120 mm do stropov - železobetónových -0,00027t</t>
  </si>
  <si>
    <t>-1103512411</t>
  </si>
  <si>
    <t>979011111</t>
  </si>
  <si>
    <t>Zvislá doprava sutiny a vybúraných hmôt za prvé podlažie nad alebo pod základným podlažím</t>
  </si>
  <si>
    <t>-1111858610</t>
  </si>
  <si>
    <t>979089711i</t>
  </si>
  <si>
    <t>Prenájom kontajneru, odvoz, dovoz a uskladnenie odpadu do 4 ton</t>
  </si>
  <si>
    <t>-907241263</t>
  </si>
  <si>
    <t>721</t>
  </si>
  <si>
    <t>Zdravotech. kanalizácia potrubie</t>
  </si>
  <si>
    <t>721100911</t>
  </si>
  <si>
    <t>Oprava potrubia hrdlového zazátkovanie hrdla kanalizačného potrubia</t>
  </si>
  <si>
    <t>450017744</t>
  </si>
  <si>
    <t>721171107</t>
  </si>
  <si>
    <t>Potrubie dažďovej kanalizacie z PVC zvislé pri stene D 75x1, 8</t>
  </si>
  <si>
    <t>-1119359845</t>
  </si>
  <si>
    <t>998721201</t>
  </si>
  <si>
    <t>Presun hmôt pre vnútornú kanalizáciu v objektoch výšky do 6 m</t>
  </si>
  <si>
    <t>%</t>
  </si>
  <si>
    <t>-35238853</t>
  </si>
  <si>
    <t>3,99*1,05</t>
  </si>
  <si>
    <t>28,62*0,15*1,05</t>
  </si>
  <si>
    <t>1,717</t>
  </si>
  <si>
    <t>"výkop rýhy" 4,19</t>
  </si>
  <si>
    <t>"výkop v uzavretých priestoroch" 4,508</t>
  </si>
  <si>
    <t>"spätný zásyp" -1,717</t>
  </si>
  <si>
    <t>6,981*10 'Prepočítané koeficientom množstva</t>
  </si>
  <si>
    <t>271533001r</t>
  </si>
  <si>
    <t>Násyp pod základové  konštrukcie so zhutnením z  kameniva hrubého drveného fr.16-32 mm</t>
  </si>
  <si>
    <t>347997648</t>
  </si>
  <si>
    <t xml:space="preserve"> "D33 - násyp pod  betonové základy</t>
  </si>
  <si>
    <t>" m.č.1.01 - Zádverie" (1,65+2,30-0,50)*0,50*0,15*1,05</t>
  </si>
  <si>
    <t>"m.č.1.03 Dielňa" 4,503</t>
  </si>
  <si>
    <t>"m.č.1.03 Dielňa" 28,62+(5,90*2+4,85*2)*0,75</t>
  </si>
  <si>
    <t>44,745*1,20*5,27/1000</t>
  </si>
  <si>
    <t>274313612</t>
  </si>
  <si>
    <t>Betón základových pásov, prostý tr.C 20/25</t>
  </si>
  <si>
    <t>309571754</t>
  </si>
  <si>
    <t xml:space="preserve"> "B33 - betonové základy C20/25</t>
  </si>
  <si>
    <t>" m.č.1.01 - Zádverie" (1,65+2,30-0,50)*0,50*1,10*1,05</t>
  </si>
  <si>
    <t>"m.č.1.03 -Dielňa" 1,20*1,50*0,30*2</t>
  </si>
  <si>
    <t>"m.č.1.04 -Dielňa" 1,20*1,50*0,30*2</t>
  </si>
  <si>
    <t>311272124</t>
  </si>
  <si>
    <t>Murivo nosné (m3) z tvárnic  pórobetónových hr. 300 mm, na MVC a maltu  (300x249x499)</t>
  </si>
  <si>
    <t>-1192489750</t>
  </si>
  <si>
    <t xml:space="preserve"> "D31 - nosné murivo</t>
  </si>
  <si>
    <t>"m.č.1.01 Chodba" (1,65+2,00)*0,30*3,25</t>
  </si>
  <si>
    <t>342948112.2</t>
  </si>
  <si>
    <t>Ukotvenie muriva</t>
  </si>
  <si>
    <t>-416724348</t>
  </si>
  <si>
    <t xml:space="preserve"> "D30 - kotvenie obvodovej steny</t>
  </si>
  <si>
    <t>"m.č.1.01 Chodba" 3,2*2</t>
  </si>
  <si>
    <t>"PO3 - UPE 160 "  0,27*2*3,70+0,70*3,20</t>
  </si>
  <si>
    <t>"PO3 - UPE 160 "  6*2</t>
  </si>
  <si>
    <t>2,453</t>
  </si>
  <si>
    <t>13,228</t>
  </si>
  <si>
    <t>0,151</t>
  </si>
  <si>
    <t>"m.č.1.01 Chodba - dvere 900/1970" 1</t>
  </si>
  <si>
    <t>"m.č.1.03 Dielňa - dvere 900/1970" 1</t>
  </si>
  <si>
    <t>53</t>
  </si>
  <si>
    <t>5533190700</t>
  </si>
  <si>
    <t>Zárubňa oceľová CgU 90x197x6cm P</t>
  </si>
  <si>
    <t>1431129577</t>
  </si>
  <si>
    <t>3 - Fakturačný celok 3</t>
  </si>
  <si>
    <t xml:space="preserve">    712 - Izolácie striech</t>
  </si>
  <si>
    <t xml:space="preserve">    713 - Izolácie tepelné</t>
  </si>
  <si>
    <t xml:space="preserve">    763 - Konštrukcie - drevostavby</t>
  </si>
  <si>
    <t xml:space="preserve">    783 - Dokončovacie práce - nátery</t>
  </si>
  <si>
    <t>712</t>
  </si>
  <si>
    <t>Izolácie striech</t>
  </si>
  <si>
    <t>70</t>
  </si>
  <si>
    <t>7122900101r</t>
  </si>
  <si>
    <t xml:space="preserve">Zhotovenie difúznej fólie pre strechy ploché do 10° </t>
  </si>
  <si>
    <t>-1871155792</t>
  </si>
  <si>
    <t>"St2</t>
  </si>
  <si>
    <t>"m.č.1.11,1.12 " (2,25+0,63)*(3,95+0,70)</t>
  </si>
  <si>
    <t>"m.č.1.06, - 1.10 " (3,35+0,15+3,00+0,15)*(6,30+1,4)</t>
  </si>
  <si>
    <t>"m.č.1.05" (6,65+0,35+0,70)*(5,3+0,75)</t>
  </si>
  <si>
    <t>71</t>
  </si>
  <si>
    <t>28322080081r</t>
  </si>
  <si>
    <t>Difúzna fólia</t>
  </si>
  <si>
    <t>-357873118</t>
  </si>
  <si>
    <t>111,182*1,15 'Prepočítané koeficientom množstva</t>
  </si>
  <si>
    <t>72</t>
  </si>
  <si>
    <t>7122900102r</t>
  </si>
  <si>
    <t xml:space="preserve">Zhotovenie vysokodifúznej membrány pre strechy ploché do 10° </t>
  </si>
  <si>
    <t>-579952035</t>
  </si>
  <si>
    <t>"Skladba St 1, St 2 - Strecha väzník</t>
  </si>
  <si>
    <t>485</t>
  </si>
  <si>
    <t>73</t>
  </si>
  <si>
    <t>28322080082r</t>
  </si>
  <si>
    <t>Vysokodifúzna fólia s deliacou rohožou tzv. kašírovaná</t>
  </si>
  <si>
    <t>1857702216</t>
  </si>
  <si>
    <t>485*1,15 'Prepočítané koeficientom množstva</t>
  </si>
  <si>
    <t>74</t>
  </si>
  <si>
    <t>712290020</t>
  </si>
  <si>
    <t>Zhotovenie parozábrany pre strechy šikmé do 30°</t>
  </si>
  <si>
    <t>-942239304</t>
  </si>
  <si>
    <t>75</t>
  </si>
  <si>
    <t>2832990190</t>
  </si>
  <si>
    <t xml:space="preserve">Parozábrana </t>
  </si>
  <si>
    <t>-163280552</t>
  </si>
  <si>
    <t>76</t>
  </si>
  <si>
    <t>998712101</t>
  </si>
  <si>
    <t>Presun hmôt pre izoláciu povlakovej krytiny v objektoch výšky do 6 m</t>
  </si>
  <si>
    <t>-2024872664</t>
  </si>
  <si>
    <t>713</t>
  </si>
  <si>
    <t>Izolácie tepelné</t>
  </si>
  <si>
    <t>77</t>
  </si>
  <si>
    <t>713111111</t>
  </si>
  <si>
    <t>Montáž tepelnej izolácie stropov minerálnou vlnou, vrchom kladenou voľne</t>
  </si>
  <si>
    <t>-615885463</t>
  </si>
  <si>
    <t>78</t>
  </si>
  <si>
    <t>6313670032</t>
  </si>
  <si>
    <t>Tepelné izolácie stropné podhľady a stropy minerálna izolácia - hr.200 mm</t>
  </si>
  <si>
    <t>-921711267</t>
  </si>
  <si>
    <t>111,182*1,02 'Prepočítané koeficientom množstva</t>
  </si>
  <si>
    <t>87</t>
  </si>
  <si>
    <t>998713101</t>
  </si>
  <si>
    <t>Presun hmôt pre izolácie tepelné v objektoch výšky do 6 m</t>
  </si>
  <si>
    <t>476966123</t>
  </si>
  <si>
    <t>88</t>
  </si>
  <si>
    <t>762341004</t>
  </si>
  <si>
    <t>Montáž debnenia jednoduchých striech, na krokvy a kontralaty z dosiek na zraz</t>
  </si>
  <si>
    <t>1943118087</t>
  </si>
  <si>
    <t>"Skladba St 1, St 2</t>
  </si>
  <si>
    <t>89</t>
  </si>
  <si>
    <t>6051119000</t>
  </si>
  <si>
    <t>Debnenie drevené dosky hr. 25 mm</t>
  </si>
  <si>
    <t>197800486</t>
  </si>
  <si>
    <t>485*0,0264 'Prepočítané koeficientom množstva</t>
  </si>
  <si>
    <t>90</t>
  </si>
  <si>
    <t>762341001</t>
  </si>
  <si>
    <t>Montáž debnenia jednoduchých striech, drevotrieskovými  doskami na zráz</t>
  </si>
  <si>
    <t>-99499520</t>
  </si>
  <si>
    <t>"Skladba St 1</t>
  </si>
  <si>
    <t>"m.č. 1,13 Garáž" 83,95</t>
  </si>
  <si>
    <t>"m.č. 1,14 Garáž" 117,39</t>
  </si>
  <si>
    <t>91</t>
  </si>
  <si>
    <t>6072628103</t>
  </si>
  <si>
    <t>Doska drevoštiepková OSB 3 do vlhkého prostredia hr. 15 mm</t>
  </si>
  <si>
    <t>-887640273</t>
  </si>
  <si>
    <t>92</t>
  </si>
  <si>
    <t>762395000</t>
  </si>
  <si>
    <t>Spojovacie prostriedky  pre viazané konštrukcie krovov, debnenie a laťovanie, nadstrešné konštr., spádové kliny - svorky, dosky, klince, pásová oceľ, vruty</t>
  </si>
  <si>
    <t>955655171</t>
  </si>
  <si>
    <t>"Skladba St 1, St 2 - drevené dosky</t>
  </si>
  <si>
    <t>485,00*0,022</t>
  </si>
  <si>
    <t>"Skladba St 1 - OSB dosky</t>
  </si>
  <si>
    <t>201,34*0,022</t>
  </si>
  <si>
    <t>93</t>
  </si>
  <si>
    <t>998762102</t>
  </si>
  <si>
    <t>Presun hmôt pre konštrukcie tesárske v objektoch výšky do 12 m</t>
  </si>
  <si>
    <t>646428936</t>
  </si>
  <si>
    <t>763</t>
  </si>
  <si>
    <t>Konštrukcie - drevostavby</t>
  </si>
  <si>
    <t>94</t>
  </si>
  <si>
    <t>763Ponuk.cena</t>
  </si>
  <si>
    <t>Väzníkový krov - výroba,dodávka a montáž dľžky 12485 mm, vrátane kotvenia, stuženia, impregnácie dopravy</t>
  </si>
  <si>
    <t>súb</t>
  </si>
  <si>
    <t>1951526410</t>
  </si>
  <si>
    <t>164</t>
  </si>
  <si>
    <t>998763101</t>
  </si>
  <si>
    <t>Presun hmôt pre drevostavby v objektoch výšky do 12 m</t>
  </si>
  <si>
    <t>-84005757</t>
  </si>
  <si>
    <t>97</t>
  </si>
  <si>
    <t>764313204</t>
  </si>
  <si>
    <t>Montáž krytiny hladkej z pozinkovaného falcovaného farbeného PZf plechu, sklon do 30° vrátane príslušenstva</t>
  </si>
  <si>
    <t>1409377003</t>
  </si>
  <si>
    <t>98</t>
  </si>
  <si>
    <t>1381403022</t>
  </si>
  <si>
    <t>Plech hladký pozinkovaný falcovaný farbený v RAL, hr. 0,6 mm</t>
  </si>
  <si>
    <t>-261000313</t>
  </si>
  <si>
    <t>764327240</t>
  </si>
  <si>
    <t>Oplechovanie z pozinkovaného farbeného PZf plechu, odkvapov na strechách s tvrdou krytinou r.š. 500 mm</t>
  </si>
  <si>
    <t>125469684</t>
  </si>
  <si>
    <t>83</t>
  </si>
  <si>
    <t>100</t>
  </si>
  <si>
    <t>764333471</t>
  </si>
  <si>
    <t>Montáž lemovania z pozinkovaného farbeného PZf plechu, múrov na plochých strechách r.š. 750 mm</t>
  </si>
  <si>
    <t>-859131676</t>
  </si>
  <si>
    <t>7,7</t>
  </si>
  <si>
    <t>101</t>
  </si>
  <si>
    <t>1805696015</t>
  </si>
  <si>
    <t>102</t>
  </si>
  <si>
    <t>764339411</t>
  </si>
  <si>
    <t>Montáž lemovania z pozinkovaného farbeného PZf plechu, komínov na vlnitej, šablonovej alebo tvrdej krytine v ploche, r.š. 400 mm</t>
  </si>
  <si>
    <t>-2075830640</t>
  </si>
  <si>
    <t>1,6</t>
  </si>
  <si>
    <t>103</t>
  </si>
  <si>
    <t>-923156814</t>
  </si>
  <si>
    <t>104</t>
  </si>
  <si>
    <t>764352423</t>
  </si>
  <si>
    <t>Žľaby z pozinkovaného farbeného PZf plechu, pododkvapové polkruhové r.š. 250 mm vrátane prislušenstva</t>
  </si>
  <si>
    <t>1749952875</t>
  </si>
  <si>
    <t>51,1</t>
  </si>
  <si>
    <t>106</t>
  </si>
  <si>
    <t>764454453</t>
  </si>
  <si>
    <t>Zvodové rúry z pozinkovaného farbeného PZf plechu, kruhové priemer 100 mm vrátane príslušenstva</t>
  </si>
  <si>
    <t>-407466461</t>
  </si>
  <si>
    <t>107</t>
  </si>
  <si>
    <t>764751233</t>
  </si>
  <si>
    <t>Montáž kolena zvodovej rúry</t>
  </si>
  <si>
    <t>212013617</t>
  </si>
  <si>
    <t>108</t>
  </si>
  <si>
    <t>5537301190</t>
  </si>
  <si>
    <t>Odkvapový systém- koleno zvodovej rúry, pozink. plech</t>
  </si>
  <si>
    <t>1989332803</t>
  </si>
  <si>
    <t>109</t>
  </si>
  <si>
    <t>764761432</t>
  </si>
  <si>
    <t>Montáž žľabového kotlíka k polkruhovým žľabom</t>
  </si>
  <si>
    <t>1082685995</t>
  </si>
  <si>
    <t>110</t>
  </si>
  <si>
    <t>5537301186</t>
  </si>
  <si>
    <t>Odkvapový systém- žľabový kotlík  pozink. plech</t>
  </si>
  <si>
    <t>-2059305463</t>
  </si>
  <si>
    <t>111</t>
  </si>
  <si>
    <t>764761372</t>
  </si>
  <si>
    <t>Montáž čiel pododkvapových žľabov</t>
  </si>
  <si>
    <t>-948101409</t>
  </si>
  <si>
    <t>112</t>
  </si>
  <si>
    <t>5537301180</t>
  </si>
  <si>
    <t>Odkvapový systém- žľabové čelo, pozink. plech</t>
  </si>
  <si>
    <t>1547295388</t>
  </si>
  <si>
    <t>113</t>
  </si>
  <si>
    <t>764761436</t>
  </si>
  <si>
    <t>Montáž žľabového rohu/kúta k polkruhovým žľabom</t>
  </si>
  <si>
    <t>272200130</t>
  </si>
  <si>
    <t>114</t>
  </si>
  <si>
    <t>5537301178</t>
  </si>
  <si>
    <t>Žľabový roh vnútorný 90° pozink. plech</t>
  </si>
  <si>
    <t>269622216</t>
  </si>
  <si>
    <t>115</t>
  </si>
  <si>
    <t>998764101</t>
  </si>
  <si>
    <t>Presun hmôt pre konštrukcie klampiarske v objektoch výšky do 6 m</t>
  </si>
  <si>
    <t>-1921061126</t>
  </si>
  <si>
    <t>783</t>
  </si>
  <si>
    <t>Dokončovacie práce - nátery</t>
  </si>
  <si>
    <t>159</t>
  </si>
  <si>
    <t>783782203</t>
  </si>
  <si>
    <t xml:space="preserve">Nátery tesárskych konštrukcií povrchová impregnácia </t>
  </si>
  <si>
    <t>1566400697</t>
  </si>
  <si>
    <t>"m.č.1.01,1.02,1.03,1.04" 4,10*9,00+(11,80-4,10)*(5,90+0,70)</t>
  </si>
  <si>
    <t>87,72*1,15 'Prepočítané koeficientom množstva</t>
  </si>
  <si>
    <t>135</t>
  </si>
  <si>
    <t>135*1,15 'Prepočítané koeficientom množstva</t>
  </si>
  <si>
    <t>87,72*1,02 'Prepočítané koeficientom množstva</t>
  </si>
  <si>
    <t>135*0,0264 'Prepočítané koeficientom množstva</t>
  </si>
  <si>
    <t>135,00*0,022</t>
  </si>
  <si>
    <t>135,0</t>
  </si>
  <si>
    <t>4 - Fakturačný celok 4</t>
  </si>
  <si>
    <t xml:space="preserve">    766 - Konštrukcie stolárske</t>
  </si>
  <si>
    <t xml:space="preserve">    767 - Konštrukcie doplnkové kovové</t>
  </si>
  <si>
    <t>622454521</t>
  </si>
  <si>
    <t>Oprava vonk.omietok cementových v množstve opravovanej plochy do 50% štukových hladených</t>
  </si>
  <si>
    <t>-1144789935</t>
  </si>
  <si>
    <t>"D33 - vyspravenie komína cem.maltou</t>
  </si>
  <si>
    <t>0,40*4*1,70</t>
  </si>
  <si>
    <t>KZS111</t>
  </si>
  <si>
    <t>648134614</t>
  </si>
  <si>
    <t xml:space="preserve"> "B11 - dodatočné zaizolovanie stien</t>
  </si>
  <si>
    <t>81,261</t>
  </si>
  <si>
    <t>622466111r</t>
  </si>
  <si>
    <t>Príprava vonkajšieho podkladu stien, cementový Prednástrek hr. 4 mm, ručné nanášanie</t>
  </si>
  <si>
    <t>1069639186</t>
  </si>
  <si>
    <t>390,313</t>
  </si>
  <si>
    <t>6224661351</t>
  </si>
  <si>
    <t xml:space="preserve">Vonkajšia omietka stien , vápennocementová, strojné miešanie, ručné nanášanie,   Jadrová omietka   hr. 20 mm </t>
  </si>
  <si>
    <t>387790044</t>
  </si>
  <si>
    <t>622481119</t>
  </si>
  <si>
    <t>Potiahnutie vonkajších stien sklotextílnou mriežkou s celoplošným prilepením</t>
  </si>
  <si>
    <t>324147123</t>
  </si>
  <si>
    <t>553,972</t>
  </si>
  <si>
    <t>622466183</t>
  </si>
  <si>
    <t>Vonkajšia omietka stien štuková , strojné miešanie, ručné nanášanie,  hr. 3 mm</t>
  </si>
  <si>
    <t>1697374296</t>
  </si>
  <si>
    <t>56</t>
  </si>
  <si>
    <t>941955004</t>
  </si>
  <si>
    <t>Lešenie ľahké pracovné pomocné s výškou lešeňovej podlahy nad 2,50 do 3,5 m</t>
  </si>
  <si>
    <t>256005894</t>
  </si>
  <si>
    <t>441,262</t>
  </si>
  <si>
    <t>59</t>
  </si>
  <si>
    <t>953997962</t>
  </si>
  <si>
    <t>Montáž hranatej plastovej vetracej mriežky plochy nad 0,06 m2</t>
  </si>
  <si>
    <t>1535915331</t>
  </si>
  <si>
    <t>60</t>
  </si>
  <si>
    <t>4297201080</t>
  </si>
  <si>
    <t>Ventilačná mriežka plastová, hranatá so sieťkou 300x300 mm</t>
  </si>
  <si>
    <t>662991188</t>
  </si>
  <si>
    <t>61</t>
  </si>
  <si>
    <t>953997966r</t>
  </si>
  <si>
    <t>Montáž PVC rúrky priemer 50 mm ukončenie vetracou mriežkou</t>
  </si>
  <si>
    <t>1674472710</t>
  </si>
  <si>
    <t>62</t>
  </si>
  <si>
    <t>4297201120r</t>
  </si>
  <si>
    <t>PVC rúrka priemer 50 mm vrátane vetracej mriežky</t>
  </si>
  <si>
    <t>1324719360</t>
  </si>
  <si>
    <t>82</t>
  </si>
  <si>
    <t>713132132</t>
  </si>
  <si>
    <t>Montáž tepelnej izolácie stien polystyrénom, celoplošným prilepením</t>
  </si>
  <si>
    <t>-1681284476</t>
  </si>
  <si>
    <t xml:space="preserve"> "D24 - železobetonový veniec-doplnenie tepelnej izolácie z int. strany</t>
  </si>
  <si>
    <t>40,548*1,05</t>
  </si>
  <si>
    <t>7131321321</t>
  </si>
  <si>
    <t>Montáž tepelnej izolácie stien polystyrénom, celoplošným prilepením a pribitím</t>
  </si>
  <si>
    <t>911578325</t>
  </si>
  <si>
    <t xml:space="preserve"> "Skladba S1 + doteplenie venca z ext. strany</t>
  </si>
  <si>
    <t>120,335*1,05</t>
  </si>
  <si>
    <t>84</t>
  </si>
  <si>
    <t>2837650080</t>
  </si>
  <si>
    <t>Tepelná izolácaia  hrúbka 150mm</t>
  </si>
  <si>
    <t>1176685396</t>
  </si>
  <si>
    <t>42,575</t>
  </si>
  <si>
    <t>"Skladba S1 + doteplenie venca z ext. strany</t>
  </si>
  <si>
    <t>126,352</t>
  </si>
  <si>
    <t>168,927*1,02 'Prepočítané koeficientom množstva</t>
  </si>
  <si>
    <t>85</t>
  </si>
  <si>
    <t>713132134</t>
  </si>
  <si>
    <t>Montáž tepelnej izolácie stien polystyrénom, vložením voľne v jednej vrstve</t>
  </si>
  <si>
    <t>-1013352561</t>
  </si>
  <si>
    <t>,,vložené do debnenia venca</t>
  </si>
  <si>
    <t>86</t>
  </si>
  <si>
    <t>2837650130</t>
  </si>
  <si>
    <t>XPS hrúbka 50mm</t>
  </si>
  <si>
    <t>-199009485</t>
  </si>
  <si>
    <t>42,575*1,02 'Prepočítané koeficientom množstva</t>
  </si>
  <si>
    <t>105</t>
  </si>
  <si>
    <t>764410550</t>
  </si>
  <si>
    <t>Oplechovanie parapetov z poplastovaného plechu, vrátane rohov r.š. do 400 mm</t>
  </si>
  <si>
    <t>-1550050567</t>
  </si>
  <si>
    <t>"PP1" 0,80</t>
  </si>
  <si>
    <t>"PP2" 0,50</t>
  </si>
  <si>
    <t>766</t>
  </si>
  <si>
    <t>Konštrukcie stolárske</t>
  </si>
  <si>
    <t>116</t>
  </si>
  <si>
    <t>766621081</t>
  </si>
  <si>
    <t xml:space="preserve">Montáž okna plastového pre občiansku a bytovú výstavbu, za 1 bm montáže   </t>
  </si>
  <si>
    <t>1545447468</t>
  </si>
  <si>
    <t xml:space="preserve"> "D1 - okenné konštrukcie</t>
  </si>
  <si>
    <t>"plastové okno 1000/1000" (1,00*2+1,00*2)*1</t>
  </si>
  <si>
    <t>"plastové okno 800/1000" (0,80*2+1,00*2)*1</t>
  </si>
  <si>
    <t>"plastové okno 800/1100" (0,80*2+1,10*2)*1</t>
  </si>
  <si>
    <t>"plastové okno 1300/1000" (1,30*2+1,10*2)*2</t>
  </si>
  <si>
    <t>"plastové okno 1000/800" (1,00*2+0,80*2)*1</t>
  </si>
  <si>
    <t>118</t>
  </si>
  <si>
    <t>6114111500</t>
  </si>
  <si>
    <t>Plastové okno  H/B 1000/1000 mm  jednokrídlové otváravo-sklopné</t>
  </si>
  <si>
    <t>-160277312</t>
  </si>
  <si>
    <t xml:space="preserve"> "D1 - okenné konštrukcie plastové</t>
  </si>
  <si>
    <t>"plastové okno 1000/1000"  1</t>
  </si>
  <si>
    <t>119</t>
  </si>
  <si>
    <t>6114111300</t>
  </si>
  <si>
    <t>Plastové okno  H/B 1000/  800 mm  jednokrídlové otváravo-sklopné</t>
  </si>
  <si>
    <t>1978367200</t>
  </si>
  <si>
    <t>"plastové okno 800/1000"  1</t>
  </si>
  <si>
    <t>120</t>
  </si>
  <si>
    <t>6114112300</t>
  </si>
  <si>
    <t>Plastové okno  H/B 1100/  800 mm jednokrídlové otváravo-sklopné</t>
  </si>
  <si>
    <t>-92038994</t>
  </si>
  <si>
    <t>"plastové okno 800/1100"  1</t>
  </si>
  <si>
    <t>6114112800</t>
  </si>
  <si>
    <t>Plastové okno  H/B 1000/1300 mm  jednokrídlové otváravo-sklopné</t>
  </si>
  <si>
    <t>-2125446875</t>
  </si>
  <si>
    <t>"plastové okno 1300/1100"  2</t>
  </si>
  <si>
    <t>122</t>
  </si>
  <si>
    <t>6114109500</t>
  </si>
  <si>
    <t>Plastové okno  H/B 800/1000 mm jednokrídlové otváravo-sklopné</t>
  </si>
  <si>
    <t>1785016293</t>
  </si>
  <si>
    <t>"plastové okno 1000/800"  1</t>
  </si>
  <si>
    <t>123</t>
  </si>
  <si>
    <t>766641073</t>
  </si>
  <si>
    <t>Montáž dverí plastových, za 1 bm montáže</t>
  </si>
  <si>
    <t>-860460593</t>
  </si>
  <si>
    <t xml:space="preserve"> "D2 - dverné konštrukcie</t>
  </si>
  <si>
    <t>"plastové dvere 1400*2050" (1,40*2+2,05*2)*1</t>
  </si>
  <si>
    <t>124</t>
  </si>
  <si>
    <t>6114122100</t>
  </si>
  <si>
    <t>Plastové dvere H/B 2050/ 1400 mm dvojkrídlové ľavé otváravé, vrátane zárubní, hliníkového prahu</t>
  </si>
  <si>
    <t>-215139090</t>
  </si>
  <si>
    <t>"plastové dvere 1400*2050" 1</t>
  </si>
  <si>
    <t>125</t>
  </si>
  <si>
    <t>766694151</t>
  </si>
  <si>
    <t>Montáž parapetnej dosky plastovej šírky nad 300 mm, dĺžky do 1000 mm</t>
  </si>
  <si>
    <t>553984827</t>
  </si>
  <si>
    <t>"PL1" 1</t>
  </si>
  <si>
    <t>"PL2" 1</t>
  </si>
  <si>
    <t>126</t>
  </si>
  <si>
    <t>6119001020</t>
  </si>
  <si>
    <t>Vnútorné parapetné dosky plastové</t>
  </si>
  <si>
    <t>1326135189</t>
  </si>
  <si>
    <t>"PL1" 0,80</t>
  </si>
  <si>
    <t>"PL2" 0,50</t>
  </si>
  <si>
    <t>132</t>
  </si>
  <si>
    <t>998766101</t>
  </si>
  <si>
    <t>Presun hmot pre konštrukcie stolárske v objektoch výšky do 6 m</t>
  </si>
  <si>
    <t>-2003534029</t>
  </si>
  <si>
    <t>767</t>
  </si>
  <si>
    <t>Konštrukcie doplnkové kovové</t>
  </si>
  <si>
    <t>767651230</t>
  </si>
  <si>
    <t>Montáž vrát otočných,vrátane oceľovej zárubne z dielov, s plochou nad 9 do 13 m2</t>
  </si>
  <si>
    <t>-712090390</t>
  </si>
  <si>
    <t xml:space="preserve"> "D9 - garážové brány</t>
  </si>
  <si>
    <t>"m.č.1.14 Garáž - vráta 3500/3000" 3</t>
  </si>
  <si>
    <t>136</t>
  </si>
  <si>
    <t>5534371538</t>
  </si>
  <si>
    <t>Garážové vráta HxB 3000x3500 vodorovne rebrovaná, resp. kazetová - RES X, vrátane oceľovej zárubne</t>
  </si>
  <si>
    <t>-2119348123</t>
  </si>
  <si>
    <t>137</t>
  </si>
  <si>
    <t>767660121</t>
  </si>
  <si>
    <t>Montáž vonkajšej mreže do 1,50m2</t>
  </si>
  <si>
    <t>995699106</t>
  </si>
  <si>
    <t xml:space="preserve"> "D32 - okenné mreže" </t>
  </si>
  <si>
    <t>"m.č.1.05 -Sklad" 1</t>
  </si>
  <si>
    <t>"m.č.1.08 -Kancelária" 1</t>
  </si>
  <si>
    <t>"m.č.1.09 -Dielňa" 1</t>
  </si>
  <si>
    <t>"m.č.1.12 -WC" 1</t>
  </si>
  <si>
    <t>"m.č.1.13 -Garáž" 2</t>
  </si>
  <si>
    <t>138</t>
  </si>
  <si>
    <t>767995200</t>
  </si>
  <si>
    <t>Oceľová mreža do 1,50m2  s povrchovou úpravou</t>
  </si>
  <si>
    <t>kg</t>
  </si>
  <si>
    <t>-16286375</t>
  </si>
  <si>
    <t>"m.č.1.05 -Sklad" 1,00*1,00*1</t>
  </si>
  <si>
    <t>"m.č.1.08 -Kancelária" 0,80*1,00*1</t>
  </si>
  <si>
    <t>"m.č.1.09 -Dielňa" 0,80*1,00*1</t>
  </si>
  <si>
    <t>"m.č.1.12 -WC" 0,80*1,00*1</t>
  </si>
  <si>
    <t>"m.č.1.13 -Garáž" 1,30*1,00*2</t>
  </si>
  <si>
    <t>6,0*26,00</t>
  </si>
  <si>
    <t>142</t>
  </si>
  <si>
    <t>998767101</t>
  </si>
  <si>
    <t>Presun hmôt pre kovové stavebné doplnkové konštrukcie v objektoch výšky do 6 m</t>
  </si>
  <si>
    <t>1688066484</t>
  </si>
  <si>
    <t>583937333</t>
  </si>
  <si>
    <t>17,838</t>
  </si>
  <si>
    <t>601009067</t>
  </si>
  <si>
    <t>85,679</t>
  </si>
  <si>
    <t>1969943590</t>
  </si>
  <si>
    <t>-365957027</t>
  </si>
  <si>
    <t>121,604</t>
  </si>
  <si>
    <t>1788762815</t>
  </si>
  <si>
    <t>2009276675</t>
  </si>
  <si>
    <t>80,324</t>
  </si>
  <si>
    <t>-506541815</t>
  </si>
  <si>
    <t>1029274288</t>
  </si>
  <si>
    <t>7,381*1,05</t>
  </si>
  <si>
    <t>21,905*1,05</t>
  </si>
  <si>
    <t>7,75</t>
  </si>
  <si>
    <t>23,00</t>
  </si>
  <si>
    <t>30,75*1,02 'Prepočítané koeficientom množstva</t>
  </si>
  <si>
    <t>7,75*1,02 'Prepočítané koeficientom množstva</t>
  </si>
  <si>
    <t>840008993</t>
  </si>
  <si>
    <t>2066910699</t>
  </si>
  <si>
    <t>-1555073132</t>
  </si>
  <si>
    <t>31,9</t>
  </si>
  <si>
    <t>-769449192</t>
  </si>
  <si>
    <t>-291639115</t>
  </si>
  <si>
    <t>-1579362295</t>
  </si>
  <si>
    <t>-2098851846</t>
  </si>
  <si>
    <t>331146120</t>
  </si>
  <si>
    <t>-841501601</t>
  </si>
  <si>
    <t>-393272030</t>
  </si>
  <si>
    <t>-60222550</t>
  </si>
  <si>
    <t>-211374519</t>
  </si>
  <si>
    <t>734356574</t>
  </si>
  <si>
    <t>"plastové okno 1000/1200" (1,00*2+1,20*2)*4</t>
  </si>
  <si>
    <t>117</t>
  </si>
  <si>
    <t>6114113500</t>
  </si>
  <si>
    <t>Plastové okno  H/B 1200/1000 mm  jednokrídlové otváravo-sklopné</t>
  </si>
  <si>
    <t>-1092899904</t>
  </si>
  <si>
    <t>"plastové okno 1000/1200"  4</t>
  </si>
  <si>
    <t>133</t>
  </si>
  <si>
    <t>767651220</t>
  </si>
  <si>
    <t>Montáž vrát otočných, vrátane osadenia oceľovej zárubne z dielov, s plochou nad 6 do 9 m2</t>
  </si>
  <si>
    <t>274535858</t>
  </si>
  <si>
    <t>"m.č.1.03 Dielňa - vráta 2500/2750" 1</t>
  </si>
  <si>
    <t>134</t>
  </si>
  <si>
    <t>5534371505</t>
  </si>
  <si>
    <t>Garážové vráta HxB 2750x2500 vodorovne rebrovaná, resp. kazetová - RES X, vrátane oceľovej zárubne</t>
  </si>
  <si>
    <t>1794528445</t>
  </si>
  <si>
    <t>"m.č.1.03 -Dielňa" 2</t>
  </si>
  <si>
    <t>"m.č.1.04 -Dielňa" 2</t>
  </si>
  <si>
    <t>"m.č.1.03 -Dielňa" 1,00*1,20*2</t>
  </si>
  <si>
    <t>"m.č.1.04 -Dielňa" 1,00*1,20*2</t>
  </si>
  <si>
    <t>4,8*26,00</t>
  </si>
  <si>
    <t>5 - Fakturačný celok 5</t>
  </si>
  <si>
    <t xml:space="preserve">    5 - Komunikácie</t>
  </si>
  <si>
    <t xml:space="preserve">    711 - Izolácie proti vode a vlhkosti</t>
  </si>
  <si>
    <t xml:space="preserve">    769 - Montáž vzduchotechnických zariadení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</si>
  <si>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</si>
  <si>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</si>
  <si>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</si>
  <si>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784 - Dokončovacie práce - maľby</t>
  </si>
  <si>
    <t>ZS</t>
  </si>
  <si>
    <t>Zariadenie staveniska, príprava a vyčistenie staveniska</t>
  </si>
  <si>
    <t>súb.</t>
  </si>
  <si>
    <t>626545175</t>
  </si>
  <si>
    <t>Komunikácie</t>
  </si>
  <si>
    <t>596610013r</t>
  </si>
  <si>
    <t>Kladenie plastového obrubníka dĺžky 1000 mm kotveného drôtom alebo plastovými kolíkmi</t>
  </si>
  <si>
    <t>430673822</t>
  </si>
  <si>
    <t>(29,87+35,44+0,50*2+11,80+0,50+26,35+4,10+22,00+10,01+0,50)</t>
  </si>
  <si>
    <t>2721000046</t>
  </si>
  <si>
    <t>Plastový obrubník dĺžky 1000 mm</t>
  </si>
  <si>
    <t>41444253</t>
  </si>
  <si>
    <t>612425931</t>
  </si>
  <si>
    <t>Omietka vápenná ostenia okenného alebo dverného štuková</t>
  </si>
  <si>
    <t>-2081621983</t>
  </si>
  <si>
    <t xml:space="preserve"> "D15 - vyspravenie ostenia</t>
  </si>
  <si>
    <t>"m.č.1.14 Garáž" 3,00*0,70*2*3</t>
  </si>
  <si>
    <t>612465111</t>
  </si>
  <si>
    <t>Príprava vnútorného podkladu stien , cementový Prednástrek hr. 4 mm, ručné nanášanie</t>
  </si>
  <si>
    <t>-474594154</t>
  </si>
  <si>
    <t>792,735</t>
  </si>
  <si>
    <t>612465114</t>
  </si>
  <si>
    <t xml:space="preserve">Príprava vnútorného podkladu stien , Regulátor nasiakavosti </t>
  </si>
  <si>
    <t>420233073</t>
  </si>
  <si>
    <t>6124651351</t>
  </si>
  <si>
    <t xml:space="preserve">Vnútorná omietka stien , vápennocementová, strojné miešanie, ručné nanášanie,   Jadrová omietka  hr. 10 mm </t>
  </si>
  <si>
    <t>1372409845</t>
  </si>
  <si>
    <t>612481119</t>
  </si>
  <si>
    <t>Potiahnutie vnútorných stien, sklotextílnou mriežkou</t>
  </si>
  <si>
    <t>1299023860</t>
  </si>
  <si>
    <t>612465182</t>
  </si>
  <si>
    <t>Vnútorná omietka stien štuková, strojné miešanie, ručné nanášanie, hr. 3 mm</t>
  </si>
  <si>
    <t>1511630578</t>
  </si>
  <si>
    <t>611461111</t>
  </si>
  <si>
    <t>Príprava vnútorného podkladu stropov, cementový Prednástrek, ručné nanášanie</t>
  </si>
  <si>
    <t>-2054581434</t>
  </si>
  <si>
    <t>"m.č. 1,14 Garáž"177,39</t>
  </si>
  <si>
    <t>611481119</t>
  </si>
  <si>
    <t>Potiahnutie vnútorných stropov sklotextílnou mriežkou s celoplošným prilepením</t>
  </si>
  <si>
    <t>2019740763</t>
  </si>
  <si>
    <t>611461182</t>
  </si>
  <si>
    <t>Vnútorná omietka stropov štuková , strojné miešanie, ručné nanášanie, hr. 3 mm</t>
  </si>
  <si>
    <t>-964347155</t>
  </si>
  <si>
    <t>632451615r</t>
  </si>
  <si>
    <t>Sanácia podláh cementovou maltou hr. 50 mm</t>
  </si>
  <si>
    <t>794451101</t>
  </si>
  <si>
    <t>"D17 - vyspravenie podlahy po priečke</t>
  </si>
  <si>
    <t>"m.č.1.08 Kancelária" 2,05*0,15</t>
  </si>
  <si>
    <t>"m.č.1.09 Dielňa" 3,35*0,15</t>
  </si>
  <si>
    <t>631312661</t>
  </si>
  <si>
    <t>Mazanina z betónu prostého (m3) tr. C 20/25 hr. 50 mm</t>
  </si>
  <si>
    <t>1003600858</t>
  </si>
  <si>
    <t>45,910*0,05</t>
  </si>
  <si>
    <t>631323661</t>
  </si>
  <si>
    <t>Mazanina z betónu vystužená oceľovými vláknami (m3) tr.C20/25 hr.100 mm</t>
  </si>
  <si>
    <t>-759755055</t>
  </si>
  <si>
    <t>261,34*0,10</t>
  </si>
  <si>
    <t>631501111</t>
  </si>
  <si>
    <t xml:space="preserve">Násyp s utlačením a urovnaním povrchu z kameniva ťaženého hrubého a drobného </t>
  </si>
  <si>
    <t>-26362338</t>
  </si>
  <si>
    <t>268,76*0,15</t>
  </si>
  <si>
    <t>-178776816</t>
  </si>
  <si>
    <t>16,986</t>
  </si>
  <si>
    <t>6324770051</t>
  </si>
  <si>
    <t>Nivelačná stierka podlahová  hrúbky 4 mm</t>
  </si>
  <si>
    <t>613642523</t>
  </si>
  <si>
    <t>55</t>
  </si>
  <si>
    <t>941955003</t>
  </si>
  <si>
    <t>Lešenie ľahké pracovné pomocné s výškou lešeňovej podlahy nad 1,90 do 2,50 m</t>
  </si>
  <si>
    <t>150809152</t>
  </si>
  <si>
    <t>"plocha miestností" 342,6</t>
  </si>
  <si>
    <t>57</t>
  </si>
  <si>
    <t>95399661</t>
  </si>
  <si>
    <t>Dilatácia betónových mazanín hr. 50 mm</t>
  </si>
  <si>
    <t>-1362769416</t>
  </si>
  <si>
    <t>"1,06" 3,0*2+2,0*2</t>
  </si>
  <si>
    <t>"1,07" 3,0*2+1,2*2</t>
  </si>
  <si>
    <t>"1,08" 4,35*2+2,80*2</t>
  </si>
  <si>
    <t>"1,09" 3,35*2+4,10*2</t>
  </si>
  <si>
    <t>"1,10" 2,05*2+2,00*2</t>
  </si>
  <si>
    <t>"1,11" 2,00*2+2,10*2</t>
  </si>
  <si>
    <t>"1,12" 1,65*4+2,10*2</t>
  </si>
  <si>
    <t>58</t>
  </si>
  <si>
    <t>95399662</t>
  </si>
  <si>
    <t>Dilatácia betónových mazanín hr. 100 mm</t>
  </si>
  <si>
    <t>1099033742</t>
  </si>
  <si>
    <t>"1,13" (14,89*1,05)*2+6,30*2</t>
  </si>
  <si>
    <t>"1,14" 21,84*2+8,61*2</t>
  </si>
  <si>
    <t>711</t>
  </si>
  <si>
    <t>Izolácie proti vode a vlhkosti</t>
  </si>
  <si>
    <t>H111</t>
  </si>
  <si>
    <t>Izolácia proti zemnej vlhkosti dvojzložkovou elastickou zmesou HIDROSTOP ELASTIK, (dodávka + montáž), vodorovne</t>
  </si>
  <si>
    <t>-1942049528</t>
  </si>
  <si>
    <t>"m.č.1.06 Zádverie" 6,00*1,25"30cm nad úroveň</t>
  </si>
  <si>
    <t>"m.č.1.07 Kuchunka" 3,60*1,25</t>
  </si>
  <si>
    <t>"m.č.1.08 Kancelária" 11,05*1,25</t>
  </si>
  <si>
    <t>"m.č.1.09 Dielňa" 13,74*1,25</t>
  </si>
  <si>
    <t>"m.č.1.10 WC" 4,10*1,25</t>
  </si>
  <si>
    <t>"m.č.1.13 Garáž" 83,95*1,25</t>
  </si>
  <si>
    <t>"m.č.1.14 Garáž" 177,39*1,25</t>
  </si>
  <si>
    <t>"m.č.1.11 Šatňa" 4,20*1,25</t>
  </si>
  <si>
    <t>"m.č.1.12 WC" 3,47*1,25</t>
  </si>
  <si>
    <t>"Skladba POd</t>
  </si>
  <si>
    <t>"m.č.1.05 Sklad" 34,98*1,25</t>
  </si>
  <si>
    <t>65</t>
  </si>
  <si>
    <t>H112</t>
  </si>
  <si>
    <t>Izolácia proti zemnej vlhkosti dvojzložkovou elastickou zmesou HIDROSTOP ELASTIK, (dodávka + montáž), zvislo</t>
  </si>
  <si>
    <t>1042848317</t>
  </si>
  <si>
    <t>66</t>
  </si>
  <si>
    <t>711472056</t>
  </si>
  <si>
    <t>Zhotovenie izolácie proti tlakovej vode nopovou fóloiu položenou voľne na ploche zvislej</t>
  </si>
  <si>
    <t>-1731221373</t>
  </si>
  <si>
    <t>46,438</t>
  </si>
  <si>
    <t>67</t>
  </si>
  <si>
    <t>6288000640</t>
  </si>
  <si>
    <t>Nopová fólia proti vlhkosti</t>
  </si>
  <si>
    <t>-1154735015</t>
  </si>
  <si>
    <t>46,4384846682113*1,2 'Prepočítané koeficientom množstva</t>
  </si>
  <si>
    <t>68</t>
  </si>
  <si>
    <t>711212001</t>
  </si>
  <si>
    <t>Hydroizolácia pod keramický obklad</t>
  </si>
  <si>
    <t>387671065</t>
  </si>
  <si>
    <t>"cca 30% pod obklady" 28,37</t>
  </si>
  <si>
    <t>69</t>
  </si>
  <si>
    <t>998711101</t>
  </si>
  <si>
    <t>Presun hmôt pre izoláciu proti vode v objektoch výšky do 6 m</t>
  </si>
  <si>
    <t>-1207713012</t>
  </si>
  <si>
    <t>79</t>
  </si>
  <si>
    <t>713122111</t>
  </si>
  <si>
    <t>Montáž tepelnej izolácie podláh polystyrénom, kladeným voľne v jednej vrstve</t>
  </si>
  <si>
    <t>-8839095</t>
  </si>
  <si>
    <t>"m.č.1.07 Kuchynka" 3,60</t>
  </si>
  <si>
    <t>80</t>
  </si>
  <si>
    <t>2837653419</t>
  </si>
  <si>
    <t>Podlahový polystyrén hrúbka  50 mm</t>
  </si>
  <si>
    <t>1583258372</t>
  </si>
  <si>
    <t>38,49*1,02 'Prepočítané koeficientom množstva</t>
  </si>
  <si>
    <t>81</t>
  </si>
  <si>
    <t>2837653422</t>
  </si>
  <si>
    <t>Podlahový polystyrén hrúbka 100 mm</t>
  </si>
  <si>
    <t>-271304938</t>
  </si>
  <si>
    <t>7,67*1,02 'Prepočítané koeficientom množstva</t>
  </si>
  <si>
    <t>95</t>
  </si>
  <si>
    <t>763132420</t>
  </si>
  <si>
    <t>SDK podhľad, dvojvrstvová kca profil montažný CD a nosný UD, dosky GKFI hr. 15 mm</t>
  </si>
  <si>
    <t>523990366</t>
  </si>
  <si>
    <t>"celková plocha" 342,60</t>
  </si>
  <si>
    <t>"garáže" -83,95-177,39</t>
  </si>
  <si>
    <t>127</t>
  </si>
  <si>
    <t>766701111</t>
  </si>
  <si>
    <t>Montáž zárubní rámových pre dvere jednokrídlové</t>
  </si>
  <si>
    <t>-1362759869</t>
  </si>
  <si>
    <t xml:space="preserve"> "D3 - dverové konštrukcie</t>
  </si>
  <si>
    <t>"m.č.1.07 Kuchynka - dvere 900/1970 - posuvné" 1</t>
  </si>
  <si>
    <t>128</t>
  </si>
  <si>
    <t>766661112</t>
  </si>
  <si>
    <t>Montáž dverového krídla kompletiz. otváravého/posuvného do zárubne, jednokrídlové</t>
  </si>
  <si>
    <t>-934165687</t>
  </si>
  <si>
    <t>"m.č.1.07 Kuchynka - dvere 900/1970" 1</t>
  </si>
  <si>
    <t>129</t>
  </si>
  <si>
    <t>6116222100</t>
  </si>
  <si>
    <t>-2066108592</t>
  </si>
  <si>
    <t>130</t>
  </si>
  <si>
    <t>6116224100</t>
  </si>
  <si>
    <t>Dvere vnútorné hladké dýhované jednokrídlové plné MH 90x197 cm</t>
  </si>
  <si>
    <t>1890554418</t>
  </si>
  <si>
    <t>131</t>
  </si>
  <si>
    <t>61162741001</t>
  </si>
  <si>
    <t>127934937</t>
  </si>
  <si>
    <t>139</t>
  </si>
  <si>
    <t>767651210</t>
  </si>
  <si>
    <t>Montáž vrát otočných, osadených do oceľovej zárubne z dielov, s plochou do 6 m2</t>
  </si>
  <si>
    <t>-959148129</t>
  </si>
  <si>
    <t>"m.č.1.03 Dielňa - dvere 2400/2200" 1</t>
  </si>
  <si>
    <t>140</t>
  </si>
  <si>
    <t>55341075001</t>
  </si>
  <si>
    <t>622130180</t>
  </si>
  <si>
    <t>141</t>
  </si>
  <si>
    <t>55341075003</t>
  </si>
  <si>
    <t>-1728126064</t>
  </si>
  <si>
    <t>769</t>
  </si>
  <si>
    <t>Montáž vzduchotechnických zariadení</t>
  </si>
  <si>
    <t>143</t>
  </si>
  <si>
    <t>769011090</t>
  </si>
  <si>
    <t>Montáž ventilátora</t>
  </si>
  <si>
    <t>1693785636</t>
  </si>
  <si>
    <t>144</t>
  </si>
  <si>
    <t>4290013109r</t>
  </si>
  <si>
    <t>Nový ventilátor + rúra + ventilačná mriežka</t>
  </si>
  <si>
    <t>896969962</t>
  </si>
  <si>
    <t>145</t>
  </si>
  <si>
    <t>4290013115</t>
  </si>
  <si>
    <t>Montážná sada pre ventilátor</t>
  </si>
  <si>
    <t>1914135429</t>
  </si>
  <si>
    <t>146</t>
  </si>
  <si>
    <t>998769</t>
  </si>
  <si>
    <t>Presun hmôt pre montáž vzduchotechnických zariadení v stavbe (objekte) výšky do 7 m</t>
  </si>
  <si>
    <t>2082639547</t>
  </si>
  <si>
    <t>771</t>
  </si>
  <si>
    <t>Podlahy z dlaždíc</t>
  </si>
  <si>
    <t>147</t>
  </si>
  <si>
    <t>771415014</t>
  </si>
  <si>
    <t>Montáž soklíkov z obkladačiek do tmelu hr. 8 mm</t>
  </si>
  <si>
    <t>1579814866</t>
  </si>
  <si>
    <t xml:space="preserve"> "D11 - obklad</t>
  </si>
  <si>
    <t>"m.č.1.06 Zádverie" (3,00*2+2,00*2)-1,00*3</t>
  </si>
  <si>
    <t>"m.č.1.07 Kuchynka" 1,00*2+1,20</t>
  </si>
  <si>
    <t>"m.č.1.08 Kancelária" (2,80*2+4,35*2+0,45*3)-0,80-1,00</t>
  </si>
  <si>
    <t>"m.č.1.09 Kotolňa" (3,35*2+4,10*2)-1,00</t>
  </si>
  <si>
    <t>148</t>
  </si>
  <si>
    <t>5978152000</t>
  </si>
  <si>
    <t>Obkladačky pórovinové jednofarebné hladké hr. 8 mm</t>
  </si>
  <si>
    <t>1877384123</t>
  </si>
  <si>
    <t>37,95*0,102 'Prepočítané koeficientom množstva</t>
  </si>
  <si>
    <t>149</t>
  </si>
  <si>
    <t>771571158</t>
  </si>
  <si>
    <t>Montáž podláh z dlaždíc keramických diagonálne do malty hr. 8 mm</t>
  </si>
  <si>
    <t>459843087</t>
  </si>
  <si>
    <t>150</t>
  </si>
  <si>
    <t>5978651240</t>
  </si>
  <si>
    <t>Dlaždice, hr. 8 mm</t>
  </si>
  <si>
    <t>-1901230292</t>
  </si>
  <si>
    <t>45,91*1,05 'Prepočítané koeficientom množstva</t>
  </si>
  <si>
    <t>151</t>
  </si>
  <si>
    <t>998771101</t>
  </si>
  <si>
    <t>Presun hmôt pre podlahy z dlaždíc v objektoch výšky do 6m</t>
  </si>
  <si>
    <t>-1620683081</t>
  </si>
  <si>
    <t>777</t>
  </si>
  <si>
    <t>Podlahy syntetické</t>
  </si>
  <si>
    <t>152</t>
  </si>
  <si>
    <t>777311130</t>
  </si>
  <si>
    <t>Polyuretánová podlaha pre väčšie namáhanie hr. 3 mm</t>
  </si>
  <si>
    <t>1103421013</t>
  </si>
  <si>
    <t xml:space="preserve"> "D5, D4 - podlahy</t>
  </si>
  <si>
    <t>"m.č.1.05 Sklad" 34,98</t>
  </si>
  <si>
    <t>153</t>
  </si>
  <si>
    <t>998777101</t>
  </si>
  <si>
    <t>Presun hmôt pre podlahy syntetické v objektoch výšky do 6 m</t>
  </si>
  <si>
    <t>-9009179</t>
  </si>
  <si>
    <t>781</t>
  </si>
  <si>
    <t>Dokončovacie práce a obklady</t>
  </si>
  <si>
    <t>154</t>
  </si>
  <si>
    <t>781445018</t>
  </si>
  <si>
    <t>Montáž obkladov vnútor. stien z obkladačiek kladených do tmelu hr. 8 mm</t>
  </si>
  <si>
    <t>1884864434</t>
  </si>
  <si>
    <t xml:space="preserve"> "D11 - obklady</t>
  </si>
  <si>
    <t>"m.č.1.07 Kuchynka" (1,00*2+1,20)*0,60</t>
  </si>
  <si>
    <t>"m.č.1.10 WC" (2,00*2+2,05*2-0,8)*1,50</t>
  </si>
  <si>
    <t>"m.č.1.12 WC" (1,65*2+0,90*2-0,8)*2,00+(1,65*2+1,05*2-0,8)*1,50</t>
  </si>
  <si>
    <t>155</t>
  </si>
  <si>
    <t>5976574000</t>
  </si>
  <si>
    <t>Obkladačky keramické glazované jednofarebné hladké hr. 8 mm</t>
  </si>
  <si>
    <t>-187015612</t>
  </si>
  <si>
    <t>28,37*1,02 'Prepočítané koeficientom množstva</t>
  </si>
  <si>
    <t>156</t>
  </si>
  <si>
    <t>998781101</t>
  </si>
  <si>
    <t>Presun hmôt pre obklady keramické v objektoch výšky do 6 m</t>
  </si>
  <si>
    <t>856666398</t>
  </si>
  <si>
    <t>157</t>
  </si>
  <si>
    <t>783201821</t>
  </si>
  <si>
    <t>Odstránenie starých náterov z kovových stavebných doplnkových konštrukcií opálením alebo oklepaním</t>
  </si>
  <si>
    <t>-1407205488</t>
  </si>
  <si>
    <t>"D18 - odstránenie náter existujúcej garážovej brány</t>
  </si>
  <si>
    <t>" vráta 2900/2750" 2,90*2,75*2</t>
  </si>
  <si>
    <t>"vráta 3500/3000" 3,50*3,00*2</t>
  </si>
  <si>
    <t>158</t>
  </si>
  <si>
    <t>783225400</t>
  </si>
  <si>
    <t>Nátery kov.stav.doplnk.konštr. syntet. na vzduchu schnúce dvojnás.1x email a tmelením - 105µm</t>
  </si>
  <si>
    <t>386698665</t>
  </si>
  <si>
    <t>"D18 - náter existujúcej garážovej brány</t>
  </si>
  <si>
    <t>"vráta 2900/2750" 2,90*2,75*1*2</t>
  </si>
  <si>
    <t>"vráta 3500/3000" 3,50*3,00*1*2</t>
  </si>
  <si>
    <t>"náter nových vrát</t>
  </si>
  <si>
    <t>"vráta 2400/2200 " 2,40*2,20*1*2</t>
  </si>
  <si>
    <t>"vráta 2100/2100 " 2,10*2,10*1*2</t>
  </si>
  <si>
    <t>"náter nových GB</t>
  </si>
  <si>
    <t>"vráta 3500/3000 " 3,50*3,00*3*2</t>
  </si>
  <si>
    <t>160</t>
  </si>
  <si>
    <t>783894612</t>
  </si>
  <si>
    <t>Náter farbami ekologickými riediteľnými vodou  bielym pre náter sadrokartón. stropov 2x</t>
  </si>
  <si>
    <t>-1767230243</t>
  </si>
  <si>
    <t>784</t>
  </si>
  <si>
    <t>Dokončovacie práce - maľby</t>
  </si>
  <si>
    <t>161</t>
  </si>
  <si>
    <t>784412301</t>
  </si>
  <si>
    <t>Pačokovanie vápenným mliekom dvojnásobné jemnozrnných povrchov</t>
  </si>
  <si>
    <t>1986393229</t>
  </si>
  <si>
    <t>162</t>
  </si>
  <si>
    <t>784452251</t>
  </si>
  <si>
    <t>Maľby z maliarskych zmesí, umývateľný interiérový náter na jemnozrnný podklad</t>
  </si>
  <si>
    <t>1636663567</t>
  </si>
  <si>
    <t>163</t>
  </si>
  <si>
    <t>784452272</t>
  </si>
  <si>
    <t>Maľby z maliarskych zmes, ručne nanášané dvojnásobné základné na podklad jemnozrnný</t>
  </si>
  <si>
    <t>-114106919</t>
  </si>
  <si>
    <t xml:space="preserve">    722 - Zdravotechnika - vnútorný vodovod</t>
  </si>
  <si>
    <t xml:space="preserve">    725 - Zdravotechnika - zariaď. predmety</t>
  </si>
  <si>
    <t>974031133</t>
  </si>
  <si>
    <t>Vysekanie rýh v akomkoľvek murive tehlovom na akúkoľvek maltu do hĺbky 50 mm a š. do 100 mm,  -0,00900t</t>
  </si>
  <si>
    <t>-241455349</t>
  </si>
  <si>
    <t>974031142</t>
  </si>
  <si>
    <t>Vysekávanie rýh v akomkoľvek murive tehlovom na akúkoľvek maltu do hĺbky 70 mm a š. do 70 mm,  -0,00900t</t>
  </si>
  <si>
    <t>1604693840</t>
  </si>
  <si>
    <t>713482121</t>
  </si>
  <si>
    <t>Montáž trubíc z PE, hr.15-20 mm,vnút.priemer do 38</t>
  </si>
  <si>
    <t>-422135150</t>
  </si>
  <si>
    <t>2837741542</t>
  </si>
  <si>
    <t>-130056343</t>
  </si>
  <si>
    <t>713482131</t>
  </si>
  <si>
    <t>Montáž trubíc z PE, hr.30 mm,vnút.priemer do 38</t>
  </si>
  <si>
    <t>29678435</t>
  </si>
  <si>
    <t>2837741558</t>
  </si>
  <si>
    <t>1553015467</t>
  </si>
  <si>
    <t>2837741571</t>
  </si>
  <si>
    <t>889379467</t>
  </si>
  <si>
    <t>2837741583</t>
  </si>
  <si>
    <t>759769090</t>
  </si>
  <si>
    <t>998713201</t>
  </si>
  <si>
    <t>-747692117</t>
  </si>
  <si>
    <t>721171560</t>
  </si>
  <si>
    <t>Potrubie z rúr PP-HT  ležaté v zemi d110/3,6</t>
  </si>
  <si>
    <t>-1974201884</t>
  </si>
  <si>
    <t>721171611</t>
  </si>
  <si>
    <t>Potrubie z rúr PP HT 75/2, 6 odpadné zvislé</t>
  </si>
  <si>
    <t>1251082160</t>
  </si>
  <si>
    <t>721171612</t>
  </si>
  <si>
    <t>Potrubie z rúr PP HT 110/3, 4 odpadné zvislé</t>
  </si>
  <si>
    <t>-937464844</t>
  </si>
  <si>
    <t>721171621</t>
  </si>
  <si>
    <t>Potrubie z rúr PP HT  50/2, 0 odpadné prípojné</t>
  </si>
  <si>
    <t>590319242</t>
  </si>
  <si>
    <t>721171624</t>
  </si>
  <si>
    <t>Potrubie z rúr PP-HT 110/3, 4 odpadné prípojné</t>
  </si>
  <si>
    <t>2050153570</t>
  </si>
  <si>
    <t>721172109</t>
  </si>
  <si>
    <t>Potrubie z PVC - U odpadové zvislé hrdlové D 110x2, 2 privzdušnovacie</t>
  </si>
  <si>
    <t>1711179969</t>
  </si>
  <si>
    <t>2860022620</t>
  </si>
  <si>
    <t>čistiaci kus  70</t>
  </si>
  <si>
    <t>257695783</t>
  </si>
  <si>
    <t>2860022630</t>
  </si>
  <si>
    <t>čistiaci kus 100</t>
  </si>
  <si>
    <t>1307663386</t>
  </si>
  <si>
    <t>721274103</t>
  </si>
  <si>
    <t>Ventilačná hlavice strešná - HL810</t>
  </si>
  <si>
    <t>2043314570</t>
  </si>
  <si>
    <t>721290111</t>
  </si>
  <si>
    <t>Ostatné - skúška tesnosti kanalizácie v objektoch vodou do DN 125</t>
  </si>
  <si>
    <t>-383735451</t>
  </si>
  <si>
    <t>722</t>
  </si>
  <si>
    <t>Zdravotechnika - vnútorný vodovod</t>
  </si>
  <si>
    <t>722130213</t>
  </si>
  <si>
    <t>Potrubie z oceľ.rúr pozink.bezšvík.bežných-11 353.0, 10 004.0 zvarov. bežných-11 343.00 DN 25</t>
  </si>
  <si>
    <t>1915468957</t>
  </si>
  <si>
    <t>722130214</t>
  </si>
  <si>
    <t>Potrubie z oceľ.rúr pozink.bezšvík.bežných-11 353.0, 10 004.0 zvarov. bežných-11 343.00 DN 32</t>
  </si>
  <si>
    <t>-1292509602</t>
  </si>
  <si>
    <t>722171113</t>
  </si>
  <si>
    <t>Potrubie z plastihlinikových hmôt z PE - RT/AL/PE HD 20,0x2,0</t>
  </si>
  <si>
    <t>-1742855572</t>
  </si>
  <si>
    <t>722171114</t>
  </si>
  <si>
    <t>Potrubie z plastihlinikových hmôt z PE - RT/AL/PE HD 26x3</t>
  </si>
  <si>
    <t>1172389600</t>
  </si>
  <si>
    <t>72221211302</t>
  </si>
  <si>
    <t>Montaž zavesu - oceľový profil a spojovací material</t>
  </si>
  <si>
    <t>-1864025204</t>
  </si>
  <si>
    <t>722212113x</t>
  </si>
  <si>
    <t>Flexi hadica k baterii 1/2´ 40cm</t>
  </si>
  <si>
    <t>-204379113</t>
  </si>
  <si>
    <t>7222310401</t>
  </si>
  <si>
    <t>Montáž armatúry s dvoma závitmi DN 32-50</t>
  </si>
  <si>
    <t>-1268921348</t>
  </si>
  <si>
    <t>722231044</t>
  </si>
  <si>
    <t>Montáž armatúry s dvoma závitmi DN15-32</t>
  </si>
  <si>
    <t>-848637841</t>
  </si>
  <si>
    <t>5518610213</t>
  </si>
  <si>
    <t>Spätná klapka závitová nerez, 1",</t>
  </si>
  <si>
    <t>-1824494662</t>
  </si>
  <si>
    <t>5518610214</t>
  </si>
  <si>
    <t>Spätná klapka závitová nerez, 5/4"</t>
  </si>
  <si>
    <t>-780385056</t>
  </si>
  <si>
    <t>5518200005</t>
  </si>
  <si>
    <t>Guľový uzáver závitový nerez 1-dielny, 1",</t>
  </si>
  <si>
    <t>1836963319</t>
  </si>
  <si>
    <t>5518200006</t>
  </si>
  <si>
    <t>Guľový uzáver závitový nerez 1-dielny, 5/4",</t>
  </si>
  <si>
    <t>-1812647844</t>
  </si>
  <si>
    <t>722290226</t>
  </si>
  <si>
    <t>Tlaková skúška vodovodného potrubia závitového do DN 50</t>
  </si>
  <si>
    <t>223926611</t>
  </si>
  <si>
    <t>722290234</t>
  </si>
  <si>
    <t>Prepláchnutie a dezinfekcia vodovodného potrubia do DN 80</t>
  </si>
  <si>
    <t>810253734</t>
  </si>
  <si>
    <t>998722101</t>
  </si>
  <si>
    <t>Presun hmôt pre vnútorný vodovod v objektoch výšky do 6 m</t>
  </si>
  <si>
    <t>1718731833</t>
  </si>
  <si>
    <t>725</t>
  </si>
  <si>
    <t>Zdravotechnika - zariaď. predmety</t>
  </si>
  <si>
    <t>725119106</t>
  </si>
  <si>
    <t>Montáž splachovacej nádržky plastovej s rohovým ventilom nízkopoložených</t>
  </si>
  <si>
    <t>875542015</t>
  </si>
  <si>
    <t>6423340100</t>
  </si>
  <si>
    <t>Misa záchodová biela komplet 1</t>
  </si>
  <si>
    <t>-1168464768</t>
  </si>
  <si>
    <t>725219201.1</t>
  </si>
  <si>
    <t>Montáž umývadla na konzoly, bez výtokovej armatúry</t>
  </si>
  <si>
    <t>222410655</t>
  </si>
  <si>
    <t>6421370600.1</t>
  </si>
  <si>
    <t>Umývadlo 35x28cm, otvor pre bateriu v strede</t>
  </si>
  <si>
    <t>1457663657</t>
  </si>
  <si>
    <t>6429462300x.1</t>
  </si>
  <si>
    <t>Umývadlo 50x39,5cm, otvor pre bateriu v strede</t>
  </si>
  <si>
    <t>2047262368</t>
  </si>
  <si>
    <t>725241126</t>
  </si>
  <si>
    <t>Montáž - vanička sprchová</t>
  </si>
  <si>
    <t>-548986387</t>
  </si>
  <si>
    <t>5542302800</t>
  </si>
  <si>
    <t>Vanička sprchová štvorcová 90x90cm, keramika</t>
  </si>
  <si>
    <t>1174148172</t>
  </si>
  <si>
    <t>554230280001</t>
  </si>
  <si>
    <t>Sprchový set</t>
  </si>
  <si>
    <t>231516695</t>
  </si>
  <si>
    <t>55423028000101</t>
  </si>
  <si>
    <t>Podložka pod sprchovú vaničku</t>
  </si>
  <si>
    <t>-1020399488</t>
  </si>
  <si>
    <t>725319111</t>
  </si>
  <si>
    <t>Montáž kuchynských drezov jednoduchých, hranatých, s rozmerom  do 400 x 400 mm, bez výtokových armatúr</t>
  </si>
  <si>
    <t>-325315311</t>
  </si>
  <si>
    <t>5523148100</t>
  </si>
  <si>
    <t>Kuchynský drez  nerez 380x440-145,1x kompl.sifon v cene</t>
  </si>
  <si>
    <t>2027777745</t>
  </si>
  <si>
    <t>725539101</t>
  </si>
  <si>
    <t>Montáž elektrického zásobníka akumulačného stojatého do 50 L</t>
  </si>
  <si>
    <t>1444503425</t>
  </si>
  <si>
    <t>5413000180</t>
  </si>
  <si>
    <t>-1897650755</t>
  </si>
  <si>
    <t>725800946</t>
  </si>
  <si>
    <t>Oprava zariaďovacej armatúry, napojenie existujúcého hydranta</t>
  </si>
  <si>
    <t>2086163199</t>
  </si>
  <si>
    <t>725819401</t>
  </si>
  <si>
    <t>Montáž ventilu rohového</t>
  </si>
  <si>
    <t>404792264</t>
  </si>
  <si>
    <t>5510124100</t>
  </si>
  <si>
    <t>Ventil rohový G 1/2"</t>
  </si>
  <si>
    <t>-1149964464</t>
  </si>
  <si>
    <t>551012410001</t>
  </si>
  <si>
    <t>Dodávka násteniek G1/2</t>
  </si>
  <si>
    <t>662995045</t>
  </si>
  <si>
    <t>725829201</t>
  </si>
  <si>
    <t>Montáž batérie umývadlovej a drezovej stojanovej pákovej, alebo klasickej</t>
  </si>
  <si>
    <t>-861820020</t>
  </si>
  <si>
    <t>5514644580</t>
  </si>
  <si>
    <t>Umývadlová batéria stojankova</t>
  </si>
  <si>
    <t>-382523235</t>
  </si>
  <si>
    <t>725849201</t>
  </si>
  <si>
    <t>Montáž batérie sprchovej nástennej pákovej, klasickej</t>
  </si>
  <si>
    <t>1445834230</t>
  </si>
  <si>
    <t>5514367400</t>
  </si>
  <si>
    <t>Sprchová batéria nastenná bez sprchového setu 150mm</t>
  </si>
  <si>
    <t>-2086413356</t>
  </si>
  <si>
    <t>725869301</t>
  </si>
  <si>
    <t>Montáž zápachovej uzávierky pre zariaďovacie predmety, umývadlová do D 40</t>
  </si>
  <si>
    <t>1334651794</t>
  </si>
  <si>
    <t>5514703200</t>
  </si>
  <si>
    <t>Multy sifón k pakovej baterii s výp. 5/4x40</t>
  </si>
  <si>
    <t>-1934269039</t>
  </si>
  <si>
    <t>725869340</t>
  </si>
  <si>
    <t>Montáž zápachovej uzávierky pre zariaďovacie predmety, sprchovej do D 50</t>
  </si>
  <si>
    <t>-752954840</t>
  </si>
  <si>
    <t>2863120234</t>
  </si>
  <si>
    <t>Vaničkový sifón 90mm</t>
  </si>
  <si>
    <t>-430979225</t>
  </si>
  <si>
    <t>725989101</t>
  </si>
  <si>
    <t>Montáž dvierok šachtových</t>
  </si>
  <si>
    <t>-313860288</t>
  </si>
  <si>
    <t>6421370600x</t>
  </si>
  <si>
    <t>Dvierka 150x200 mm plastové</t>
  </si>
  <si>
    <t>-172422998</t>
  </si>
  <si>
    <t>998725201</t>
  </si>
  <si>
    <t>Presun hmôt pre zariaďovacie predmety v objektoch výšky do 6 m</t>
  </si>
  <si>
    <t>1468386867</t>
  </si>
  <si>
    <t>SO 01.4 - Elektroinštalácia</t>
  </si>
  <si>
    <t>Gemerská Poloma</t>
  </si>
  <si>
    <t>Obec Gemerská Poloma</t>
  </si>
  <si>
    <t>M - M</t>
  </si>
  <si>
    <t>N00 - Nepomenované práce</t>
  </si>
  <si>
    <t xml:space="preserve">    N01 - Nepomenovaný diel</t>
  </si>
  <si>
    <t>973031336</t>
  </si>
  <si>
    <t>Vysekanie kapsy z tehál plochy do 0, 25 m2, hl.do 450 mm,  -0,12600t</t>
  </si>
  <si>
    <t>973031612</t>
  </si>
  <si>
    <t>Vysekanie otvoru pre krabicu</t>
  </si>
  <si>
    <t>Odvoz sutiny a vybúraných hmôt na skládku do 1 km</t>
  </si>
  <si>
    <t>979087213</t>
  </si>
  <si>
    <t>Nakladanie na dopravné prostriedky pre vodorovnú dopravu vybúraných hmôt</t>
  </si>
  <si>
    <t>979089512</t>
  </si>
  <si>
    <t>Poplatok za skladovanie - stavebné materiály na báze sadry (17 08 ), ostatné</t>
  </si>
  <si>
    <t>210010301</t>
  </si>
  <si>
    <t>Škatuľa prístrojová bez zapojenia (1901, KP 68, KZ 3)</t>
  </si>
  <si>
    <t>3450906510</t>
  </si>
  <si>
    <t>Krabica  KU 68-1901</t>
  </si>
  <si>
    <t>256</t>
  </si>
  <si>
    <t>210010313</t>
  </si>
  <si>
    <t>Krabica odbočná s viečkom, bez zapojenia (KO 125) štvorcová</t>
  </si>
  <si>
    <t>3450913000</t>
  </si>
  <si>
    <t>Krabica  KO-125</t>
  </si>
  <si>
    <t>210010321</t>
  </si>
  <si>
    <t>Škatuľa odbočná s viečkom, svorkovnicou vrátane zapojenia (1903, KR 68) kruhová</t>
  </si>
  <si>
    <t>3450907510</t>
  </si>
  <si>
    <t>Krabica  KU 68-1903</t>
  </si>
  <si>
    <t>210040701</t>
  </si>
  <si>
    <t>Murárske práce Vysekanie, zamurovanie a začistenie drážka pre rúrku alebo kábel do D 29 mm v stene</t>
  </si>
  <si>
    <t>2100407011</t>
  </si>
  <si>
    <t>Murárske práce Vysekanie, zamurovanie a začistenie drážka pre rúrku alebo kábel do D 29 mm v strope</t>
  </si>
  <si>
    <t>210100001</t>
  </si>
  <si>
    <t>Ukončenie vodičov v rozvádzač. vrátane zapojenia a vodičovej koncovky do 2.5 mm2</t>
  </si>
  <si>
    <t>3452104600</t>
  </si>
  <si>
    <t>G-Káblové oko CU   1,5x5 KU-L</t>
  </si>
  <si>
    <t>3452104700</t>
  </si>
  <si>
    <t>G-Káblové oko CU   2,5x4 KU-L</t>
  </si>
  <si>
    <t>210100002</t>
  </si>
  <si>
    <t>Ukončenie vodičov v rozvádzač. vrátane zapojenia a vodičovej koncovky do 6 mm2</t>
  </si>
  <si>
    <t>210100004</t>
  </si>
  <si>
    <t>Zapojenie váhy na váženie automobilov</t>
  </si>
  <si>
    <t>sub</t>
  </si>
  <si>
    <t>3452108300</t>
  </si>
  <si>
    <t>G-Káblové oko CU  25x10 KU-V</t>
  </si>
  <si>
    <t>210100251</t>
  </si>
  <si>
    <t>Ukončenie celoplastových káblov zmrašť. záklopkou alebo páskou do 4 x 10 mm2</t>
  </si>
  <si>
    <t>2830115500</t>
  </si>
  <si>
    <t>Bužírka zmršťovacia  čierne 4,8-2,4 mm  typ:  ZS048</t>
  </si>
  <si>
    <t>210110001</t>
  </si>
  <si>
    <t>Spínač nástenný pre prostredie obyčajné alebo vlhké vrátane zapojenia jednopólový - radenie 1</t>
  </si>
  <si>
    <t>345020300</t>
  </si>
  <si>
    <t>-Spínač 1</t>
  </si>
  <si>
    <t>210110004</t>
  </si>
  <si>
    <t>Spínač nástenný pre prostredie obyčajné alebo vlhké vrátane zapojenia striedavý prep. -radenie 6</t>
  </si>
  <si>
    <t>3450201570</t>
  </si>
  <si>
    <t>Prepínač 6 do vlhka    3553-06629</t>
  </si>
  <si>
    <t>34502015701</t>
  </si>
  <si>
    <t>Prepínač 6 +6    3553-06629</t>
  </si>
  <si>
    <t>2101100041</t>
  </si>
  <si>
    <t>Spínač nástenný pre prostredie obyčajné alebo vlhké vrátane zapojenia striedavý prep. -radenie 6+6</t>
  </si>
  <si>
    <t>210110005</t>
  </si>
  <si>
    <t>Spínač nástenný pre prostredie obyčajné alebo vlhké vrátane zapojenia krížový prepínač-radenie 7</t>
  </si>
  <si>
    <t>3450201660</t>
  </si>
  <si>
    <t>Prepínač 7 do vlhka    3553-07629</t>
  </si>
  <si>
    <t>210111003</t>
  </si>
  <si>
    <t>Zásuvka domová vstavaná 10, 16 A 48, 250, 380 V vrátane zapojenia vyhotovenie 3P + Z (N)</t>
  </si>
  <si>
    <t>3450334700</t>
  </si>
  <si>
    <t>Zásuvka CEG 1643</t>
  </si>
  <si>
    <t>210111012</t>
  </si>
  <si>
    <t>Domová zásuvka polozapustená alebo zapustená, 10/16 A 250 V 2P + Z 2 x zapojenie</t>
  </si>
  <si>
    <t>345035020</t>
  </si>
  <si>
    <t>Zásuvka 230</t>
  </si>
  <si>
    <t>210111105</t>
  </si>
  <si>
    <t>Priemyslová zásuvka CEE 220 V, 380 V, 500 V, vrátane zapojenia, typ CZ 6343, 6345, H, S, Z 3P + Z</t>
  </si>
  <si>
    <t>3450338100</t>
  </si>
  <si>
    <t>Zásuvka CZ  6343</t>
  </si>
  <si>
    <t>210190001</t>
  </si>
  <si>
    <t>Montáž   istiaceho  rozvádzača</t>
  </si>
  <si>
    <t>2101900011</t>
  </si>
  <si>
    <t>Istiaci rozvádzač s výzbrojou</t>
  </si>
  <si>
    <t>210200006</t>
  </si>
  <si>
    <t>Svietidlo KOKY Z</t>
  </si>
  <si>
    <t>348011060</t>
  </si>
  <si>
    <t>210200007</t>
  </si>
  <si>
    <t>Reflektor LED 50W</t>
  </si>
  <si>
    <t>3480138200</t>
  </si>
  <si>
    <t>Reflektor</t>
  </si>
  <si>
    <t>210201001</t>
  </si>
  <si>
    <t>3481200600</t>
  </si>
  <si>
    <t>210201310</t>
  </si>
  <si>
    <t>Zapojenie svietidla IP66, 1x svetelný zdroj, priemyselné s lineárnou žiarovkou</t>
  </si>
  <si>
    <t>96</t>
  </si>
  <si>
    <t>34833010001</t>
  </si>
  <si>
    <t>Priemyselný reflektor 1x100W, IP66</t>
  </si>
  <si>
    <t>210220001</t>
  </si>
  <si>
    <t>Uzemňovacie vedenie na povrchu FeZn do 120 mm2</t>
  </si>
  <si>
    <t>3540405400</t>
  </si>
  <si>
    <t>HR-Podpera PV 42</t>
  </si>
  <si>
    <t>3540406500</t>
  </si>
  <si>
    <t>HR-Svorka SR 02</t>
  </si>
  <si>
    <t>3544112000</t>
  </si>
  <si>
    <t>Páska uzemňovacia 30x4 mm</t>
  </si>
  <si>
    <t>210220022</t>
  </si>
  <si>
    <t>Uzemňovacie vedenie v zemi včít. svoriek, prepojenia, izolácie spojov FeZn D 8 - 10 mm</t>
  </si>
  <si>
    <t>1561523500</t>
  </si>
  <si>
    <t>Drôt tahaný nepatentovaný z neušlachtilých ocelí pozinkovaný mäkký ozn. STN 11 343 (EN S195T) D 10.00mm</t>
  </si>
  <si>
    <t>3540406800</t>
  </si>
  <si>
    <t>HR-Svorka SS</t>
  </si>
  <si>
    <t>210220101</t>
  </si>
  <si>
    <t>Zvodový vodič včítane podpery FeZn do D 10 mm, A1 D 10 mm Cu D 8 mm</t>
  </si>
  <si>
    <t>1561522500</t>
  </si>
  <si>
    <t>Drôt tahaný nepatentovaný z neušlachtilých ocelí pozinkovaný mäkký ozn. STN 11 343 (EN S195T) D 8.00mm</t>
  </si>
  <si>
    <t>3540402900</t>
  </si>
  <si>
    <t>HR-Podpera PV 01</t>
  </si>
  <si>
    <t>3540404300</t>
  </si>
  <si>
    <t>HR-Podpera PV 17</t>
  </si>
  <si>
    <t>3540404500</t>
  </si>
  <si>
    <t>HR-Podpera PV 21</t>
  </si>
  <si>
    <t>3540408300</t>
  </si>
  <si>
    <t>HR-Svorka SZ</t>
  </si>
  <si>
    <t>210220211</t>
  </si>
  <si>
    <t>Zachyt.tyč včít.upevnenia do dreva do 2 m dľžky tyče</t>
  </si>
  <si>
    <t>3540200800</t>
  </si>
  <si>
    <t>HR-Držiak DJ 7hd</t>
  </si>
  <si>
    <t>3540300400</t>
  </si>
  <si>
    <t>HR-Zberná tyč JP20</t>
  </si>
  <si>
    <t>3540401900</t>
  </si>
  <si>
    <t>HR-Ochranná strieška OS 01</t>
  </si>
  <si>
    <t>3540402100</t>
  </si>
  <si>
    <t>HR-Ochranná strieška OS 04</t>
  </si>
  <si>
    <t>3540405900</t>
  </si>
  <si>
    <t>HR-Svorka SJ 01</t>
  </si>
  <si>
    <t>210220301</t>
  </si>
  <si>
    <t>Bleskozvodová svorka do 2 skrutiek (SS, SR 03)</t>
  </si>
  <si>
    <t>210220302</t>
  </si>
  <si>
    <t>Bleskozvodová svorka nad 2 skrutky (ST, SJ, SK, SZ, SR 01, 02)</t>
  </si>
  <si>
    <t>3540406200</t>
  </si>
  <si>
    <t>HR-Svorka SO</t>
  </si>
  <si>
    <t>210220361</t>
  </si>
  <si>
    <t>Tyčový uzemňovač zarazený do zeme a pripoj.vedenie do 2 m</t>
  </si>
  <si>
    <t>3540501500</t>
  </si>
  <si>
    <t>HR-Zemniaca tyč ZT PD 2 m</t>
  </si>
  <si>
    <t>210220372</t>
  </si>
  <si>
    <t>Ochranný uholník alebo rúrka s držiak. do steny</t>
  </si>
  <si>
    <t>3540201200</t>
  </si>
  <si>
    <t>HR-Držiak DUZ</t>
  </si>
  <si>
    <t>3540402300</t>
  </si>
  <si>
    <t>HR-Ochranný uholnik OU</t>
  </si>
  <si>
    <t>210220401</t>
  </si>
  <si>
    <t>Označenie zvodov štítkami smaltované, z umelej hmot</t>
  </si>
  <si>
    <t>5489511000</t>
  </si>
  <si>
    <t>Štítok smaltovaný do 5 písmen 10x15 mm</t>
  </si>
  <si>
    <t>210220431</t>
  </si>
  <si>
    <t>Tvarovanie montáž. dielu- zberača ochrannej rúrky, uholníka</t>
  </si>
  <si>
    <t>166</t>
  </si>
  <si>
    <t>210800033</t>
  </si>
  <si>
    <t>Vodič  medený  uložený pod omietkou CYKYL 3 x 1, 5</t>
  </si>
  <si>
    <t>168</t>
  </si>
  <si>
    <t>3410114200</t>
  </si>
  <si>
    <t>Káble silové s medeným jadrom CYKYLo J 3x1,5</t>
  </si>
  <si>
    <t>170</t>
  </si>
  <si>
    <t>210800101</t>
  </si>
  <si>
    <t>Kábel medený uložený pod omietkou CYKY 2 x 1, 5</t>
  </si>
  <si>
    <t>172</t>
  </si>
  <si>
    <t>3410103000</t>
  </si>
  <si>
    <t>Káble silové s medeným jadrom CYKY-O 2x1,5</t>
  </si>
  <si>
    <t>174</t>
  </si>
  <si>
    <t>210800105</t>
  </si>
  <si>
    <t>Kábel medený uložený pod omietkou CYKY 3 x 1, 5</t>
  </si>
  <si>
    <t>176</t>
  </si>
  <si>
    <t>3410105000</t>
  </si>
  <si>
    <t>Káble silové s medeným jadrom CYKY-J 3x1,5</t>
  </si>
  <si>
    <t>178</t>
  </si>
  <si>
    <t>180</t>
  </si>
  <si>
    <t>3410104300</t>
  </si>
  <si>
    <t>Káble silové s medeným jadrom CYKY-O 3x1,5</t>
  </si>
  <si>
    <t>182</t>
  </si>
  <si>
    <t>210800106</t>
  </si>
  <si>
    <t>Kábel medený uložený pod omietkou CYKY 3 x 2, 5</t>
  </si>
  <si>
    <t>184</t>
  </si>
  <si>
    <t>3410105100</t>
  </si>
  <si>
    <t>Káble silové s medeným jadrom CYKY-J 3x2,5</t>
  </si>
  <si>
    <t>186</t>
  </si>
  <si>
    <t>210800109</t>
  </si>
  <si>
    <t>Kábel medený uložený pod omietkou CYKY 4 x 1, 5</t>
  </si>
  <si>
    <t>188</t>
  </si>
  <si>
    <t>3410108500</t>
  </si>
  <si>
    <t>Káble silové s medeným jadrom CYKY-O 4x1,5</t>
  </si>
  <si>
    <t>190</t>
  </si>
  <si>
    <t>210800114</t>
  </si>
  <si>
    <t>Kábel medený uložený pod omietkou CYKY 4 x 16</t>
  </si>
  <si>
    <t>192</t>
  </si>
  <si>
    <t>3410108100</t>
  </si>
  <si>
    <t>Káble silové s medeným jadrom CYKY-J 4x16</t>
  </si>
  <si>
    <t>194</t>
  </si>
  <si>
    <t>210800115</t>
  </si>
  <si>
    <t>Kábel medený uložený pod omietkou CYKY 5 x 1, 5</t>
  </si>
  <si>
    <t>196</t>
  </si>
  <si>
    <t>3410109200</t>
  </si>
  <si>
    <t>Káble silové s medeným jadrom CYKY-J 5x1,5</t>
  </si>
  <si>
    <t>198</t>
  </si>
  <si>
    <t>200</t>
  </si>
  <si>
    <t>3410110200</t>
  </si>
  <si>
    <t>Káble silové s medeným jadrom CYKY-O 5x1,5</t>
  </si>
  <si>
    <t>202</t>
  </si>
  <si>
    <t>210800116</t>
  </si>
  <si>
    <t>Kábel medený uložený pod omietkou CYKY 5 x 2, 5</t>
  </si>
  <si>
    <t>204</t>
  </si>
  <si>
    <t>3410109300</t>
  </si>
  <si>
    <t>Káble silové s medeným jadrom CYKY-J 5x2,5</t>
  </si>
  <si>
    <t>206</t>
  </si>
  <si>
    <t>210800547</t>
  </si>
  <si>
    <t>Vodič  medený  NN a VN pevne uložený CY 6</t>
  </si>
  <si>
    <t>208</t>
  </si>
  <si>
    <t>3410403400</t>
  </si>
  <si>
    <t>Vodič medený CY 06   žltozelený</t>
  </si>
  <si>
    <t>210</t>
  </si>
  <si>
    <t>210800548</t>
  </si>
  <si>
    <t>Vodič  medený  NN a VN pevne uložený CY 10</t>
  </si>
  <si>
    <t>212</t>
  </si>
  <si>
    <t>3410404900</t>
  </si>
  <si>
    <t>Vodič medený CY 16   červený</t>
  </si>
  <si>
    <t>214</t>
  </si>
  <si>
    <t>210800549</t>
  </si>
  <si>
    <t>Vodič  medený  NN a VN pevne uložený CY 16</t>
  </si>
  <si>
    <t>216</t>
  </si>
  <si>
    <t>3410405300</t>
  </si>
  <si>
    <t>Vodič medený CY 16   žltozelený</t>
  </si>
  <si>
    <t>218</t>
  </si>
  <si>
    <t>210800550</t>
  </si>
  <si>
    <t>Vodič  medený  NN a VN pevne uložený CY 25</t>
  </si>
  <si>
    <t>220</t>
  </si>
  <si>
    <t>3410405900</t>
  </si>
  <si>
    <t>Vodič medený CY 25   žltozelený</t>
  </si>
  <si>
    <t>222</t>
  </si>
  <si>
    <t>210950101</t>
  </si>
  <si>
    <t>Označovací štítok na kábel hliníkový (naviac proti norme)</t>
  </si>
  <si>
    <t>224</t>
  </si>
  <si>
    <t>2830022200</t>
  </si>
  <si>
    <t>Označovač káblov 0,2 - 1,5 mm2 "0"  typ:  J020</t>
  </si>
  <si>
    <t>226</t>
  </si>
  <si>
    <t>2830030800</t>
  </si>
  <si>
    <t>Označovač káblov 4 - 10 mm2 "A"  typ:  J4A</t>
  </si>
  <si>
    <t>228</t>
  </si>
  <si>
    <t>211010002</t>
  </si>
  <si>
    <t>Osadenie polyamidovej príchytky do tehlového muriva HM 8</t>
  </si>
  <si>
    <t>230</t>
  </si>
  <si>
    <t>2830403500</t>
  </si>
  <si>
    <t>Hmoždinka klasická 8 mm T8  typ:  T8-PA</t>
  </si>
  <si>
    <t>232</t>
  </si>
  <si>
    <t>HZS-001</t>
  </si>
  <si>
    <t>Revízie</t>
  </si>
  <si>
    <t>hod</t>
  </si>
  <si>
    <t>234</t>
  </si>
  <si>
    <t>14,556*0,75 'Prepočítané koeficientom množstva</t>
  </si>
  <si>
    <t>HZS-004</t>
  </si>
  <si>
    <t>Nešpecifikované práce</t>
  </si>
  <si>
    <t>236</t>
  </si>
  <si>
    <t>1,213*0,75 'Prepočítané koeficientom množstva</t>
  </si>
  <si>
    <t>M21-MV</t>
  </si>
  <si>
    <t>Murárske výpomoci</t>
  </si>
  <si>
    <t>SUB</t>
  </si>
  <si>
    <t>238</t>
  </si>
  <si>
    <t>M21-PM</t>
  </si>
  <si>
    <t>Podružný materiál</t>
  </si>
  <si>
    <t>240</t>
  </si>
  <si>
    <t>36,39*0,75 'Prepočítané koeficientom množstva</t>
  </si>
  <si>
    <t>M21-PPV</t>
  </si>
  <si>
    <t>Podiel pridružených výkonov</t>
  </si>
  <si>
    <t>242</t>
  </si>
  <si>
    <t>48,52*0,75 'Prepočítané koeficientom množstva</t>
  </si>
  <si>
    <t>N00</t>
  </si>
  <si>
    <t>Nepomenované práce</t>
  </si>
  <si>
    <t>N01</t>
  </si>
  <si>
    <t>Nepomenovaný diel</t>
  </si>
  <si>
    <t>998921201</t>
  </si>
  <si>
    <t>Presun hmôt pre montáž silnoprúdových rozvodov a zariadení v stavbe (objekte) výšky do 7 m</t>
  </si>
  <si>
    <t>262144</t>
  </si>
  <si>
    <t>244</t>
  </si>
  <si>
    <t>26,686*0,75 'Prepočítané koeficientom množstva</t>
  </si>
  <si>
    <t>SO 01.5 - Protipožiarná bezpečnosť</t>
  </si>
  <si>
    <t xml:space="preserve">    42-M - Hasiaca technika</t>
  </si>
  <si>
    <t>42-M</t>
  </si>
  <si>
    <t>Hasiaca technika</t>
  </si>
  <si>
    <t>Montáž hasiacích prístrojov</t>
  </si>
  <si>
    <t>76980198</t>
  </si>
  <si>
    <t>42.a</t>
  </si>
  <si>
    <t>Práškový hasiací prístroj 6kg</t>
  </si>
  <si>
    <t>458689207</t>
  </si>
  <si>
    <t>42.b</t>
  </si>
  <si>
    <t>Hydrantový systém D 25/30 - komplet</t>
  </si>
  <si>
    <t>1472488653</t>
  </si>
  <si>
    <t>42.c</t>
  </si>
  <si>
    <t>Označenie stanovišťa HP samolepka</t>
  </si>
  <si>
    <t>1599588481</t>
  </si>
  <si>
    <t>42.d</t>
  </si>
  <si>
    <t>Označenie únikového východu samolepka</t>
  </si>
  <si>
    <t>1239944595</t>
  </si>
  <si>
    <t>163,89</t>
  </si>
  <si>
    <t>"m.č.1.03 Dielňa" 28,62</t>
  </si>
  <si>
    <t>3,092</t>
  </si>
  <si>
    <t>"plocha miestností" 64,07</t>
  </si>
  <si>
    <t>"1,03" 5,90*2+4,85*2</t>
  </si>
  <si>
    <t>"m.č.1.03 Dielňa" 28,62*1,25</t>
  </si>
  <si>
    <t>"m.č.1.04 Dielňa" 30,86*1,25</t>
  </si>
  <si>
    <t>10,19</t>
  </si>
  <si>
    <t>10,19*1,2 'Prepočítané koeficientom množstva</t>
  </si>
  <si>
    <t>"celková plocha" 64,07</t>
  </si>
  <si>
    <t>-314541998</t>
  </si>
  <si>
    <t>1160348616</t>
  </si>
  <si>
    <t>"m.č.1.01 Chodba" (2,00*2+1,35*2)-1,00-0,90</t>
  </si>
  <si>
    <t>4,8*0,102 'Prepočítané koeficientom množstva</t>
  </si>
  <si>
    <t>"Skladba POe</t>
  </si>
  <si>
    <t>"m.č.1.01 Chodba" 2,70</t>
  </si>
  <si>
    <t>2,7*1,05 'Prepočítané koeficientom množstva</t>
  </si>
  <si>
    <t>"m.č.1.04 Dielňa" 30,86</t>
  </si>
  <si>
    <t>64,07</t>
  </si>
  <si>
    <t>210010134</t>
  </si>
  <si>
    <t>Rúrka ochranná z PE,</t>
  </si>
  <si>
    <t>2861052300</t>
  </si>
  <si>
    <t>Rurka PVC</t>
  </si>
  <si>
    <t>-640783392</t>
  </si>
  <si>
    <t>1495821806</t>
  </si>
  <si>
    <t>1369405413</t>
  </si>
  <si>
    <t>-302012141</t>
  </si>
  <si>
    <t>-1644643436</t>
  </si>
  <si>
    <t>969620959</t>
  </si>
  <si>
    <t>14,556*0,25 'Prepočítané koeficientom množstva</t>
  </si>
  <si>
    <t>1,213*0,25 'Prepočítané koeficientom množstva</t>
  </si>
  <si>
    <t>36,388*0,25 'Prepočítané koeficientom množstva</t>
  </si>
  <si>
    <t>48,52*0,25 'Prepočítané koeficientom množstva</t>
  </si>
  <si>
    <t>26,684*0,25 'Prepočítané koeficientom množstva</t>
  </si>
  <si>
    <t>-2063010869</t>
  </si>
  <si>
    <t>6 - Fakturačný celok 6</t>
  </si>
  <si>
    <t>SO 01.6 - Vykurovanie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</si>
  <si>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</si>
  <si>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</si>
  <si>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</si>
  <si>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</si>
  <si>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</si>
  <si>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971033131</t>
  </si>
  <si>
    <t>Vybúranie otvoru v murive tehl. priemeru profilu do 60 mm hr.do 150 mm,  -0,00100t</t>
  </si>
  <si>
    <t>971033151</t>
  </si>
  <si>
    <t>Vybúranie otvoru v murive tehl. priemeru profilu do 60 mm hr.do 450 mm,  -0,00200t</t>
  </si>
  <si>
    <t>971033351</t>
  </si>
  <si>
    <t>Vybúranie otvoru v murive tehl. plochy do 0, 09 m2 hr.do 450 mm,  -0,08000t</t>
  </si>
  <si>
    <t>979011121</t>
  </si>
  <si>
    <t>Zvislá doprava sutiny a vybúraných hmôt za každé ďalšie podlažie</t>
  </si>
  <si>
    <t>713482151</t>
  </si>
  <si>
    <t>Montáž trubícz mineralnej vlny s vystuženou AL folion a samolepiacim presahom, hr.38-50,vnút.priemer do 38 mm</t>
  </si>
  <si>
    <t>2837741040</t>
  </si>
  <si>
    <t>Izolacia z minerlanej vlny, samolepiaci pesah, folia - hr. 20, vonk. priemer 18</t>
  </si>
  <si>
    <t>2837741040.55</t>
  </si>
  <si>
    <t>Izolacia z minerlanej vlny, samolepiaci pesah, folia - hr. 20, vonk. priemer 22</t>
  </si>
  <si>
    <t>2837741040.56</t>
  </si>
  <si>
    <t>Izolacia z minerlanej vlny, samolepiaci pesah, folia - hr. 30, vonk. priemer 28</t>
  </si>
  <si>
    <t>2837741040.57</t>
  </si>
  <si>
    <t>Izolacia z minerlanej vlny, samolepiaci pesah, folia - hr. 30, vonk. priemer 35</t>
  </si>
  <si>
    <t>713482152.1</t>
  </si>
  <si>
    <t>Montáž trubícz mineralnej vlny s vystuženou AL folion a samolepiacim presahom, hr.38-50,vnút.priemer 39-75 mm</t>
  </si>
  <si>
    <t>2837741040.17</t>
  </si>
  <si>
    <t>Izolacia z minerlanej vlny, samolepiaci pesah, folia - hr. 40, vonk. priemer 42</t>
  </si>
  <si>
    <t>998713202</t>
  </si>
  <si>
    <t>Presun hmôt pre izolácie tepelné v objektoch výšky nad 6 m do 12 m</t>
  </si>
  <si>
    <t>722221305</t>
  </si>
  <si>
    <t>Montáž spätnej klapky závitovej G 1/2</t>
  </si>
  <si>
    <t>5511871640</t>
  </si>
  <si>
    <t>Vodorovná spätná klapka, 1/2"</t>
  </si>
  <si>
    <t>722221360</t>
  </si>
  <si>
    <t>Montáž filtra závitového G 1/2</t>
  </si>
  <si>
    <t>5511871570</t>
  </si>
  <si>
    <t>Filter závitový, 1/2",</t>
  </si>
  <si>
    <t>731</t>
  </si>
  <si>
    <t>Ústredné kúrenie, kotolne</t>
  </si>
  <si>
    <t>731111000</t>
  </si>
  <si>
    <t>Montáž kotla liatinového na tuhé palivo s ručným prikladaním výkon do 30 kW</t>
  </si>
  <si>
    <t>4847655005</t>
  </si>
  <si>
    <t>4847655005.478</t>
  </si>
  <si>
    <t>4847655005.1</t>
  </si>
  <si>
    <t>4847655145</t>
  </si>
  <si>
    <t>Podstavec pre kotol</t>
  </si>
  <si>
    <t>4847655145.1</t>
  </si>
  <si>
    <t>Snímač teploty príložný snímač,</t>
  </si>
  <si>
    <t>4847655145.2</t>
  </si>
  <si>
    <t>Snímač teploty ponorný snímač,</t>
  </si>
  <si>
    <t>4847655145.3</t>
  </si>
  <si>
    <t>Snímač vonkajšej teploty</t>
  </si>
  <si>
    <t>4849110710.005</t>
  </si>
  <si>
    <t>Izbovy termostat</t>
  </si>
  <si>
    <t>3899006420.45</t>
  </si>
  <si>
    <t>Snímač teploty spalín</t>
  </si>
  <si>
    <t>4847655265</t>
  </si>
  <si>
    <t>Balíček príslušenstva (termoregulaňý ventil do dochladz. slučka, obmedzovč tlaku vody, napojenie na kanalizaciu )</t>
  </si>
  <si>
    <t>4847655265.14</t>
  </si>
  <si>
    <t>Spalinový ventilátor PV150</t>
  </si>
  <si>
    <t>731291120</t>
  </si>
  <si>
    <t>Montáž rýchlomontážnej sady na nastavenie konštantnej teploty DN 25</t>
  </si>
  <si>
    <t>4849106360</t>
  </si>
  <si>
    <t>731361101</t>
  </si>
  <si>
    <t>998731201</t>
  </si>
  <si>
    <t>Presun hmôt pre kotolne umiestnené vo výške (hĺbke) do 6 m</t>
  </si>
  <si>
    <t>732</t>
  </si>
  <si>
    <t>Ústredné kúrenie, strojovne</t>
  </si>
  <si>
    <t>732111431</t>
  </si>
  <si>
    <t>Montáž združeného rozdeľovača a zberača</t>
  </si>
  <si>
    <t>4848880100</t>
  </si>
  <si>
    <t>Rozdelovače a zberače dva okruhy, 70kW - meibes s izoláciou</t>
  </si>
  <si>
    <t>732331054</t>
  </si>
  <si>
    <t>Montáž expanznej nádoby tlak 6 barov s membránou 200 l</t>
  </si>
  <si>
    <t>4846734000</t>
  </si>
  <si>
    <t>732351010</t>
  </si>
  <si>
    <t>Montáž akumulačného zásobníka vykurovacej vody v spojení so solár. systémami, tepel. čerpadlami a kotlami na pevné palivo objem 950 l</t>
  </si>
  <si>
    <t>4847666130</t>
  </si>
  <si>
    <t>4847666130.546</t>
  </si>
  <si>
    <t>732422055</t>
  </si>
  <si>
    <t>Montáž obehového čerpadla teplovodného DN 25 rozpon 180 mm výtlak 6 m</t>
  </si>
  <si>
    <t>4268155150</t>
  </si>
  <si>
    <t>998732201</t>
  </si>
  <si>
    <t>Presun hmôt pre strojovne v objektoch výšky do 6 m</t>
  </si>
  <si>
    <t>733</t>
  </si>
  <si>
    <t>Ústredné kúrenie, rozvodné potrubie</t>
  </si>
  <si>
    <t>722172621</t>
  </si>
  <si>
    <t>Potrubie z rúr plasthlinikových, rúrka PE-RT  D 16,0x2,0 v kotúčoch - material potrubia, tvarovky (T-kusy, redukcie, spojky...) + montáž</t>
  </si>
  <si>
    <t>722172622</t>
  </si>
  <si>
    <t>Potrubie z rúr plasthlinikových, rúrka PE-RT  D 20,0x2,0  v kotúčoch - material potrubia, tvarovky (T-kusy, redukcie, spojky...) + montáž</t>
  </si>
  <si>
    <t>722172623</t>
  </si>
  <si>
    <t>Potrubie z rúr plasthlinikových, rúrka PE-RT  D 26,0x3,0 v kotúčoch - material potrubia, tvarovky (T-kusy, redukcie, spojky...) + montáž</t>
  </si>
  <si>
    <t>722172624</t>
  </si>
  <si>
    <t>Potrubie z rúr plasthlinikových, rúrka PE-RT  D 32,0x3,0  v kotúčoch - material potrubia, tvarovky (T-kusy, redukcie, spojky...) + montáž</t>
  </si>
  <si>
    <t>722172631</t>
  </si>
  <si>
    <t>Potrubie z rúr plasthlinikových, rúrka PE-RT  D 40,0x3,5 v tyčiach  v kotúčoch - material potrubia, tvarovky (T-kusy, redukcie, spojky...) + montáž</t>
  </si>
  <si>
    <t>733160293</t>
  </si>
  <si>
    <t>Montáž prechodu PE-RT plast/kov d16</t>
  </si>
  <si>
    <t>2860028000</t>
  </si>
  <si>
    <t>PE-RT prechod 16x3/4</t>
  </si>
  <si>
    <t>733160296</t>
  </si>
  <si>
    <t>Montáž prechodu PE-RT plast/kov D 20</t>
  </si>
  <si>
    <t>2860028040</t>
  </si>
  <si>
    <t>PE-RT prechod 20x3/4</t>
  </si>
  <si>
    <t>733181102.x</t>
  </si>
  <si>
    <t>733191301</t>
  </si>
  <si>
    <t>Tlaková skúška plastového potrubia do 32 mm</t>
  </si>
  <si>
    <t>722160427</t>
  </si>
  <si>
    <t>Potrubie vodovodné z medených rúrok Cu  spájaných lisovaním D 35/1,5 mm</t>
  </si>
  <si>
    <t>7331913031.3</t>
  </si>
  <si>
    <t>Preplachnutie vykurovacieho systému</t>
  </si>
  <si>
    <t>73319130611.2</t>
  </si>
  <si>
    <t>Doplnenie inhibitora do systému 20L</t>
  </si>
  <si>
    <t>KS</t>
  </si>
  <si>
    <t>998733203</t>
  </si>
  <si>
    <t>Presun hmôt pre rozvody potrubia v objektoch výšky do 6</t>
  </si>
  <si>
    <t>734</t>
  </si>
  <si>
    <t>Ústredné kúrenie, armatúry.</t>
  </si>
  <si>
    <t>734209101</t>
  </si>
  <si>
    <t>Montáž závitovej armatúry s 1 závitom do G 1/2</t>
  </si>
  <si>
    <t>5510143500</t>
  </si>
  <si>
    <t>Vytokový khohút DN15</t>
  </si>
  <si>
    <t>734209114</t>
  </si>
  <si>
    <t>Montáž závitovej armatúry s 2 závitmi G 3/4</t>
  </si>
  <si>
    <t>5518200012.45</t>
  </si>
  <si>
    <t>GUĽOVÝ KOHÚT SO ZAISTENÍM T DN20</t>
  </si>
  <si>
    <t>734209115</t>
  </si>
  <si>
    <t>Montáž závitovej armatúry s 2 závitmi G 1</t>
  </si>
  <si>
    <t>5518200005.14</t>
  </si>
  <si>
    <t>Guľový uzáver závitový DN25 pre vykurovanie</t>
  </si>
  <si>
    <t>5518200005.18</t>
  </si>
  <si>
    <t>Filter závitový DN25 pre vykurovanie</t>
  </si>
  <si>
    <t>5518200005.20</t>
  </si>
  <si>
    <t>Spätná klapka závitová DN25</t>
  </si>
  <si>
    <t>734209116</t>
  </si>
  <si>
    <t>Montáž závitovej armatúry s 2 závitmi G 5/4</t>
  </si>
  <si>
    <t>5518200007</t>
  </si>
  <si>
    <t>Guľový uzáver závitový DN32 pre vykurovanie</t>
  </si>
  <si>
    <t>5518610215</t>
  </si>
  <si>
    <t>Spätná klapka závitová DN32</t>
  </si>
  <si>
    <t>5518610215.14</t>
  </si>
  <si>
    <t>Filter závitovy DN32</t>
  </si>
  <si>
    <t>734213250</t>
  </si>
  <si>
    <t>Montáž ventilu radiatorového šrobenia do vratneho potrubia</t>
  </si>
  <si>
    <t>4849210116002</t>
  </si>
  <si>
    <t>4849210116002.1</t>
  </si>
  <si>
    <t>734213260</t>
  </si>
  <si>
    <t>Montáž ventilu odvzdušňovacieho závitového automatického G 3/8 so spätnou klapkou</t>
  </si>
  <si>
    <t>4848906820</t>
  </si>
  <si>
    <t>Automatický odvzdušňovací ventil so spätnou klapkou DN10</t>
  </si>
  <si>
    <t>734223010</t>
  </si>
  <si>
    <t>Montáž ventilu závitového regulačného G 1/2</t>
  </si>
  <si>
    <t>4849229340</t>
  </si>
  <si>
    <t>734223130</t>
  </si>
  <si>
    <t>Montáž ventilu závitového termostatického</t>
  </si>
  <si>
    <t>484890304001</t>
  </si>
  <si>
    <t>Termostatický ventil s prednastavením TS 90 v DN10</t>
  </si>
  <si>
    <t>484890304001.2</t>
  </si>
  <si>
    <t>Termostatický ventil s prednastavením TS 90 v DN15</t>
  </si>
  <si>
    <t>734223208</t>
  </si>
  <si>
    <t>Montáž termostatickej hlavice kvapalinovej jednoduchej</t>
  </si>
  <si>
    <t>5518100042</t>
  </si>
  <si>
    <t>Termostatická hlavica jednoduch biela</t>
  </si>
  <si>
    <t>734252120</t>
  </si>
  <si>
    <t>Montáž ventilu poistného rohového G 3/4</t>
  </si>
  <si>
    <t>4848900840</t>
  </si>
  <si>
    <t>Poistný ventil DN20 2,0bar</t>
  </si>
  <si>
    <t>734296160</t>
  </si>
  <si>
    <t>Montáž zmiešavacej armatúry trojcestnej  DN 20 so servopohonom</t>
  </si>
  <si>
    <t>4849220007</t>
  </si>
  <si>
    <t>Zmiešavací ventil trojcestný, 3/4",</t>
  </si>
  <si>
    <t>4849228520</t>
  </si>
  <si>
    <t>Servopohon ku zmiešavacím ventilom a kotlovým zostavám  230 V</t>
  </si>
  <si>
    <t>734411130</t>
  </si>
  <si>
    <t>Teplomer technický dvojkovový príložný</t>
  </si>
  <si>
    <t>734421130</t>
  </si>
  <si>
    <t>Tlakomer priem. 160 +T kus jimnka + montáž</t>
  </si>
  <si>
    <t>734431121</t>
  </si>
  <si>
    <t>Termonanometer, jimka, t-kus - M+D</t>
  </si>
  <si>
    <t>998734203.1</t>
  </si>
  <si>
    <t>Presun hmôt pre armatúry v objektoch výšky do 6</t>
  </si>
  <si>
    <t>735</t>
  </si>
  <si>
    <t>Ústredné kúrenie, vykurov. telesá</t>
  </si>
  <si>
    <t>735153300</t>
  </si>
  <si>
    <t>Príplatok k cene za odvzdušňovací ventil telies s príplatkom 8 %</t>
  </si>
  <si>
    <t>735154040</t>
  </si>
  <si>
    <t>Montáž vykurovacieho telesa panelového jednoradového 600 mm/ dĺžky 400-600 mm</t>
  </si>
  <si>
    <t>4845374100</t>
  </si>
  <si>
    <t>735154141</t>
  </si>
  <si>
    <t>Montáž vykurovacieho telesa panelového dvojradového výšky 600 mm/ dĺžky 700-900 mm</t>
  </si>
  <si>
    <t>4845380450</t>
  </si>
  <si>
    <t>735154142</t>
  </si>
  <si>
    <t>Montáž vykurovacieho telesa panelového dvojradového výšky 600 mm/ dĺžky 1000-1200 mm</t>
  </si>
  <si>
    <t>4845380550</t>
  </si>
  <si>
    <t>735154240</t>
  </si>
  <si>
    <t>Montáž vykurovacieho telesa panelového trojradového výšky 600 mm/ dĺžky 400-600 mm</t>
  </si>
  <si>
    <t>4845385150</t>
  </si>
  <si>
    <t>735154241</t>
  </si>
  <si>
    <t>Montáž vykurovacieho telesa panelového trojradového výšky 600 mm/ dĺžky 700-900 mm</t>
  </si>
  <si>
    <t>4845385250</t>
  </si>
  <si>
    <t>735154253</t>
  </si>
  <si>
    <t>Montáž vykurovacieho telesa panelovéhotrojradového výšky 900 mm/ dĺžky 1400-1800 mm</t>
  </si>
  <si>
    <t>4848954390</t>
  </si>
  <si>
    <t>998735201</t>
  </si>
  <si>
    <t>Presun hmôt pre vykurovacie telesá v objektoch výšky do 6 m</t>
  </si>
  <si>
    <t>769036000</t>
  </si>
  <si>
    <t>Montáž protidažďovej žalúzie do prierezu 0.100 m2</t>
  </si>
  <si>
    <t>4290040356</t>
  </si>
  <si>
    <t>Protidažďová žalúzia AL 300x300</t>
  </si>
  <si>
    <t>-1590796629</t>
  </si>
  <si>
    <t>-1053706472</t>
  </si>
  <si>
    <t>-725196399</t>
  </si>
  <si>
    <t>2004888419</t>
  </si>
  <si>
    <t>-1115026683</t>
  </si>
  <si>
    <t>-861853591</t>
  </si>
  <si>
    <t>241078405</t>
  </si>
  <si>
    <t>618844381</t>
  </si>
  <si>
    <t>-1559142026</t>
  </si>
  <si>
    <t>-846568409</t>
  </si>
  <si>
    <t>735154242</t>
  </si>
  <si>
    <t>Montáž vykurovacieho telesa panelového trojradového výšky 600 mm/ dĺžky 1000-1200 mm</t>
  </si>
  <si>
    <t>2104581939</t>
  </si>
  <si>
    <t>4845385350</t>
  </si>
  <si>
    <t>562693608</t>
  </si>
  <si>
    <t>1775536837</t>
  </si>
  <si>
    <t>7 - Fakturačný celok 7</t>
  </si>
  <si>
    <t>SO 02 - SO 02 - Drobná architektúra areálu ( oplotenie)</t>
  </si>
  <si>
    <t>-1725333497</t>
  </si>
  <si>
    <t>"pre plot z DT</t>
  </si>
  <si>
    <t>(35,00-2,00)*0,85*1,20*1,05</t>
  </si>
  <si>
    <t>Príplatok k cenám za lepivosť pri hĺbení rýh š. nad 600 do 2 000 mm zapaž. i nezapažených, s urovnaním dna v hornine 3</t>
  </si>
  <si>
    <t>-29492155</t>
  </si>
  <si>
    <t>133211105</t>
  </si>
  <si>
    <t>Hĺbenie šachiet v  hornine tr. 3 nesúdržných - ručným náradím plocha výkopu do 20 m2</t>
  </si>
  <si>
    <t>-878696744</t>
  </si>
  <si>
    <t>"pre základ stĺpu a pásu brány</t>
  </si>
  <si>
    <t>0,50*0,50*1,20*1</t>
  </si>
  <si>
    <t>2,55*0,50*1,20*1</t>
  </si>
  <si>
    <t>1,83*1,05</t>
  </si>
  <si>
    <t>133211109</t>
  </si>
  <si>
    <t>Príplatok za lepivosť pri hĺbení šachiet ručným náradím v horninách tr. 3</t>
  </si>
  <si>
    <t>-1932508159</t>
  </si>
  <si>
    <t>2623011</t>
  </si>
  <si>
    <t>Vrty vykonávané na povrchu vŕtacími kladivami priemeru 300 mm v hornine III</t>
  </si>
  <si>
    <t>1036440415</t>
  </si>
  <si>
    <t>"trapézový plot" 16*1,2*1,05</t>
  </si>
  <si>
    <t>"rámový plot" 4*1,2*1,05</t>
  </si>
  <si>
    <t>166101101</t>
  </si>
  <si>
    <t>Prehodenie neuľahnutého výkopku z horniny 1 až 4</t>
  </si>
  <si>
    <t>1938419700</t>
  </si>
  <si>
    <t>35,343+1,922</t>
  </si>
  <si>
    <t>174101001</t>
  </si>
  <si>
    <t>Zhutnený spätný násyp do 100 m3</t>
  </si>
  <si>
    <t>-775325398</t>
  </si>
  <si>
    <t>(5,31+4,81)*0,20*0,40*1,05</t>
  </si>
  <si>
    <t>-167070181</t>
  </si>
  <si>
    <t>35,343+1,922-0,850</t>
  </si>
  <si>
    <t>-1743242423</t>
  </si>
  <si>
    <t>36,415*10 'Prepočítané koeficientom množstva</t>
  </si>
  <si>
    <t>912624559</t>
  </si>
  <si>
    <t>271573001</t>
  </si>
  <si>
    <t>Násyp pod základové  konštrukcie so zhutnením zo štrkodrvy fr.16-32 mm</t>
  </si>
  <si>
    <t>-1175245383</t>
  </si>
  <si>
    <t>30*0,85*0,20*1,05</t>
  </si>
  <si>
    <t>"pre plot trapéz</t>
  </si>
  <si>
    <t>16*0,071*0,20*1,05</t>
  </si>
  <si>
    <t>"pre plot rámový</t>
  </si>
  <si>
    <t>4*0,071*0,20*1,05</t>
  </si>
  <si>
    <t>"pre bránu</t>
  </si>
  <si>
    <t>(0,5*0,5+0,5*2,55)*0,2</t>
  </si>
  <si>
    <t>274321312</t>
  </si>
  <si>
    <t>Betón základových pásov, železový (bez výstuže), tr. C 20/25 XC2, XF2(SK)</t>
  </si>
  <si>
    <t>-1817442989</t>
  </si>
  <si>
    <t>30*0,85*0,60*1,05</t>
  </si>
  <si>
    <t>(0,5*0,5+0,5*2,55)*1,00*1,05</t>
  </si>
  <si>
    <t>273361821</t>
  </si>
  <si>
    <t>Výstuž z ocele 10505 základových pásov vrátane výstuže do DT tvárnic</t>
  </si>
  <si>
    <t>-1222149472</t>
  </si>
  <si>
    <t>,,zvislá výstuž,,</t>
  </si>
  <si>
    <t>"pol. 1 + pol. 2" (1,70+2,25)*4*30,00*0,89/1000</t>
  </si>
  <si>
    <t>"pol. 3" (1,15)*4*30,00*0,40/1000</t>
  </si>
  <si>
    <t>,,pozdĺžna výstuž,,</t>
  </si>
  <si>
    <t>"pol. 4" 22*30,00*0,40/1000</t>
  </si>
  <si>
    <t>"pol. 5" 2*30,00*0,89/1000</t>
  </si>
  <si>
    <t>,,výstuž rohov,,</t>
  </si>
  <si>
    <t>"pol. 6" 2*3*12*1,6*0,89/1000</t>
  </si>
  <si>
    <t>0,897*1,05</t>
  </si>
  <si>
    <t>311271303</t>
  </si>
  <si>
    <t>Murivo z debniacich tvárnic DT 30 50x30x25 s betónovou výplňou C20/25 hr. 300 mm</t>
  </si>
  <si>
    <t>758773591</t>
  </si>
  <si>
    <t>30*0,30*2,50*1,02</t>
  </si>
  <si>
    <t>338171122</t>
  </si>
  <si>
    <t>Osadenie stĺpika oceľového plotového so zabetónovaním C 20/25</t>
  </si>
  <si>
    <t>1216735354</t>
  </si>
  <si>
    <t>140-80x80x5</t>
  </si>
  <si>
    <t>Nerezový jokel rozmer 80 x 80 x 5 mm</t>
  </si>
  <si>
    <t>-1634822620</t>
  </si>
  <si>
    <t>"oplotenie - trapézový plech" 16*2,80</t>
  </si>
  <si>
    <t>"oplotenie - rámový plot"  4*2,80</t>
  </si>
  <si>
    <t>56,00*1,02</t>
  </si>
  <si>
    <t>76791511r</t>
  </si>
  <si>
    <t>Montáž profilu oplotenia z profilovej ocele s hmotnosťou 1 m do 15 kg vrátane kotvenia</t>
  </si>
  <si>
    <t>-1622170213</t>
  </si>
  <si>
    <t>33,50*3*1,05</t>
  </si>
  <si>
    <t>140-50x30x3</t>
  </si>
  <si>
    <t>Nerezový jokel rozmer 50 x 30 x 3 mm</t>
  </si>
  <si>
    <t>-1034845324</t>
  </si>
  <si>
    <t>105,525*1,02 'Prepočítané koeficientom množstva</t>
  </si>
  <si>
    <t>564761111</t>
  </si>
  <si>
    <t>Podklad alebo kryt z kameniva hrubého drveného veľ. 32-63 mm s rozprestretím a zhutnením na Edef2 = 90 Mpa, hr. 200 mm</t>
  </si>
  <si>
    <t>-184251809</t>
  </si>
  <si>
    <t>(27,87-2,00-6,00)*0,20*1,05</t>
  </si>
  <si>
    <t>5731111</t>
  </si>
  <si>
    <t>Postrek infiltračný PI,A v množstve 1,00 kg/m2</t>
  </si>
  <si>
    <t>492299602</t>
  </si>
  <si>
    <t>573191111</t>
  </si>
  <si>
    <t>Postrek spojovací katiónaktívnou emulziou PS-EK v množstve 1,00 kg/m2</t>
  </si>
  <si>
    <t>-934555751</t>
  </si>
  <si>
    <t>565181211r</t>
  </si>
  <si>
    <t>Obaľované kamenivo ACp 22 podklad 70/100 II hr. 150 mm - STN EN 13108-1</t>
  </si>
  <si>
    <t>-699083338</t>
  </si>
  <si>
    <t>577144231r</t>
  </si>
  <si>
    <t>Asfaltobetón ACo 11 obrus 70/100 II, hr. 50 mm - STN EN 13108-1</t>
  </si>
  <si>
    <t>1049765391</t>
  </si>
  <si>
    <t>183328259</t>
  </si>
  <si>
    <t>30,00*2,10*2*1,15</t>
  </si>
  <si>
    <t>622464233</t>
  </si>
  <si>
    <t>Vonkajšia omietka stien silikónová</t>
  </si>
  <si>
    <t>1564680615</t>
  </si>
  <si>
    <t>30,00*2,10*2*1,05</t>
  </si>
  <si>
    <t>919735111</t>
  </si>
  <si>
    <t>Rezanie existujúceho asfaltového krytu alebo podkladu hĺbky do 50 mm</t>
  </si>
  <si>
    <t>-1871482066</t>
  </si>
  <si>
    <t>"chodník</t>
  </si>
  <si>
    <t>Búranie základov z betónu prostého -2,20000t</t>
  </si>
  <si>
    <t>517539801</t>
  </si>
  <si>
    <t>"Búranie základov z betónu prostého -2,20000t</t>
  </si>
  <si>
    <t>32,50*(0,30+0,90)*0,30</t>
  </si>
  <si>
    <t>12,50*0,30*0,30</t>
  </si>
  <si>
    <t>12,825*1,05</t>
  </si>
  <si>
    <t>9760161111</t>
  </si>
  <si>
    <t>Vybúranie oplotenia-drevený latkový plot</t>
  </si>
  <si>
    <t>-1029220703</t>
  </si>
  <si>
    <t>13,70*2,00</t>
  </si>
  <si>
    <t>9760272311</t>
  </si>
  <si>
    <t>Vybúranie oplotenia z keramických tehál na betonovom základe</t>
  </si>
  <si>
    <t>-882610231</t>
  </si>
  <si>
    <t>12,5*2</t>
  </si>
  <si>
    <t>9761</t>
  </si>
  <si>
    <t>Montážne podopretie stĺpu počas realizácie</t>
  </si>
  <si>
    <t>902208001</t>
  </si>
  <si>
    <t>-1137577807</t>
  </si>
  <si>
    <t>-268336678</t>
  </si>
  <si>
    <t>45,037*10 'Prepočítané koeficientom množstva</t>
  </si>
  <si>
    <t>1668258627</t>
  </si>
  <si>
    <t>979089012</t>
  </si>
  <si>
    <t>1824372636</t>
  </si>
  <si>
    <t>998151111</t>
  </si>
  <si>
    <t>Presun hmôt pre obj.8152, 8153,8159,zvislá nosná konštr.z tehál,tvárnic,blokov výšky do 10 m</t>
  </si>
  <si>
    <t>-1875716178</t>
  </si>
  <si>
    <t>711111001</t>
  </si>
  <si>
    <t>Zhotovenie penetračného náteru</t>
  </si>
  <si>
    <t>91464149</t>
  </si>
  <si>
    <t>30,00*0,30</t>
  </si>
  <si>
    <t>1116315000</t>
  </si>
  <si>
    <t>Penetračný náter</t>
  </si>
  <si>
    <t>1316083078</t>
  </si>
  <si>
    <t>9*0,0003 'Prepočítané koeficientom množstva</t>
  </si>
  <si>
    <t>711141559</t>
  </si>
  <si>
    <t>Zhotovenie  izolácie asfaltovej</t>
  </si>
  <si>
    <t>16619619</t>
  </si>
  <si>
    <t>6283221000</t>
  </si>
  <si>
    <t>Asfaltová hydroizolácia</t>
  </si>
  <si>
    <t>-1229586540</t>
  </si>
  <si>
    <t>9*1,15 'Prepočítané koeficientom množstva</t>
  </si>
  <si>
    <t>1926156405</t>
  </si>
  <si>
    <t>764294-pr</t>
  </si>
  <si>
    <t>Príponka 20/5 - rš. 600 mm/po 0,5 - pozinkovaná</t>
  </si>
  <si>
    <t>1987537048</t>
  </si>
  <si>
    <t>30*2*1,02</t>
  </si>
  <si>
    <t>764430260</t>
  </si>
  <si>
    <t>Oplechovanie muriva a atík z pozinkovaného PZ plechu, vrátane rohov r.š. 660 mm</t>
  </si>
  <si>
    <t>-1718230991</t>
  </si>
  <si>
    <t>30*1,05</t>
  </si>
  <si>
    <t>678691029</t>
  </si>
  <si>
    <t>767914810</t>
  </si>
  <si>
    <t>Demontáž oplotenia rámového na oceľové stĺpiky, výšky do 1 m,  -0,00900t</t>
  </si>
  <si>
    <t>-530924192</t>
  </si>
  <si>
    <t>"Demontáž oplotenia - oceľové stĺpiky, výšky do 1 m,  -0,00900t</t>
  </si>
  <si>
    <t>32,5</t>
  </si>
  <si>
    <t>767914830</t>
  </si>
  <si>
    <t>Demontáž oplotenia rámového na oceľové stĺpiky, výšky nad 1 do 2 m,  -0,00900t</t>
  </si>
  <si>
    <t>-1274668997</t>
  </si>
  <si>
    <t>3,8</t>
  </si>
  <si>
    <t>767996801r</t>
  </si>
  <si>
    <t>Demontáž stĺpikov s hmotnosťou jednotlivých dielov konštrukcií do 50 kg,  -0,00100t</t>
  </si>
  <si>
    <t>1857644001</t>
  </si>
  <si>
    <t>"plot rámový od ulice" 20,00</t>
  </si>
  <si>
    <t>"plot rámový od potoku" 2,00</t>
  </si>
  <si>
    <t>767920820</t>
  </si>
  <si>
    <t>Demontáž vrát a vrátok na oplotenie s plochou jednotlivo nad 2 do 6 m2,  -0,21000t</t>
  </si>
  <si>
    <t>1817332575</t>
  </si>
  <si>
    <t>"Demontáž vrát a vrátok na oplotenie s plochou jednotlivo nad 2 do 6 m2,  -0,21000t</t>
  </si>
  <si>
    <t>767916110</t>
  </si>
  <si>
    <t>Montáž oplotenia z plechu trapézového s hmotnosťou 1m oplotenia do 30 kg</t>
  </si>
  <si>
    <t>-1328798919</t>
  </si>
  <si>
    <t>5535039260</t>
  </si>
  <si>
    <t>Trapézový plech T-35A S250 GD, pozinkovaný, hrúbka 0,5 mm výšky 2,0 m</t>
  </si>
  <si>
    <t>-117509262</t>
  </si>
  <si>
    <t>33,50*2,00</t>
  </si>
  <si>
    <t>67,00*1,02</t>
  </si>
  <si>
    <t>767914130</t>
  </si>
  <si>
    <t>Montáž oplotenia rámového, na oceľové stĺpiky, vo výške nad 1,5 do 2,0 m</t>
  </si>
  <si>
    <t>-1466892299</t>
  </si>
  <si>
    <t>0,78*2</t>
  </si>
  <si>
    <t>5535850082r</t>
  </si>
  <si>
    <t>Rámové oplotenie, systémové riešenie dodávateľa</t>
  </si>
  <si>
    <t>1380155892</t>
  </si>
  <si>
    <t>767658205</t>
  </si>
  <si>
    <t>Montáž samonosnej posuvnej brány pre šírku prejazdu 6,0 m</t>
  </si>
  <si>
    <t>-725486635</t>
  </si>
  <si>
    <t>"Montáž samonosnej posuvnej brány pre šírku prejazdu 6,5 m - C profil 80x80x5</t>
  </si>
  <si>
    <t>100000</t>
  </si>
  <si>
    <t>Posuvná samonosná brána 6000x2000 mm komplet dodávka</t>
  </si>
  <si>
    <t>-1672391250</t>
  </si>
  <si>
    <t>767920130</t>
  </si>
  <si>
    <t>Montáž vrát a vrátok k oploteniu osadzovaných na stĺpiky murované alebo betónované, 4-6 m2</t>
  </si>
  <si>
    <t>-545330188</t>
  </si>
  <si>
    <t>553Ponuk.cena1</t>
  </si>
  <si>
    <t>Ocelová bránka 2000x2000 mm</t>
  </si>
  <si>
    <t>-1096668253</t>
  </si>
  <si>
    <t>767920230</t>
  </si>
  <si>
    <t>Montáž vrát a vrátok k oploteniu osadzovaných na stĺpiky oceľové, s plochou jednotlivo nad 4 do 6 m2</t>
  </si>
  <si>
    <t>34252887</t>
  </si>
  <si>
    <t>553Ponuk.cena</t>
  </si>
  <si>
    <t>Ocelová brána 3000x2000 mm</t>
  </si>
  <si>
    <t>-992346473</t>
  </si>
  <si>
    <t>998767201</t>
  </si>
  <si>
    <t>267899198</t>
  </si>
  <si>
    <t>8 - Fakturačný celok 8</t>
  </si>
  <si>
    <t>SO 04 - SO 04 - Elektrická NN prípojka</t>
  </si>
  <si>
    <t xml:space="preserve">    46-M - Zemné práce pri extr.mont.prácach</t>
  </si>
  <si>
    <t>974031122</t>
  </si>
  <si>
    <t>Vysekanie rýh v akomkoľvek murive tehlovom na akúkoľvek maltu do hĺbky 30 mm a š. do 70 mm,  -0,00400 t</t>
  </si>
  <si>
    <t>-1773829437</t>
  </si>
  <si>
    <t>210010066</t>
  </si>
  <si>
    <t>Rúrka elektroinšt. oceľová, závitová, uložená pevne typ 6042, 42 mm</t>
  </si>
  <si>
    <t>-1594164911</t>
  </si>
  <si>
    <t>3450720900</t>
  </si>
  <si>
    <t>Trubka pancierova 6042</t>
  </si>
  <si>
    <t>-2049324904</t>
  </si>
  <si>
    <t>3450802700</t>
  </si>
  <si>
    <t>Koleno pancierove 6142 H</t>
  </si>
  <si>
    <t>-34926871</t>
  </si>
  <si>
    <t>3451011900</t>
  </si>
  <si>
    <t>Vývodka PVC 4842/P</t>
  </si>
  <si>
    <t>-1420153176</t>
  </si>
  <si>
    <t>210040512</t>
  </si>
  <si>
    <t>Ukončenie vodičov svorkou</t>
  </si>
  <si>
    <t>-1870316049</t>
  </si>
  <si>
    <t>3450601600</t>
  </si>
  <si>
    <t>Svorka 165624 prudova pre AlFe</t>
  </si>
  <si>
    <t>-723237510</t>
  </si>
  <si>
    <t>210100003</t>
  </si>
  <si>
    <t>Ukončenie vodičov v rozvádzač. vč. zapojenia a vodičovej koncovky do 16 mm2</t>
  </si>
  <si>
    <t>-1286097400</t>
  </si>
  <si>
    <t>3452105500</t>
  </si>
  <si>
    <t>G-Kábl.oko CU  10x10 KU-L</t>
  </si>
  <si>
    <t>1012818957</t>
  </si>
  <si>
    <t>Ukončenie vodičov v rozvádzač. vrátane zapojenia a vodičovej koncovky do 25 mm2</t>
  </si>
  <si>
    <t>1889785549</t>
  </si>
  <si>
    <t>3452119200</t>
  </si>
  <si>
    <t>Káblové oko  25  Al 617065</t>
  </si>
  <si>
    <t>-1018847062</t>
  </si>
  <si>
    <t>210100252</t>
  </si>
  <si>
    <t>Ukončenie celoplastových káblov zmrašť. záklopkou alebo páskou do 4 x 25 mm2</t>
  </si>
  <si>
    <t>-1364553440</t>
  </si>
  <si>
    <t>210120102</t>
  </si>
  <si>
    <t>Poistkový náboj vč.montáže nožový náboj do 500 V</t>
  </si>
  <si>
    <t>-492020543</t>
  </si>
  <si>
    <t>3581532200</t>
  </si>
  <si>
    <t>Poist.patron PHN 00  50A gF1+S</t>
  </si>
  <si>
    <t>-501169796</t>
  </si>
  <si>
    <t>210190002</t>
  </si>
  <si>
    <t>Montáž oceľolechovej rozvodnice do váhy 50 kg</t>
  </si>
  <si>
    <t>-908748369</t>
  </si>
  <si>
    <t>3570154400</t>
  </si>
  <si>
    <t>Rozvádzač RE 25A povrchový</t>
  </si>
  <si>
    <t>1901399926</t>
  </si>
  <si>
    <t>210191501</t>
  </si>
  <si>
    <t>Poistková skriňa káblová, osadenie bez murárských prác a zapojenie vodičov,tenkocementová skriňa SP</t>
  </si>
  <si>
    <t>-2045132830</t>
  </si>
  <si>
    <t>3570327400</t>
  </si>
  <si>
    <t>Skriňa SPP 21/A 1602</t>
  </si>
  <si>
    <t>-1935567523</t>
  </si>
  <si>
    <t>56355232</t>
  </si>
  <si>
    <t>3540501100</t>
  </si>
  <si>
    <t>HR-Zemna tyc ZT 2M</t>
  </si>
  <si>
    <t>2046642960</t>
  </si>
  <si>
    <t>210810054</t>
  </si>
  <si>
    <t>Silový kábel medený 750 - 1000 V /mm2/ pevne uložený CYKY-CYKYm 750 V 4x16</t>
  </si>
  <si>
    <t>-928275424</t>
  </si>
  <si>
    <t>-865280406</t>
  </si>
  <si>
    <t>210901090</t>
  </si>
  <si>
    <t>Silový kábel hliníkový 750-1000 V (v mm2) pevne uložený "Solidal" AYKY 1 kV 4x25</t>
  </si>
  <si>
    <t>-1449330417</t>
  </si>
  <si>
    <t>3410205800</t>
  </si>
  <si>
    <t>Káble silové s hliníkovým jadrom AYKY-J 4x25</t>
  </si>
  <si>
    <t>1059669125</t>
  </si>
  <si>
    <t>1341773531</t>
  </si>
  <si>
    <t>-1609344128</t>
  </si>
  <si>
    <t>MV</t>
  </si>
  <si>
    <t>1982615090</t>
  </si>
  <si>
    <t>PM</t>
  </si>
  <si>
    <t>-825395962</t>
  </si>
  <si>
    <t>PPV</t>
  </si>
  <si>
    <t>-871819089</t>
  </si>
  <si>
    <t>46-M</t>
  </si>
  <si>
    <t>Zemné práce pri extr.mont.prácach</t>
  </si>
  <si>
    <t>460010012</t>
  </si>
  <si>
    <t>Vytýčenie trasy vonkajšieho silového vedenia,v prehľadnom teréne vedenie VN</t>
  </si>
  <si>
    <t>km</t>
  </si>
  <si>
    <t>-754220868</t>
  </si>
  <si>
    <t>460200163</t>
  </si>
  <si>
    <t>Hĺbenie káblovej ryhy 35 cm širokej a 80 cm hlbokej, v zemine triedy 3</t>
  </si>
  <si>
    <t>1694196064</t>
  </si>
  <si>
    <t>460420381</t>
  </si>
  <si>
    <t>Zriad. káblového lôžka z piesku vrstvy 10 cm, bet. doskami 50 x 15 x 4 cm kladenými v smere kábla</t>
  </si>
  <si>
    <t>627371755</t>
  </si>
  <si>
    <t>5833110300</t>
  </si>
  <si>
    <t>Kamenivo ťažené drobné 0-1 B</t>
  </si>
  <si>
    <t>1197209646</t>
  </si>
  <si>
    <t>460510021</t>
  </si>
  <si>
    <t>Úplné zriadenie a osadenie káblového priestupu z PVC rúr svetlosti do 10,5 cm bez zemných prác</t>
  </si>
  <si>
    <t>-1360356160</t>
  </si>
  <si>
    <t>3450705800</t>
  </si>
  <si>
    <t>I-Rúrka FXP 40</t>
  </si>
  <si>
    <t>-491150707</t>
  </si>
  <si>
    <t>460560163</t>
  </si>
  <si>
    <t>Ručný zásyp nezap. káblovej ryhy bez zhutn. zeminy, 35 cm širokej, 80 cm hlbokej v zemine tr. 3</t>
  </si>
  <si>
    <t>-1257853095</t>
  </si>
  <si>
    <t>460620013</t>
  </si>
  <si>
    <t>Proviz. úprava terénu v zemine tr. 3, aby nerovnosti terénu neboli väčšie ako 2 cm od vodor.hladiny</t>
  </si>
  <si>
    <t>686717143</t>
  </si>
  <si>
    <t>9 - Fakturačný celok 9</t>
  </si>
  <si>
    <t>SO 03 - SO 03 - Spevnené plochy</t>
  </si>
  <si>
    <t>113107132</t>
  </si>
  <si>
    <t>Odstránenie krytu v ploche do 200 m2 z betónu prostého, hr. vrstvy 150 do 300 mm,  -0,50000t</t>
  </si>
  <si>
    <t>882354572</t>
  </si>
  <si>
    <t>65,60*1,05</t>
  </si>
  <si>
    <t>113151114</t>
  </si>
  <si>
    <t>Odstránenie asfaltového podkladu alebo krytu frézovaním, v ploche do 500 m2,pruh do 750 mm,hr. 50 mm,  -0,12700t</t>
  </si>
  <si>
    <t>-619635215</t>
  </si>
  <si>
    <t>2,50*1,05</t>
  </si>
  <si>
    <t>24,00*1,05</t>
  </si>
  <si>
    <t>113206111</t>
  </si>
  <si>
    <t>Vytrhanie obrúb betónových, s vybúraním lôžka, z krajníkov alebo obrubníkov stojatých,  -0,14500t</t>
  </si>
  <si>
    <t>363150769</t>
  </si>
  <si>
    <t>"obrubník</t>
  </si>
  <si>
    <t>12,10</t>
  </si>
  <si>
    <t>113307121</t>
  </si>
  <si>
    <t>Odstránenie podkladu v ploche do 200 m2 z kameniva hrubého drveného, hr. do 100 mm,  -0,13000t</t>
  </si>
  <si>
    <t>25560571</t>
  </si>
  <si>
    <t>113307122</t>
  </si>
  <si>
    <t>Odstránenie podkladu v ploche do 200 m2 z kameniva hrubého drveného, hr.100 do 200 mm,  -0,23500t</t>
  </si>
  <si>
    <t>-1769662067</t>
  </si>
  <si>
    <t>24*1,05</t>
  </si>
  <si>
    <t>121101112</t>
  </si>
  <si>
    <t>Odstránenie ornice s premiestn. na hromady, so zložením na vzdialenosť do 100 m a do 1000 m3</t>
  </si>
  <si>
    <t>-688493380</t>
  </si>
  <si>
    <t>685,50*0,15*1,05</t>
  </si>
  <si>
    <t>122201102</t>
  </si>
  <si>
    <t>Odkopávka a prekopávka nezapažená v hornine 3, nad 100 do 1000 m3</t>
  </si>
  <si>
    <t>-1362072541</t>
  </si>
  <si>
    <t>"výkop pod betónovou plochou" 65,60*0,20*1,05</t>
  </si>
  <si>
    <t>"výkop pod ornicou" 685,50*0,35*1,05</t>
  </si>
  <si>
    <t>"výkop pod chodníkom" 24,00*0,25*1,05</t>
  </si>
  <si>
    <t>122201109</t>
  </si>
  <si>
    <t>Odkopávky a prekopávky nezapažené. Príplatok k cenám za lepivosť horniny 3</t>
  </si>
  <si>
    <t>-1536360233</t>
  </si>
  <si>
    <t>162301122</t>
  </si>
  <si>
    <t xml:space="preserve">Vodorovné premiestnenie výkopku  po spevnenej ceste z  horniny tr.1-4, nad 100 do 1000 m3 na vzdialenosť do 1000 m </t>
  </si>
  <si>
    <t>1889277334</t>
  </si>
  <si>
    <t>"odkopávka" 271,997</t>
  </si>
  <si>
    <t>"humus" 107,966</t>
  </si>
  <si>
    <t>162501123</t>
  </si>
  <si>
    <t>Vodorovné premiestnenie výkopku  po spevnenej ceste z  horniny tr.1-4, nad 100 do 1000 m3, príplatok k cene za každých ďalšich a začatých 1000 m</t>
  </si>
  <si>
    <t>-719479067</t>
  </si>
  <si>
    <t>379,963*10 'Prepočítané koeficientom množstva</t>
  </si>
  <si>
    <t>-1570242840</t>
  </si>
  <si>
    <t>215901101</t>
  </si>
  <si>
    <t>Zhutnenie podložia z rastlej horniny na Edef2 = 45 MPa</t>
  </si>
  <si>
    <t>115754898</t>
  </si>
  <si>
    <t>"Skladba S1</t>
  </si>
  <si>
    <t>705,50*1,10</t>
  </si>
  <si>
    <t>"Skladba S2</t>
  </si>
  <si>
    <t>46,50*1,10</t>
  </si>
  <si>
    <t>564661111</t>
  </si>
  <si>
    <t>Podklad z kameniva hrubého drveného veľ. 63-125 mm s rozprestretím a zhutnením na 120 Mpa, po zhutnení hr. 200 mm</t>
  </si>
  <si>
    <t>-1779320427</t>
  </si>
  <si>
    <t>"S1" 705,50*1,05</t>
  </si>
  <si>
    <t>564751111</t>
  </si>
  <si>
    <t>Podklad alebo kryt z kameniva hrubého drveného veľ. 32-63 mm s rozprestretím a zhutnením na Edef2 = 180 Mpa,hr. 150 mm</t>
  </si>
  <si>
    <t>827028612</t>
  </si>
  <si>
    <t>564861111r</t>
  </si>
  <si>
    <t>Podklad zo štrkodrvy fr. 32-63 mm s rozprestretím a zhutnením na 100 MPa, po zhutnení hr. 200 mm</t>
  </si>
  <si>
    <t>-495180478</t>
  </si>
  <si>
    <t>"Skladba S2 -  spevnená plocha</t>
  </si>
  <si>
    <t>46,5*1,05</t>
  </si>
  <si>
    <t>564871111r</t>
  </si>
  <si>
    <t>Podklad zo štrkodrvy fr. 16-32 mm s rozprestretím a zhutnením na 100 MPa, po zhutnení hr. 250 mm</t>
  </si>
  <si>
    <t>-1469082572</t>
  </si>
  <si>
    <t>-941649004</t>
  </si>
  <si>
    <t>Postrek spojovací katiónaktívnou emulziou v množstve 1,00 kg/m2</t>
  </si>
  <si>
    <t>-1962866349</t>
  </si>
  <si>
    <t>"S3" 2,50*1,05</t>
  </si>
  <si>
    <t>565171211r</t>
  </si>
  <si>
    <t>Obaľované kamenivo ACp 22 podklad 70/100 II hr. 100 mm - STN EN 13108-1</t>
  </si>
  <si>
    <t>1516169662</t>
  </si>
  <si>
    <t>-445869336</t>
  </si>
  <si>
    <t>596911112</t>
  </si>
  <si>
    <t>Kladenie zámkovej dlažby  hr. 6 cm pre peších do dlažbového lôžka fr. 4-8 mm hr, 40 mm nad 20 m2</t>
  </si>
  <si>
    <t>884974295</t>
  </si>
  <si>
    <t>5921953100</t>
  </si>
  <si>
    <t>Dlažba zámková hr. 8 cm</t>
  </si>
  <si>
    <t>721962342</t>
  </si>
  <si>
    <t>48,825*1,01 'Prepočítané koeficientom množstva</t>
  </si>
  <si>
    <t>-1477035836</t>
  </si>
  <si>
    <t>12,00*2+1,08*2</t>
  </si>
  <si>
    <t>1,35*2</t>
  </si>
  <si>
    <t>914001111</t>
  </si>
  <si>
    <t>Osadenie a montáž cestnej zvislej dopravnej značky na stľpik, stľp, konzolu alebo objekt</t>
  </si>
  <si>
    <t>1534170683</t>
  </si>
  <si>
    <t>"DOČASNÉ DOPRAVNÉ ZNAČENIE</t>
  </si>
  <si>
    <t>"A19 - Práca" 2</t>
  </si>
  <si>
    <t>"A4b - Zúžená vozovka sprava" 1</t>
  </si>
  <si>
    <t>"A4c - Zúžená vozovka zľava"1</t>
  </si>
  <si>
    <t>"B29a Zákaz predchádzania" 2</t>
  </si>
  <si>
    <t>"B39 Koniec všetkých zákazov" 2</t>
  </si>
  <si>
    <t>"B31a Najvyššia dovolená rýchlosť" 2</t>
  </si>
  <si>
    <t>"C6b Prikázaný smer jazdy obchádzania vľavo" 1</t>
  </si>
  <si>
    <t>"Z4 Smerová doska" 5</t>
  </si>
  <si>
    <t>"IP30 - Zmena miestnej úpravy" 2</t>
  </si>
  <si>
    <t>"S11a Doplnkový signál s plným prerušovaným žltým svetlom" 1</t>
  </si>
  <si>
    <t>4044777008</t>
  </si>
  <si>
    <t>Zn stĺpik f60 3500 mm-dočasné</t>
  </si>
  <si>
    <t>1476283429</t>
  </si>
  <si>
    <t>4044783830</t>
  </si>
  <si>
    <t>B39 „Koniec viacerých zákazov“,pozink.dopr.značka, základný rozmer  700 mm, fólia RA1</t>
  </si>
  <si>
    <t>575907279</t>
  </si>
  <si>
    <t>4044778210</t>
  </si>
  <si>
    <t>A4b „Zúžená vozovka sprava“,pozink.dopr.značka, základný rozmer 900 mm, fólia RA1</t>
  </si>
  <si>
    <t>-1442223882</t>
  </si>
  <si>
    <t>4044778240</t>
  </si>
  <si>
    <t>A4c „Zúžená vozovka zľava“,pozink.dopr.značka, základný rozmer 900 mm, fólia RA1</t>
  </si>
  <si>
    <t>24719644</t>
  </si>
  <si>
    <t>4044783530</t>
  </si>
  <si>
    <t>B31a „Najvyššia dovolená rýchlosť“,pozink.dopr.značka, základný rozmer  700 mm, fólia RA1</t>
  </si>
  <si>
    <t>1966002547</t>
  </si>
  <si>
    <t>4044783410</t>
  </si>
  <si>
    <t>B29a „Zákaz predchádzania“,pozink.dopr.značka, základný rozmer  700 mm, fólia RA1</t>
  </si>
  <si>
    <t>454917638</t>
  </si>
  <si>
    <t>4044786820</t>
  </si>
  <si>
    <t>C6b „Prikázaný smer jazdy obchádzania vľavo“,pozink.dopr.značka, základný rozmer  700 mm, fólia RA1</t>
  </si>
  <si>
    <t>368036435</t>
  </si>
  <si>
    <t>4044799474</t>
  </si>
  <si>
    <t>Z4a „Smerovacia doska ľavá “, obojstranná, plastová, iné dopravné zariadenia</t>
  </si>
  <si>
    <t>1877345113</t>
  </si>
  <si>
    <t>4044778690</t>
  </si>
  <si>
    <t>A19 „Práca“,pozink.dopr.značka, základný rozmer 900 mm, fólia RA1</t>
  </si>
  <si>
    <t>-590459798</t>
  </si>
  <si>
    <t>"A19 Práca" 2</t>
  </si>
  <si>
    <t>4044790360</t>
  </si>
  <si>
    <t>IP30 „Zmena miestnej úpravy“,pozink.dopr.značka, základný rozmer  1000x1500  mm, fólia RA1 (kc.1301596)</t>
  </si>
  <si>
    <t>-1497061852</t>
  </si>
  <si>
    <t>40457951151</t>
  </si>
  <si>
    <t>Ekosvetlo</t>
  </si>
  <si>
    <t>1630159874</t>
  </si>
  <si>
    <t>"Ekosvetlo" 1</t>
  </si>
  <si>
    <t>917461112</t>
  </si>
  <si>
    <t>Osadenie chodník. obrubníka beton. stojatého do lôžka z betónu prostého C 16/20 s bočnou oporou</t>
  </si>
  <si>
    <t>-1732855474</t>
  </si>
  <si>
    <t>"ukončenie asfaltovej plochy" 13,20+8,70</t>
  </si>
  <si>
    <t>"pri pivničných oknách" (0,66*2+1,00)*2</t>
  </si>
  <si>
    <t>5921745200</t>
  </si>
  <si>
    <t>Obrubník betónový  cestný</t>
  </si>
  <si>
    <t>-1334584826</t>
  </si>
  <si>
    <t>26,7326732673267*1,01 'Prepočítané koeficientom množstva</t>
  </si>
  <si>
    <t>917762112</t>
  </si>
  <si>
    <t>Osadenie chodník. obrubníka betónového ležatého do lôžka z betónu prosteho tr. C 16/20 s bočnou oporou - nábehový</t>
  </si>
  <si>
    <t>1002524307</t>
  </si>
  <si>
    <t>"vjazd" 12,10</t>
  </si>
  <si>
    <t>"prepojenie zámkovej a asfaltovej plochy" 4,9</t>
  </si>
  <si>
    <t>59217454001</t>
  </si>
  <si>
    <t>Obrubník betónový nábehový</t>
  </si>
  <si>
    <t>-1785371319</t>
  </si>
  <si>
    <t>17,8217821782178*1,01 'Prepočítané koeficientom množstva</t>
  </si>
  <si>
    <t>919795111</t>
  </si>
  <si>
    <t xml:space="preserve">Vložka pod liaty asfalt  </t>
  </si>
  <si>
    <t>-284391919</t>
  </si>
  <si>
    <t>"vjazd" 12,00*0,50</t>
  </si>
  <si>
    <t>"chodník" 7,00*1,35</t>
  </si>
  <si>
    <t>6936657160</t>
  </si>
  <si>
    <t xml:space="preserve">Sklovláknitá výstužná mreža do asfaltových vrstiev vozoviek 100 kN/m,  </t>
  </si>
  <si>
    <t>1305420532</t>
  </si>
  <si>
    <t>15,45</t>
  </si>
  <si>
    <t>936942002r</t>
  </si>
  <si>
    <t>Montáž ochrannej mreže</t>
  </si>
  <si>
    <t>289390991</t>
  </si>
  <si>
    <t>5538168146r</t>
  </si>
  <si>
    <t>Ochranná mreža kovová</t>
  </si>
  <si>
    <t>-985463653</t>
  </si>
  <si>
    <t>307613784</t>
  </si>
  <si>
    <t>-1043295266</t>
  </si>
  <si>
    <t>54,605*10 'Prepočítané koeficientom množstva</t>
  </si>
  <si>
    <t>1803983396</t>
  </si>
  <si>
    <t>1545923914</t>
  </si>
  <si>
    <t>979089212</t>
  </si>
  <si>
    <t>Poplatok za skladovanie - bitúmenové zmesi, uholný decht, dechtové výrobky (17 03 ), ostatné</t>
  </si>
  <si>
    <t>-358932871</t>
  </si>
  <si>
    <t>998225111</t>
  </si>
  <si>
    <t>Presun hmôt pre pozemnú komunikáciu a letisko s krytom asfaltovým akejkoľvek dĺžky objektu</t>
  </si>
  <si>
    <t>681217197</t>
  </si>
  <si>
    <t>SO 05 - S0 05 - Vodovodná prípojka</t>
  </si>
  <si>
    <t xml:space="preserve">    8 - Rúrové vedenie</t>
  </si>
  <si>
    <t xml:space="preserve">    89 - Šachty</t>
  </si>
  <si>
    <t xml:space="preserve">    22-M - Montáže oznam. a zabezp. zariadení</t>
  </si>
  <si>
    <t>131201101</t>
  </si>
  <si>
    <t>Hľbenie nezapažených jám v hornine 3 do 100 m3</t>
  </si>
  <si>
    <t>M3</t>
  </si>
  <si>
    <t>-484021450</t>
  </si>
  <si>
    <t>131201109</t>
  </si>
  <si>
    <t>Príplatok k cenám za lepivosť horniny</t>
  </si>
  <si>
    <t>1638622557</t>
  </si>
  <si>
    <t>1024258194</t>
  </si>
  <si>
    <t>151101101</t>
  </si>
  <si>
    <t>Paženie a rozopretie stien rýh pre podzemné vedenie, príložné do 2 m</t>
  </si>
  <si>
    <t>-799000899</t>
  </si>
  <si>
    <t>151101111</t>
  </si>
  <si>
    <t>Odstránenie paženia rýh pre podzemné vedenie, príložné hĺbky do 2 m</t>
  </si>
  <si>
    <t>-375132880</t>
  </si>
  <si>
    <t>1122178280</t>
  </si>
  <si>
    <t>167101101</t>
  </si>
  <si>
    <t>Nakladanie neuľahnutého výkopku z hornín tr.1-4 do 100 m3</t>
  </si>
  <si>
    <t>818765635</t>
  </si>
  <si>
    <t>-181712845</t>
  </si>
  <si>
    <t>Zásyp sypaninou bez zhutnenia jám, šachiet, rýh, zárezov v týchto vykopávkach do 100 m3</t>
  </si>
  <si>
    <t>278522766</t>
  </si>
  <si>
    <t>88819709</t>
  </si>
  <si>
    <t>5833773700</t>
  </si>
  <si>
    <t>Štrkopiesok drvený 0-16 N</t>
  </si>
  <si>
    <t>-1746306757</t>
  </si>
  <si>
    <t>-2012501112</t>
  </si>
  <si>
    <t>Násyp pod základové  konštrukcie so zhutnením zo štrkopiesku fr.0-32 mm</t>
  </si>
  <si>
    <t>647689126</t>
  </si>
  <si>
    <t>273313612</t>
  </si>
  <si>
    <t>Betón základových dosiek, prostý tr.C 20/25</t>
  </si>
  <si>
    <t>-1270000973</t>
  </si>
  <si>
    <t>-1443852999</t>
  </si>
  <si>
    <t>Lôžko pod potrubie, stoky a drobné objekty, v otvorenom výkope z piesku a štrkopiesku do 100 mm</t>
  </si>
  <si>
    <t>-450861788</t>
  </si>
  <si>
    <t>Rúrové vedenie</t>
  </si>
  <si>
    <t>871161121</t>
  </si>
  <si>
    <t>Montáž potrubia z tlakových polyetylénových rúrok priemeru 32 mm</t>
  </si>
  <si>
    <t>-1377936135</t>
  </si>
  <si>
    <t>2861130700</t>
  </si>
  <si>
    <t>HDPE rúry tlakové pre rozvod vody - PE 100 / PN 16 32x 3 nav</t>
  </si>
  <si>
    <t>-1932493149</t>
  </si>
  <si>
    <t>28611215100</t>
  </si>
  <si>
    <t>tesniaca manžeta</t>
  </si>
  <si>
    <t>-609528714</t>
  </si>
  <si>
    <t>28611215201</t>
  </si>
  <si>
    <t>kĺzna strediaca objímka do chráničky    RACI  T</t>
  </si>
  <si>
    <t>-893841694</t>
  </si>
  <si>
    <t>891161111.</t>
  </si>
  <si>
    <t>Montáž vodovodného posúvača v otvorenom výkope s osadením zemnej súpravy DN 25</t>
  </si>
  <si>
    <t>-1040548313</t>
  </si>
  <si>
    <t>4222520209.1</t>
  </si>
  <si>
    <t>Vodárenské armatúry   Posúvač domovej prípojky DN 1"-32   Hawle s.r.o.</t>
  </si>
  <si>
    <t>-1004385567</t>
  </si>
  <si>
    <t>4229126175</t>
  </si>
  <si>
    <t>Vodárenské armatúry   Zemná súprava teleskopicka 1,5m</t>
  </si>
  <si>
    <t>-673404015</t>
  </si>
  <si>
    <t>422912617501</t>
  </si>
  <si>
    <t>Prítlačné skrutkovanie Isiflo typ 110</t>
  </si>
  <si>
    <t>-1167785285</t>
  </si>
  <si>
    <t>4229126175011</t>
  </si>
  <si>
    <t>Ventilový poklop</t>
  </si>
  <si>
    <t>736597612</t>
  </si>
  <si>
    <t>891269111</t>
  </si>
  <si>
    <t>Montáž navrtávacieho pásu s ventilom Jt 1 MPa na potr. z rúr liat., oceľ., plast., DN 100</t>
  </si>
  <si>
    <t>704710400</t>
  </si>
  <si>
    <t>4227531182</t>
  </si>
  <si>
    <t>Vodárenské armatúry   Univerzalny navŕtavací pás závitový výstup DN 100-1"</t>
  </si>
  <si>
    <t>-15610338</t>
  </si>
  <si>
    <t>892233111.</t>
  </si>
  <si>
    <t>Preplach a dezinfekcia vodovodného potrubia DN 25</t>
  </si>
  <si>
    <t>310923185</t>
  </si>
  <si>
    <t>893353001</t>
  </si>
  <si>
    <t>Osadenie prefabrikovanej vodomernej šachty,hranatej</t>
  </si>
  <si>
    <t>-821187180</t>
  </si>
  <si>
    <t>5922410100</t>
  </si>
  <si>
    <t>Vodomerná šachta 1200x900x1800mm</t>
  </si>
  <si>
    <t>-275815427</t>
  </si>
  <si>
    <t>592241010001</t>
  </si>
  <si>
    <t>Vyrovnavaci kus 600x600x300mm</t>
  </si>
  <si>
    <t>1019695269</t>
  </si>
  <si>
    <t>899721111</t>
  </si>
  <si>
    <t>Vyhľadávací vodič na potrubí</t>
  </si>
  <si>
    <t>1408608307</t>
  </si>
  <si>
    <t>899912111</t>
  </si>
  <si>
    <t>Oceľová chránička DN 50</t>
  </si>
  <si>
    <t>1709211718</t>
  </si>
  <si>
    <t>Šachty</t>
  </si>
  <si>
    <t>899102111</t>
  </si>
  <si>
    <t>Osadenie poklopu liatinového a oceľového vrátane rámu hmotn. nad 50 do 100 kg</t>
  </si>
  <si>
    <t>586607975</t>
  </si>
  <si>
    <t>5524311000</t>
  </si>
  <si>
    <t>Poklop ťažký štvorcový s rámom 600 x 600 mm</t>
  </si>
  <si>
    <t>-2113179772</t>
  </si>
  <si>
    <t>998276101</t>
  </si>
  <si>
    <t>Presun hmôt pre rúrové vedenie hĺbené z rúr z plast., hmôt alebo sklolamin. v otvorenom výkope</t>
  </si>
  <si>
    <t>146191127</t>
  </si>
  <si>
    <t>Montáž armatúr zavitových 5/4ˇ</t>
  </si>
  <si>
    <t>1739017295</t>
  </si>
  <si>
    <t>Guľový uzáver závitový série A3 nerez 1-dielny, 5/4"</t>
  </si>
  <si>
    <t>-412068611</t>
  </si>
  <si>
    <t>5518200118</t>
  </si>
  <si>
    <t>Filter závitový nerez, 5/4",</t>
  </si>
  <si>
    <t>412051429</t>
  </si>
  <si>
    <t>Spätná klapka závitová nerez, 5/4",</t>
  </si>
  <si>
    <t>177419383</t>
  </si>
  <si>
    <t>5512725300j</t>
  </si>
  <si>
    <t>Uzatvarací ventil 5/4´ s odvodnením</t>
  </si>
  <si>
    <t>1897282997</t>
  </si>
  <si>
    <t>55127253000201</t>
  </si>
  <si>
    <t>Ventil vytokový s pripojením na hadicu K3T 1/2´</t>
  </si>
  <si>
    <t>1524622310</t>
  </si>
  <si>
    <t>55127253000202</t>
  </si>
  <si>
    <t>Konzola na prichytenie vodomernej zostavy</t>
  </si>
  <si>
    <t>1906947760</t>
  </si>
  <si>
    <t>5512726400i</t>
  </si>
  <si>
    <t>Prechodka materialu PE na nerez dn25</t>
  </si>
  <si>
    <t>1750858082</t>
  </si>
  <si>
    <t>551272640002</t>
  </si>
  <si>
    <t>Redukcia DN25/DN15</t>
  </si>
  <si>
    <t>1794312350</t>
  </si>
  <si>
    <t>722263414</t>
  </si>
  <si>
    <t>Montáž vodomeru závit. jednovtokového suchobežného G 1/2 (3 m3.h-1)</t>
  </si>
  <si>
    <t>161450170</t>
  </si>
  <si>
    <t>3882122300</t>
  </si>
  <si>
    <t>Vodomer DN15</t>
  </si>
  <si>
    <t>-1638018954</t>
  </si>
  <si>
    <t>998722201</t>
  </si>
  <si>
    <t>-489740881</t>
  </si>
  <si>
    <t>22-M</t>
  </si>
  <si>
    <t>Montáže oznam. a zabezp. zariadení</t>
  </si>
  <si>
    <t>220730111</t>
  </si>
  <si>
    <t>Betónový blok pod napojenie zemnej supravy s ventilom</t>
  </si>
  <si>
    <t>-1186135403</t>
  </si>
  <si>
    <t>Úroveň 4:</t>
  </si>
  <si>
    <t>SO 06.1 - Dažďová kanalizácia</t>
  </si>
  <si>
    <t>131201102</t>
  </si>
  <si>
    <t>Výkop nezapaženej jamy v hornine 3, nad 100 do 1000 m3</t>
  </si>
  <si>
    <t>-1402664525</t>
  </si>
  <si>
    <t>167476459</t>
  </si>
  <si>
    <t>-11878241</t>
  </si>
  <si>
    <t>-1732295154</t>
  </si>
  <si>
    <t>-1978457836</t>
  </si>
  <si>
    <t>-494660338</t>
  </si>
  <si>
    <t>1036228237</t>
  </si>
  <si>
    <t>-791680108</t>
  </si>
  <si>
    <t>174201102</t>
  </si>
  <si>
    <t>Zásyp sypaninou bez zhutnenia jám, šachiet, rýh, zárezov alebo okolo objektov nad 100 do 1000 m3</t>
  </si>
  <si>
    <t>-955276776</t>
  </si>
  <si>
    <t>1802378982</t>
  </si>
  <si>
    <t>345848761</t>
  </si>
  <si>
    <t>1707456660</t>
  </si>
  <si>
    <t>-1254326738</t>
  </si>
  <si>
    <t>-2054096159</t>
  </si>
  <si>
    <t>2129220460</t>
  </si>
  <si>
    <t>451311541</t>
  </si>
  <si>
    <t>Podklad pod dlažbu z prostého betónu vodostavebného V4-C 12/15 hr.nad 200 do 250 mm</t>
  </si>
  <si>
    <t>447596534</t>
  </si>
  <si>
    <t>1119429395</t>
  </si>
  <si>
    <t>465513227</t>
  </si>
  <si>
    <t>Dlažba z lomového kameňa, na maltu, s vyškárovaním cementovou maltou, hr. kameňa 250 mm</t>
  </si>
  <si>
    <t>404987774</t>
  </si>
  <si>
    <t>469521121</t>
  </si>
  <si>
    <t>Spevnenie dna alebo svahov drveným kamenivom zrna 63-125mm cem.maltou bez zhutn. 250mm</t>
  </si>
  <si>
    <t>-1514796450</t>
  </si>
  <si>
    <t>597962503</t>
  </si>
  <si>
    <t>Osadenie odvodňovacieho žľabu  z betónu s krycím roštom, oceľové žiarovo pozinkované zárubne  š. do 20 cm, tr. zaťaženia D 400 do bet.lôžka C 25/30, sklon 0,5%</t>
  </si>
  <si>
    <t>-1612744467</t>
  </si>
  <si>
    <t>5923010054</t>
  </si>
  <si>
    <t>Odvodňovací žľab betonový č. 5-7   dl. 100cm, pozinkovaný oceľový rošt</t>
  </si>
  <si>
    <t>1779707693</t>
  </si>
  <si>
    <t>592301005401</t>
  </si>
  <si>
    <t>Odvodňovací žľab betonový č. 8-13   dl. 100cm, pozinkovaný oceľový rošt</t>
  </si>
  <si>
    <t>-190600791</t>
  </si>
  <si>
    <t>592301005402</t>
  </si>
  <si>
    <t>Odvodňovací žľab betonový č. 14-20   dl. 100cm, pozinkovaný oceľový rošt</t>
  </si>
  <si>
    <t>-1231375223</t>
  </si>
  <si>
    <t>592301005403</t>
  </si>
  <si>
    <t>Začiatočná a koncová doska 10</t>
  </si>
  <si>
    <t>-1419696353</t>
  </si>
  <si>
    <t>592301005405</t>
  </si>
  <si>
    <t>Konckvoá doska 15-20</t>
  </si>
  <si>
    <t>-1366099816</t>
  </si>
  <si>
    <t>592301005404</t>
  </si>
  <si>
    <t>Liniový vtok jednodielny 2X DN150 - 500x250x710</t>
  </si>
  <si>
    <t>319042923</t>
  </si>
  <si>
    <t>592301005407</t>
  </si>
  <si>
    <t>Rošty s mriežkami 20 x 30 mm 1000/237mm</t>
  </si>
  <si>
    <t>1169154707</t>
  </si>
  <si>
    <t>592301005408</t>
  </si>
  <si>
    <t>Rošty s mriežkami 20 x 30 mm 500/237mm</t>
  </si>
  <si>
    <t>-1713375697</t>
  </si>
  <si>
    <t>871313121</t>
  </si>
  <si>
    <t>Montáž potrubia z kanalizačných rúr z tvrdého PVC tesn. gumovým krúžkom v skl. do 20% DN 150 SN8</t>
  </si>
  <si>
    <t>-939186998</t>
  </si>
  <si>
    <t>2861102000</t>
  </si>
  <si>
    <t>Rúrka kanalizačná hrdlová z PVC SN8 160x3,9x5000 mm</t>
  </si>
  <si>
    <t>-422022394</t>
  </si>
  <si>
    <t>2861101900</t>
  </si>
  <si>
    <t>Kanalizačné rúry PVC-U SN8 hladké s hrdlom 160x 3.6x3000mm</t>
  </si>
  <si>
    <t>1989399943</t>
  </si>
  <si>
    <t>2863101700</t>
  </si>
  <si>
    <t>PVC-U SN 8koleno pre kanalizačné rúry hladké 160/45°</t>
  </si>
  <si>
    <t>395873167</t>
  </si>
  <si>
    <t>2861101700</t>
  </si>
  <si>
    <t>Kanalizačné rúry PVC-U SN8 hladké s hrdlom 160x 3.6x1000mm</t>
  </si>
  <si>
    <t>1227486805</t>
  </si>
  <si>
    <t>892351000</t>
  </si>
  <si>
    <t>Skúška tesnosti kanalizácie D 200</t>
  </si>
  <si>
    <t>2009963871</t>
  </si>
  <si>
    <t>894431281l</t>
  </si>
  <si>
    <t>Montáž revíznej šachty z PP, DN 425s dnom pre korugované predĺženie (DN šachty/DN potr. ved.) DN 425/DN 160</t>
  </si>
  <si>
    <t>1679074852</t>
  </si>
  <si>
    <t>2860008660l</t>
  </si>
  <si>
    <t>Predĺženie PP D425/375</t>
  </si>
  <si>
    <t>-1152367835</t>
  </si>
  <si>
    <t>2860008660l01</t>
  </si>
  <si>
    <t>Korugovaná rúra D425/1500mm</t>
  </si>
  <si>
    <t>96598162</t>
  </si>
  <si>
    <t>2860008700l</t>
  </si>
  <si>
    <t>Elastomerové tesnenie CM 8531</t>
  </si>
  <si>
    <t>878835388</t>
  </si>
  <si>
    <t>2860008800ll</t>
  </si>
  <si>
    <t>Šachtové dno DN400 - 30°</t>
  </si>
  <si>
    <t>-1115349238</t>
  </si>
  <si>
    <t>2860008800011</t>
  </si>
  <si>
    <t>Šachtové dno DN400 /1500 so zabudovanou spatnou klapkou</t>
  </si>
  <si>
    <t>1655370700</t>
  </si>
  <si>
    <t>5524213540l</t>
  </si>
  <si>
    <t>Liatinový poklop bez rámu 425/D400</t>
  </si>
  <si>
    <t>-686011724</t>
  </si>
  <si>
    <t>5922441020i</t>
  </si>
  <si>
    <t>Betónový roznášací prstenec -pre revízne šachty DN425</t>
  </si>
  <si>
    <t>246997741</t>
  </si>
  <si>
    <t>935111211r</t>
  </si>
  <si>
    <t>Osadenie priekopového žľabu z betónových priekopových tvárnic šírky nad 500 do 800 mm do lôžka z betónu C16/20 hr. 100 mm</t>
  </si>
  <si>
    <t>-399894761</t>
  </si>
  <si>
    <t>13,10</t>
  </si>
  <si>
    <t>5921954710</t>
  </si>
  <si>
    <t>Priekopová tvárnica 62x30x15,45 cm</t>
  </si>
  <si>
    <t>-1356060655</t>
  </si>
  <si>
    <t>13,3928571428571*3,36 'Prepočítané koeficientom množstva</t>
  </si>
  <si>
    <t>998224111</t>
  </si>
  <si>
    <t>Presun hmôt pre pozemné komunikácie s krytom monolitickým betónovým akejkoľvek dĺžky objektu</t>
  </si>
  <si>
    <t>-2136454547</t>
  </si>
  <si>
    <t>SO 06.2 - Splaškova kanalizacia</t>
  </si>
  <si>
    <t>HSV -  Práce a dodávky HSV</t>
  </si>
  <si>
    <t xml:space="preserve">    1 -  Zemné práce</t>
  </si>
  <si>
    <t xml:space="preserve">    4 -  Vodorovné konštrukcie</t>
  </si>
  <si>
    <t xml:space="preserve">    8 -  Rúrové vedenie</t>
  </si>
  <si>
    <t xml:space="preserve">    99 -  Presun hmôt HSV</t>
  </si>
  <si>
    <t xml:space="preserve"> Práce a dodávky HSV</t>
  </si>
  <si>
    <t xml:space="preserve"> Zemné práce</t>
  </si>
  <si>
    <t>-1510582607</t>
  </si>
  <si>
    <t>36990044</t>
  </si>
  <si>
    <t>-1036128743</t>
  </si>
  <si>
    <t>1482697661</t>
  </si>
  <si>
    <t>1695297162</t>
  </si>
  <si>
    <t>-10158907</t>
  </si>
  <si>
    <t>-297773566</t>
  </si>
  <si>
    <t>-1073700901</t>
  </si>
  <si>
    <t>960728586</t>
  </si>
  <si>
    <t>-75129639</t>
  </si>
  <si>
    <t>-365957214</t>
  </si>
  <si>
    <t xml:space="preserve"> Vodorovné konštrukcie</t>
  </si>
  <si>
    <t>846557693</t>
  </si>
  <si>
    <t xml:space="preserve"> Rúrové vedenie</t>
  </si>
  <si>
    <t>Montáž potrubia z kanalizačných rúr z tvrdého PVC tesn. gumovým krúžkom v skl. do 20% DN 150</t>
  </si>
  <si>
    <t>1343675292</t>
  </si>
  <si>
    <t>Kanalizačné rúry PVC-U hladké s hrdlom 160x 3.6x1000mm</t>
  </si>
  <si>
    <t>-532449291</t>
  </si>
  <si>
    <t>Kanalizačné rúry PVC-U hladké s hrdlom 160x 3.6x3000mm</t>
  </si>
  <si>
    <t>-1371460399</t>
  </si>
  <si>
    <t>2861101800</t>
  </si>
  <si>
    <t>Kanalizačné rúry PVC-U hladké s hrdlom 160x 3.6x2000mm</t>
  </si>
  <si>
    <t>760299274</t>
  </si>
  <si>
    <t>Rúrka kanalizačná hrdlová z PVC 160x3,9x5000 mm</t>
  </si>
  <si>
    <t>-802508726</t>
  </si>
  <si>
    <t>1735646083</t>
  </si>
  <si>
    <t>Montáž revíznej šachty z PP, DN 630 s dnom pre korugované predĺženie (DN šachty/DN potr. ved.) DN 630/DN 200</t>
  </si>
  <si>
    <t>-1650200076</t>
  </si>
  <si>
    <t>Predĺženie PP D630/2000</t>
  </si>
  <si>
    <t>18839435</t>
  </si>
  <si>
    <t>-1655933975</t>
  </si>
  <si>
    <t>Šachtové dno SU K- ID 600 (DN200-315)</t>
  </si>
  <si>
    <t>1680438826</t>
  </si>
  <si>
    <t>Liatinový poklop bez rámu PL600/D400</t>
  </si>
  <si>
    <t>1694992403</t>
  </si>
  <si>
    <t>Betónový roznášací prstenec -pre revízne šachty DN600</t>
  </si>
  <si>
    <t>634087768</t>
  </si>
  <si>
    <t>Korugovaná rúra D600/1000mm</t>
  </si>
  <si>
    <t>-19979055</t>
  </si>
  <si>
    <t xml:space="preserve"> Presun hmôt HSV</t>
  </si>
  <si>
    <t>481412207</t>
  </si>
  <si>
    <t>10 - Fakturačný celok 10</t>
  </si>
  <si>
    <t>SO 07 - SO 07 - Mostná váha</t>
  </si>
  <si>
    <t xml:space="preserve">    33-M - Montáže dopr.zariad.sklad.zar.a váh</t>
  </si>
  <si>
    <t>294243151</t>
  </si>
  <si>
    <t>8,65*3,64*0,89*1,05</t>
  </si>
  <si>
    <t>-1771711700</t>
  </si>
  <si>
    <t>1575179827</t>
  </si>
  <si>
    <t>"Z2" 2*(0,30*6,05*0,70)*1,05</t>
  </si>
  <si>
    <t>-594393347</t>
  </si>
  <si>
    <t>984834942</t>
  </si>
  <si>
    <t>"Z1" 2*(1,30*3,64*0,70)*1,05</t>
  </si>
  <si>
    <t>-1438361461</t>
  </si>
  <si>
    <t>-1408923064</t>
  </si>
  <si>
    <t>29,424+2,668+6,956</t>
  </si>
  <si>
    <t>162301112</t>
  </si>
  <si>
    <t xml:space="preserve">Vodorovné premiestnenie výkopku  po nespevnenej ceste z  horniny tr.1-4, do 100 m3 na vzdialenosť do 1000 m </t>
  </si>
  <si>
    <t>-1838061324</t>
  </si>
  <si>
    <t>162501113</t>
  </si>
  <si>
    <t>Vodorovné premiestnenie výkopku po nespevnenej ceste z horniny tr.1-4, do 100 m3, príplatok k cene za každých ďalšich a začatých 1000 m</t>
  </si>
  <si>
    <t>-996729621</t>
  </si>
  <si>
    <t>39,048*10 'Prepočítané koeficientom množstva</t>
  </si>
  <si>
    <t>791219249</t>
  </si>
  <si>
    <t>-292740784</t>
  </si>
  <si>
    <t>"Z1" 2*(1,30*3,64*0,20)*1,05</t>
  </si>
  <si>
    <t>"Z2" 2*(0,30*6,05*0,20)*1,05</t>
  </si>
  <si>
    <t>564761111r</t>
  </si>
  <si>
    <t>Podklad alebo kryt z kameniva hrubého drveného veľ. 32-63 mm s rozprestretím a zhutnením na Edef2 = 90 MPa, hr. 500 mm</t>
  </si>
  <si>
    <t>929185707</t>
  </si>
  <si>
    <t>8,05*3,04*1,05</t>
  </si>
  <si>
    <t>274321511</t>
  </si>
  <si>
    <t>Betón základových pásov, železový (bez výstuže), tr. C 30/37</t>
  </si>
  <si>
    <t>-957866518</t>
  </si>
  <si>
    <t>"Z1" 2*(1,30*3,64*1,00)*1,05</t>
  </si>
  <si>
    <t>"Z2.1" 2*(0,30*6,05*1,00)*1,05</t>
  </si>
  <si>
    <t>"Z2.2" 0,30*(3,64*2+8,05*2)*0,39*1,05</t>
  </si>
  <si>
    <t>274351215</t>
  </si>
  <si>
    <t>Debnenie stien základových pásov, zhotovenie-dielce</t>
  </si>
  <si>
    <t>1263827266</t>
  </si>
  <si>
    <t>2*(8,65+3,64)</t>
  </si>
  <si>
    <t>2*(8,05+3,04)</t>
  </si>
  <si>
    <t>46,76*0,40</t>
  </si>
  <si>
    <t>274351216</t>
  </si>
  <si>
    <t>Debnenie stien základových pásov, odstránenie-dielce</t>
  </si>
  <si>
    <t>-1562849121</t>
  </si>
  <si>
    <t>274361821</t>
  </si>
  <si>
    <t>Výstuž základových pásov z ocele B 500B</t>
  </si>
  <si>
    <t>-2056780314</t>
  </si>
  <si>
    <t>"pol. 1, pr. 12 mm, dĺ. 3,5 m, 16 ks" 3,50*16*0,89/1000</t>
  </si>
  <si>
    <t>"pol. 2, pr.    8 mm, dĺ. 3,4 m, 40 ks" 3,40*40*0,39/1000</t>
  </si>
  <si>
    <t>0,103*1,05</t>
  </si>
  <si>
    <t>274362021</t>
  </si>
  <si>
    <t>Výstuž základových pásov zo zvár. sietí KARI</t>
  </si>
  <si>
    <t>-244193383</t>
  </si>
  <si>
    <t>"Karisieť 8/8 oká 150/150" 1,30*(8,60*2+3,60*2)*5,27/1000</t>
  </si>
  <si>
    <t>0,167*1,05</t>
  </si>
  <si>
    <t>76791512r</t>
  </si>
  <si>
    <t>Montáž oceľoveho rámu</t>
  </si>
  <si>
    <t>-1041534037</t>
  </si>
  <si>
    <t>22,8</t>
  </si>
  <si>
    <t>14060x60x6</t>
  </si>
  <si>
    <t>Oceľový rám 60 x 60 x 6 mm</t>
  </si>
  <si>
    <t>480164190</t>
  </si>
  <si>
    <t>22,8*1,02</t>
  </si>
  <si>
    <t>23,256*1,02 'Prepočítané koeficientom množstva</t>
  </si>
  <si>
    <t>388995215r</t>
  </si>
  <si>
    <t>Chránička káblov z rúr PVC 32 mm</t>
  </si>
  <si>
    <t>-2105128593</t>
  </si>
  <si>
    <t>998001011</t>
  </si>
  <si>
    <t>Presun hmôt pre ucelenú dodávku pilót alebo podzemných stien betónovaných na mieste</t>
  </si>
  <si>
    <t>941072151</t>
  </si>
  <si>
    <t>220551-zp</t>
  </si>
  <si>
    <t>Montáž zemniaceho pásika</t>
  </si>
  <si>
    <t>-1496787826</t>
  </si>
  <si>
    <t>3691000-zp</t>
  </si>
  <si>
    <t>Zemniaci pásik</t>
  </si>
  <si>
    <t>-1246628063</t>
  </si>
  <si>
    <t>4*1,4</t>
  </si>
  <si>
    <t>33-M</t>
  </si>
  <si>
    <t>Montáže dopr.zariad.sklad.zar.a váh</t>
  </si>
  <si>
    <t>cen.VPE17278</t>
  </si>
  <si>
    <t>Mostná váha rozmeru 8,0x3,0 m - max. váživosť 40 t, dodávka a montáž vrátane vážiacej jednotky, podkladných platní, kotvenia, odskúšania, dopravy</t>
  </si>
  <si>
    <t>-1567970765</t>
  </si>
  <si>
    <t>Pokiaľ je v zadávacích dokladoch uvedený konkrétny výrobok alebo výrobca, uchádzač môže vo svojej ponuke ponúknuť výrobok od iného výrobcu (ekvivalentný výrobok), pričom však musia byť zachované minimálne (alebo lepšie) technické parametre a vlastnosti, ako majú  výrobky uvedené v týchto zadávacích dokladoch. Ak sa takýto konkrétny prípad vyskytuje, tak len z dôvodu určenia/stanovenia minimálnych kvalitatívnych parametrov, pričom nebolo možné túto skutočnosť opísať iným vhodnejším vyčerpávajúcim spôsobom.</t>
  </si>
  <si>
    <t>Uchádzač je povinný oceniť každú položku, pričom nie je možné uvedené položky zlučovať a oceňovať ich jednou jednotkovou cenou. Jednotkové ceny uviesť v € na 2 desatinné miesta, výsledné ceny jednotlivých položiek špecifikácie zaokrúhliť príkazom round tiež na 2 (dve) desatinné miesta a s nastavením presnosti zobrazenia cien na 2 desatinné miesta!!!</t>
  </si>
  <si>
    <t>Svojím podpisom potvrdzujem, že pri vypĺňaní formulára špecihfikácie položiek, som sa riadil vyššie uvedenými pokynmi.                       Zhotoviteľ:</t>
  </si>
  <si>
    <t>Kontaktný zatepľovací systém hr. 20 mm XPS - riešenie pre sokel, vrátane lepiacej malty KEMABOND FLEX 131 (alebo ekvivalent)</t>
  </si>
  <si>
    <t>Kontaktný zatepľovací systém hr. 20 mm XPS - riešenie pre sokel, vrátane lepiacej malty KEMABOND FLEX 131  (alebo ekvivalent)</t>
  </si>
  <si>
    <t>XPS hrúbka 50mm  (alebo ekvivalent)</t>
  </si>
  <si>
    <t>SDK podhľad, dvojvrstvová kca profil montažný CD a nosný UD, dosky GKFI hr. 15 mm  (alebo ekvivalent)</t>
  </si>
  <si>
    <t>Dvere vnútorné hladké dýhované jednokrídlové plné MH 70x197 cm   (alebo ekvivalent)</t>
  </si>
  <si>
    <t>Dvere vnútorné hladké dýhované jednokrídlové plné MH 90x197 cm - posuvné, vrátane zárubne a rámu  (alebo ekvivalent)</t>
  </si>
  <si>
    <t>Dvere  kovové  210x210  otočné jednostranné vlysové s uholníkovou zárubňou, so zámkom FAB  (alebo ekvivalent)</t>
  </si>
  <si>
    <t>Dvere  kovové  240x220  otočné jednostranné vlysové s uholníkovou zárubňou, so zámkom FAB  (alebo ekvivalent)</t>
  </si>
  <si>
    <t>Tubolit DG 22 x 20 izolácia-trubica (alebo ekvivalent)</t>
  </si>
  <si>
    <t>Tubolit DG 28 x 30 izolácia-trubica (alebo ekvivalent)</t>
  </si>
  <si>
    <t>Tubolit DG 35 x 30 izolácia-trubica (alebo ekvivalent)</t>
  </si>
  <si>
    <t>Tubolit DG 42 x 30 izolácia-trubica (alebo ekvivalent)</t>
  </si>
  <si>
    <t>Elektrický tlakový závesný ohrievač stojatý napr. EOV 50 s objemom  50L (alebo ekvivalent)</t>
  </si>
  <si>
    <t>Svietidlo KOKY Z-sadrokarton (alebo ekvivalent)</t>
  </si>
  <si>
    <t>Kombinovaný kotol na tuhé palivo  s ručným prikladaním na kusove drevo a automatickym prikladanim na pelety zo zasobnika ATTACK-wood and pellet výkon 9- 30 kW (alebo ekvivalent)</t>
  </si>
  <si>
    <t>Zásobník na pelety 500 litrov  ATTACK PEL5000 WP s pripojením na kotol (alebo ekvivalent)</t>
  </si>
  <si>
    <t>Ekvitermicka regulacia REGUMAX (alebo ekvivalent)</t>
  </si>
  <si>
    <t>Rýchlomontážna sada Attack Oventrop DN25 (alebo ekvivalent)</t>
  </si>
  <si>
    <t>Nerezový komín Schiedel ICS 25 dvojplášťový DN 150 mm, výšky 8 m (alebo ekvivalent)</t>
  </si>
  <si>
    <t>Nádoba-expanzná typ N tlak 6 barov s membránou 200 l šedá REFLEX (alebo ekvivalent)</t>
  </si>
  <si>
    <t>Akumulačný zásobník vykurovacej vody Dražice V3 1000 litrov (alebo ekvivalent)</t>
  </si>
  <si>
    <t>Elektrické vyhrevne teleso TPK 12/8 8 kW (alebo ekvivalent)</t>
  </si>
  <si>
    <t>Obehové čerpadlo GRUNDFOS ALPHA2 25-60 180 1x230V 50Hz 6H (alebo ekvivalent)</t>
  </si>
  <si>
    <t>Ventil RL-1 DN10 (alebo ekvivalent)</t>
  </si>
  <si>
    <t>Ventil RL-1 DN15 (alebo ekvivalent)</t>
  </si>
  <si>
    <t>Vyvažovací ventil STROMAX  GM 2013 DN15 (alebo ekvivalent)</t>
  </si>
  <si>
    <t>Vykurovacie teleso doskové oceľové KORAD 21K 600x500 s bočným pripojením, s dvoma panelmi a jedným konvektorom (alebo ekvivalent)</t>
  </si>
  <si>
    <t>Vykurovacie teleso doskové oceľové KORAD 22K 600x800 s bočným pripojením, s dvoma panelmi a dvoma konvektormi (alebo ekvivalent)</t>
  </si>
  <si>
    <t>Vykurovacie teleso doskové oceľové KORAD 22K 600x1000 s bočným pripojením, s dvoma panelmi a dvoma konvektormi (alebo ekvivalent)</t>
  </si>
  <si>
    <t>Vykurovacie teleso doskové oceľové KORAD 33K 600x600 s bočným pripojením, s troma panelmi a troma konvektormi (alebo ekvivalent)</t>
  </si>
  <si>
    <t>Vykurovacie teleso doskové oceľové KORAD 33K 600x800 s bočným pripojením, s troma panelmi a troma konvektormi (alebo ekvivalent)</t>
  </si>
  <si>
    <t>Vykurovacie teleso KORADO doskové 3-radové oceľové 33 900x1500  s bočným pripojením, s troma panelmi a troma konvektormi (alebo ekvivalent)</t>
  </si>
  <si>
    <t>Vykurovacie teleso doskové oceľové KORAD 33K 600x1000 s bočným pripojením, s troma panelmi a troma konvektormi (alebo ekvivalent)</t>
  </si>
  <si>
    <t>Montáž svietidla stropného LED</t>
  </si>
  <si>
    <t>Svietidlo LED stropné 12W, 230V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</si>
</sst>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33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9" fillId="3" borderId="19" xfId="0" applyFont="1" applyFill="1" applyBorder="1" applyAlignment="1" applyProtection="1">
      <alignment horizontal="left" vertical="center"/>
      <protection locked="0"/>
    </xf>
    <xf numFmtId="0" fontId="39" fillId="0" borderId="20" xfId="0" applyFont="1" applyBorder="1" applyAlignment="1">
      <alignment horizontal="center" vertical="center"/>
    </xf>
    <xf numFmtId="49" fontId="42" fillId="3" borderId="0" xfId="0" applyNumberFormat="1" applyFont="1" applyFill="1" applyAlignment="1" applyProtection="1">
      <alignment horizontal="left" vertical="center"/>
      <protection locked="0"/>
    </xf>
    <xf numFmtId="167" fontId="43" fillId="0" borderId="22" xfId="0" applyNumberFormat="1" applyFont="1" applyBorder="1" applyAlignment="1" applyProtection="1">
      <alignment vertical="center"/>
      <protection locked="0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39</xdr:row>
      <xdr:rowOff>19049</xdr:rowOff>
    </xdr:from>
    <xdr:to>
      <xdr:col>25</xdr:col>
      <xdr:colOff>93305</xdr:colOff>
      <xdr:row>51</xdr:row>
      <xdr:rowOff>0</xdr:rowOff>
    </xdr:to>
    <xdr:pic>
      <xdr:nvPicPr>
        <xdr:cNvPr id="2" name="Obrázok 10" descr="Pečiatka zsoka bez podpisu">
          <a:extLst>
            <a:ext uri="{FF2B5EF4-FFF2-40B4-BE49-F238E27FC236}">
              <a16:creationId xmlns:a16="http://schemas.microsoft.com/office/drawing/2014/main" id="{BAD5EED8-04CC-4164-ABE4-3AABD13DA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6438899"/>
          <a:ext cx="1893530" cy="2076451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1409700</xdr:colOff>
      <xdr:row>39</xdr:row>
      <xdr:rowOff>66675</xdr:rowOff>
    </xdr:from>
    <xdr:to>
      <xdr:col>39</xdr:col>
      <xdr:colOff>540980</xdr:colOff>
      <xdr:row>51</xdr:row>
      <xdr:rowOff>47626</xdr:rowOff>
    </xdr:to>
    <xdr:pic>
      <xdr:nvPicPr>
        <xdr:cNvPr id="3" name="Obrázok 10" descr="Pečiatka zsoka bez podpisu">
          <a:extLst>
            <a:ext uri="{FF2B5EF4-FFF2-40B4-BE49-F238E27FC236}">
              <a16:creationId xmlns:a16="http://schemas.microsoft.com/office/drawing/2014/main" id="{9ECD0679-49F4-4340-8D7E-C926EFD62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6486525"/>
          <a:ext cx="1893530" cy="20764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48"/>
  <sheetViews>
    <sheetView showGridLines="0" topLeftCell="A133" workbookViewId="0">
      <selection activeCell="AN8" sqref="AN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39" t="s">
        <v>5</v>
      </c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48" t="s">
        <v>13</v>
      </c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R5" s="21"/>
      <c r="BE5" s="245" t="s">
        <v>14</v>
      </c>
      <c r="BS5" s="18" t="s">
        <v>6</v>
      </c>
    </row>
    <row r="6" spans="1:74" s="1" customFormat="1" ht="36.9" customHeight="1">
      <c r="B6" s="21"/>
      <c r="D6" s="27" t="s">
        <v>15</v>
      </c>
      <c r="K6" s="249" t="s">
        <v>16</v>
      </c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R6" s="21"/>
      <c r="BE6" s="246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46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27"/>
      <c r="AR8" s="21"/>
      <c r="BE8" s="246"/>
      <c r="BS8" s="18" t="s">
        <v>6</v>
      </c>
    </row>
    <row r="9" spans="1:74" s="1" customFormat="1" ht="14.4" customHeight="1">
      <c r="B9" s="21"/>
      <c r="AR9" s="21"/>
      <c r="BE9" s="246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46"/>
      <c r="BS10" s="18" t="s">
        <v>6</v>
      </c>
    </row>
    <row r="11" spans="1:74" s="1" customFormat="1" ht="18.45" customHeight="1">
      <c r="B11" s="21"/>
      <c r="E11" s="26" t="s">
        <v>24</v>
      </c>
      <c r="AK11" s="28" t="s">
        <v>25</v>
      </c>
      <c r="AN11" s="26" t="s">
        <v>1</v>
      </c>
      <c r="AR11" s="21"/>
      <c r="BE11" s="246"/>
      <c r="BS11" s="18" t="s">
        <v>6</v>
      </c>
    </row>
    <row r="12" spans="1:74" s="1" customFormat="1" ht="6.9" customHeight="1">
      <c r="B12" s="21"/>
      <c r="AR12" s="21"/>
      <c r="BE12" s="246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46"/>
      <c r="BS13" s="18" t="s">
        <v>6</v>
      </c>
    </row>
    <row r="14" spans="1:74" ht="13.2">
      <c r="B14" s="21"/>
      <c r="E14" s="250" t="s">
        <v>27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8" t="s">
        <v>25</v>
      </c>
      <c r="AN14" s="30" t="s">
        <v>27</v>
      </c>
      <c r="AR14" s="21"/>
      <c r="BE14" s="246"/>
      <c r="BS14" s="18" t="s">
        <v>6</v>
      </c>
    </row>
    <row r="15" spans="1:74" s="1" customFormat="1" ht="6.9" customHeight="1">
      <c r="B15" s="21"/>
      <c r="AR15" s="21"/>
      <c r="BE15" s="246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46"/>
      <c r="BS16" s="18" t="s">
        <v>3</v>
      </c>
    </row>
    <row r="17" spans="1:71" s="1" customFormat="1" ht="18.45" customHeight="1">
      <c r="B17" s="21"/>
      <c r="E17" s="26"/>
      <c r="AK17" s="28" t="s">
        <v>25</v>
      </c>
      <c r="AN17" s="26" t="s">
        <v>1</v>
      </c>
      <c r="AR17" s="21"/>
      <c r="BE17" s="246"/>
      <c r="BS17" s="18" t="s">
        <v>30</v>
      </c>
    </row>
    <row r="18" spans="1:71" s="1" customFormat="1" ht="6.9" customHeight="1">
      <c r="B18" s="21"/>
      <c r="AR18" s="21"/>
      <c r="BE18" s="246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/>
      <c r="AR19" s="21"/>
      <c r="BE19" s="246"/>
      <c r="BS19" s="18" t="s">
        <v>6</v>
      </c>
    </row>
    <row r="20" spans="1:71" s="1" customFormat="1" ht="18.45" customHeight="1">
      <c r="B20" s="21"/>
      <c r="E20" s="26"/>
      <c r="AK20" s="28" t="s">
        <v>25</v>
      </c>
      <c r="AN20" s="26"/>
      <c r="AR20" s="21"/>
      <c r="BE20" s="246"/>
      <c r="BS20" s="18" t="s">
        <v>30</v>
      </c>
    </row>
    <row r="21" spans="1:71" s="1" customFormat="1" ht="6.9" customHeight="1">
      <c r="B21" s="21"/>
      <c r="AR21" s="21"/>
      <c r="BE21" s="246"/>
    </row>
    <row r="22" spans="1:71" s="1" customFormat="1" ht="12" customHeight="1">
      <c r="B22" s="21"/>
      <c r="D22" s="28" t="s">
        <v>33</v>
      </c>
      <c r="AR22" s="21"/>
      <c r="BE22" s="246"/>
    </row>
    <row r="23" spans="1:71" s="1" customFormat="1" ht="16.5" customHeight="1">
      <c r="B23" s="21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21"/>
      <c r="BE23" s="246"/>
    </row>
    <row r="24" spans="1:71" s="1" customFormat="1" ht="6.9" customHeight="1">
      <c r="B24" s="21"/>
      <c r="AR24" s="21"/>
      <c r="BE24" s="246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46"/>
    </row>
    <row r="26" spans="1:71" s="2" customFormat="1" ht="25.95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3">
        <f>ROUND(AG94,2)</f>
        <v>0</v>
      </c>
      <c r="AL26" s="254"/>
      <c r="AM26" s="254"/>
      <c r="AN26" s="254"/>
      <c r="AO26" s="254"/>
      <c r="AP26" s="33"/>
      <c r="AQ26" s="33"/>
      <c r="AR26" s="34"/>
      <c r="BE26" s="246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46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35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36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37</v>
      </c>
      <c r="AL28" s="255"/>
      <c r="AM28" s="255"/>
      <c r="AN28" s="255"/>
      <c r="AO28" s="255"/>
      <c r="AP28" s="33"/>
      <c r="AQ28" s="33"/>
      <c r="AR28" s="34"/>
      <c r="BE28" s="246"/>
    </row>
    <row r="29" spans="1:71" s="3" customFormat="1" ht="14.4" customHeight="1">
      <c r="B29" s="38"/>
      <c r="D29" s="28" t="s">
        <v>38</v>
      </c>
      <c r="F29" s="39" t="s">
        <v>39</v>
      </c>
      <c r="L29" s="229">
        <v>0.2</v>
      </c>
      <c r="M29" s="230"/>
      <c r="N29" s="230"/>
      <c r="O29" s="230"/>
      <c r="P29" s="230"/>
      <c r="Q29" s="40"/>
      <c r="R29" s="40"/>
      <c r="S29" s="40"/>
      <c r="T29" s="40"/>
      <c r="U29" s="40"/>
      <c r="V29" s="40"/>
      <c r="W29" s="234">
        <f>ROUND(AZ94, 2)</f>
        <v>0</v>
      </c>
      <c r="X29" s="230"/>
      <c r="Y29" s="230"/>
      <c r="Z29" s="230"/>
      <c r="AA29" s="230"/>
      <c r="AB29" s="230"/>
      <c r="AC29" s="230"/>
      <c r="AD29" s="230"/>
      <c r="AE29" s="230"/>
      <c r="AF29" s="40"/>
      <c r="AG29" s="40"/>
      <c r="AH29" s="40"/>
      <c r="AI29" s="40"/>
      <c r="AJ29" s="40"/>
      <c r="AK29" s="234">
        <f>ROUND(AV94, 2)</f>
        <v>0</v>
      </c>
      <c r="AL29" s="230"/>
      <c r="AM29" s="230"/>
      <c r="AN29" s="230"/>
      <c r="AO29" s="230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47"/>
    </row>
    <row r="30" spans="1:71" s="3" customFormat="1" ht="14.4" customHeight="1">
      <c r="B30" s="38"/>
      <c r="F30" s="39" t="s">
        <v>40</v>
      </c>
      <c r="L30" s="229">
        <v>0.2</v>
      </c>
      <c r="M30" s="230"/>
      <c r="N30" s="230"/>
      <c r="O30" s="230"/>
      <c r="P30" s="230"/>
      <c r="Q30" s="40"/>
      <c r="R30" s="40"/>
      <c r="S30" s="40"/>
      <c r="T30" s="40"/>
      <c r="U30" s="40"/>
      <c r="V30" s="40"/>
      <c r="W30" s="234">
        <f>ROUND(BA94, 2)</f>
        <v>0</v>
      </c>
      <c r="X30" s="230"/>
      <c r="Y30" s="230"/>
      <c r="Z30" s="230"/>
      <c r="AA30" s="230"/>
      <c r="AB30" s="230"/>
      <c r="AC30" s="230"/>
      <c r="AD30" s="230"/>
      <c r="AE30" s="230"/>
      <c r="AF30" s="40"/>
      <c r="AG30" s="40"/>
      <c r="AH30" s="40"/>
      <c r="AI30" s="40"/>
      <c r="AJ30" s="40"/>
      <c r="AK30" s="234">
        <f>ROUND(AW94, 2)</f>
        <v>0</v>
      </c>
      <c r="AL30" s="230"/>
      <c r="AM30" s="230"/>
      <c r="AN30" s="230"/>
      <c r="AO30" s="230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47"/>
    </row>
    <row r="31" spans="1:71" s="3" customFormat="1" ht="14.4" hidden="1" customHeight="1">
      <c r="B31" s="38"/>
      <c r="F31" s="28" t="s">
        <v>41</v>
      </c>
      <c r="L31" s="233">
        <v>0.2</v>
      </c>
      <c r="M31" s="232"/>
      <c r="N31" s="232"/>
      <c r="O31" s="232"/>
      <c r="P31" s="232"/>
      <c r="W31" s="231">
        <f>ROUND(BB94, 2)</f>
        <v>0</v>
      </c>
      <c r="X31" s="232"/>
      <c r="Y31" s="232"/>
      <c r="Z31" s="232"/>
      <c r="AA31" s="232"/>
      <c r="AB31" s="232"/>
      <c r="AC31" s="232"/>
      <c r="AD31" s="232"/>
      <c r="AE31" s="232"/>
      <c r="AK31" s="231">
        <v>0</v>
      </c>
      <c r="AL31" s="232"/>
      <c r="AM31" s="232"/>
      <c r="AN31" s="232"/>
      <c r="AO31" s="232"/>
      <c r="AR31" s="38"/>
      <c r="BE31" s="247"/>
    </row>
    <row r="32" spans="1:71" s="3" customFormat="1" ht="14.4" hidden="1" customHeight="1">
      <c r="B32" s="38"/>
      <c r="F32" s="28" t="s">
        <v>42</v>
      </c>
      <c r="L32" s="233">
        <v>0.2</v>
      </c>
      <c r="M32" s="232"/>
      <c r="N32" s="232"/>
      <c r="O32" s="232"/>
      <c r="P32" s="232"/>
      <c r="W32" s="231">
        <f>ROUND(BC94, 2)</f>
        <v>0</v>
      </c>
      <c r="X32" s="232"/>
      <c r="Y32" s="232"/>
      <c r="Z32" s="232"/>
      <c r="AA32" s="232"/>
      <c r="AB32" s="232"/>
      <c r="AC32" s="232"/>
      <c r="AD32" s="232"/>
      <c r="AE32" s="232"/>
      <c r="AK32" s="231">
        <v>0</v>
      </c>
      <c r="AL32" s="232"/>
      <c r="AM32" s="232"/>
      <c r="AN32" s="232"/>
      <c r="AO32" s="232"/>
      <c r="AR32" s="38"/>
      <c r="BE32" s="247"/>
    </row>
    <row r="33" spans="1:57" s="3" customFormat="1" ht="14.4" hidden="1" customHeight="1">
      <c r="B33" s="38"/>
      <c r="F33" s="39" t="s">
        <v>43</v>
      </c>
      <c r="L33" s="229">
        <v>0</v>
      </c>
      <c r="M33" s="230"/>
      <c r="N33" s="230"/>
      <c r="O33" s="230"/>
      <c r="P33" s="230"/>
      <c r="Q33" s="40"/>
      <c r="R33" s="40"/>
      <c r="S33" s="40"/>
      <c r="T33" s="40"/>
      <c r="U33" s="40"/>
      <c r="V33" s="40"/>
      <c r="W33" s="234">
        <f>ROUND(BD94, 2)</f>
        <v>0</v>
      </c>
      <c r="X33" s="230"/>
      <c r="Y33" s="230"/>
      <c r="Z33" s="230"/>
      <c r="AA33" s="230"/>
      <c r="AB33" s="230"/>
      <c r="AC33" s="230"/>
      <c r="AD33" s="230"/>
      <c r="AE33" s="230"/>
      <c r="AF33" s="40"/>
      <c r="AG33" s="40"/>
      <c r="AH33" s="40"/>
      <c r="AI33" s="40"/>
      <c r="AJ33" s="40"/>
      <c r="AK33" s="234">
        <v>0</v>
      </c>
      <c r="AL33" s="230"/>
      <c r="AM33" s="230"/>
      <c r="AN33" s="230"/>
      <c r="AO33" s="230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47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46"/>
    </row>
    <row r="35" spans="1:57" s="2" customFormat="1" ht="25.95" customHeight="1">
      <c r="A35" s="33"/>
      <c r="B35" s="34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38" t="s">
        <v>46</v>
      </c>
      <c r="Y35" s="236"/>
      <c r="Z35" s="236"/>
      <c r="AA35" s="236"/>
      <c r="AB35" s="236"/>
      <c r="AC35" s="44"/>
      <c r="AD35" s="44"/>
      <c r="AE35" s="44"/>
      <c r="AF35" s="44"/>
      <c r="AG35" s="44"/>
      <c r="AH35" s="44"/>
      <c r="AI35" s="44"/>
      <c r="AJ35" s="44"/>
      <c r="AK35" s="235">
        <f>SUM(AK26:AK33)</f>
        <v>0</v>
      </c>
      <c r="AL35" s="236"/>
      <c r="AM35" s="236"/>
      <c r="AN35" s="236"/>
      <c r="AO35" s="237"/>
      <c r="AP35" s="42"/>
      <c r="AQ35" s="42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6"/>
      <c r="D49" s="47" t="s">
        <v>47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48</v>
      </c>
      <c r="AI49" s="48"/>
      <c r="AJ49" s="48"/>
      <c r="AK49" s="48"/>
      <c r="AL49" s="48"/>
      <c r="AM49" s="48"/>
      <c r="AN49" s="48"/>
      <c r="AO49" s="48"/>
      <c r="AR49" s="46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3"/>
      <c r="B60" s="34"/>
      <c r="C60" s="33"/>
      <c r="D60" s="49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49</v>
      </c>
      <c r="AI60" s="36"/>
      <c r="AJ60" s="36"/>
      <c r="AK60" s="36"/>
      <c r="AL60" s="36"/>
      <c r="AM60" s="49" t="s">
        <v>50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3"/>
      <c r="B64" s="34"/>
      <c r="C64" s="33"/>
      <c r="D64" s="47" t="s">
        <v>51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52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3"/>
      <c r="B75" s="34"/>
      <c r="C75" s="33"/>
      <c r="D75" s="49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49</v>
      </c>
      <c r="AI75" s="36"/>
      <c r="AJ75" s="36"/>
      <c r="AK75" s="36"/>
      <c r="AL75" s="36"/>
      <c r="AM75" s="49" t="s">
        <v>50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4" t="str">
        <f>K5</f>
        <v>12/2017</v>
      </c>
      <c r="AR84" s="55"/>
    </row>
    <row r="85" spans="1:91" s="5" customFormat="1" ht="36.9" customHeight="1">
      <c r="B85" s="56"/>
      <c r="C85" s="57" t="s">
        <v>15</v>
      </c>
      <c r="L85" s="259" t="str">
        <f>K6</f>
        <v>Výstavba zberného dvora Gemerská Poloma</v>
      </c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  <c r="AO85" s="260"/>
      <c r="AR85" s="56"/>
    </row>
    <row r="86" spans="1:91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65" t="str">
        <f>IF(AN8= "","",AN8)</f>
        <v/>
      </c>
      <c r="AN87" s="265"/>
      <c r="AO87" s="33"/>
      <c r="AP87" s="33"/>
      <c r="AQ87" s="33"/>
      <c r="AR87" s="34"/>
      <c r="BE87" s="33"/>
    </row>
    <row r="88" spans="1:91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Obec Gemerská Poloma,Nám.SNP 211 Gemerská Poloma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66" t="str">
        <f>IF(E17="","",E17)</f>
        <v/>
      </c>
      <c r="AN89" s="267"/>
      <c r="AO89" s="267"/>
      <c r="AP89" s="267"/>
      <c r="AQ89" s="33"/>
      <c r="AR89" s="34"/>
      <c r="AS89" s="268" t="s">
        <v>54</v>
      </c>
      <c r="AT89" s="269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15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66" t="str">
        <f>IF(E20="","",E20)</f>
        <v/>
      </c>
      <c r="AN90" s="267"/>
      <c r="AO90" s="267"/>
      <c r="AP90" s="267"/>
      <c r="AQ90" s="33"/>
      <c r="AR90" s="34"/>
      <c r="AS90" s="270"/>
      <c r="AT90" s="271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5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70"/>
      <c r="AT91" s="271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61" t="s">
        <v>55</v>
      </c>
      <c r="D92" s="262"/>
      <c r="E92" s="262"/>
      <c r="F92" s="262"/>
      <c r="G92" s="262"/>
      <c r="H92" s="64"/>
      <c r="I92" s="263" t="s">
        <v>56</v>
      </c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F92" s="262"/>
      <c r="AG92" s="273" t="s">
        <v>57</v>
      </c>
      <c r="AH92" s="262"/>
      <c r="AI92" s="262"/>
      <c r="AJ92" s="262"/>
      <c r="AK92" s="262"/>
      <c r="AL92" s="262"/>
      <c r="AM92" s="262"/>
      <c r="AN92" s="263" t="s">
        <v>58</v>
      </c>
      <c r="AO92" s="262"/>
      <c r="AP92" s="272"/>
      <c r="AQ92" s="65" t="s">
        <v>59</v>
      </c>
      <c r="AR92" s="34"/>
      <c r="AS92" s="66" t="s">
        <v>60</v>
      </c>
      <c r="AT92" s="67" t="s">
        <v>61</v>
      </c>
      <c r="AU92" s="67" t="s">
        <v>62</v>
      </c>
      <c r="AV92" s="67" t="s">
        <v>63</v>
      </c>
      <c r="AW92" s="67" t="s">
        <v>64</v>
      </c>
      <c r="AX92" s="67" t="s">
        <v>65</v>
      </c>
      <c r="AY92" s="67" t="s">
        <v>66</v>
      </c>
      <c r="AZ92" s="67" t="s">
        <v>67</v>
      </c>
      <c r="BA92" s="67" t="s">
        <v>68</v>
      </c>
      <c r="BB92" s="67" t="s">
        <v>69</v>
      </c>
      <c r="BC92" s="67" t="s">
        <v>70</v>
      </c>
      <c r="BD92" s="68" t="s">
        <v>71</v>
      </c>
      <c r="BE92" s="33"/>
    </row>
    <row r="93" spans="1:91" s="2" customFormat="1" ht="10.9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" customHeight="1">
      <c r="B94" s="72"/>
      <c r="C94" s="73" t="s">
        <v>72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74">
        <f>ROUND(AG95+AG100+AG106+AG111+AG116+AG126+AG131+AG134+AG137+AG144,2)</f>
        <v>0</v>
      </c>
      <c r="AH94" s="274"/>
      <c r="AI94" s="274"/>
      <c r="AJ94" s="274"/>
      <c r="AK94" s="274"/>
      <c r="AL94" s="274"/>
      <c r="AM94" s="274"/>
      <c r="AN94" s="275">
        <f t="shared" ref="AN94:AN125" si="0">SUM(AG94,AT94)</f>
        <v>0</v>
      </c>
      <c r="AO94" s="275"/>
      <c r="AP94" s="275"/>
      <c r="AQ94" s="76" t="s">
        <v>1</v>
      </c>
      <c r="AR94" s="72"/>
      <c r="AS94" s="77">
        <f>ROUND(AS95+AS100+AS106+AS111+AS116+AS126+AS131+AS134+AS137+AS144,2)</f>
        <v>0</v>
      </c>
      <c r="AT94" s="78">
        <f t="shared" ref="AT94:AT125" si="1">ROUND(SUM(AV94:AW94),2)</f>
        <v>0</v>
      </c>
      <c r="AU94" s="79">
        <f>ROUND(AU95+AU100+AU106+AU111+AU116+AU126+AU131+AU134+AU137+AU144,5)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ROUND(AZ95+AZ100+AZ106+AZ111+AZ116+AZ126+AZ131+AZ134+AZ137+AZ144,2)</f>
        <v>0</v>
      </c>
      <c r="BA94" s="78">
        <f>ROUND(BA95+BA100+BA106+BA111+BA116+BA126+BA131+BA134+BA137+BA144,2)</f>
        <v>0</v>
      </c>
      <c r="BB94" s="78">
        <f>ROUND(BB95+BB100+BB106+BB111+BB116+BB126+BB131+BB134+BB137+BB144,2)</f>
        <v>0</v>
      </c>
      <c r="BC94" s="78">
        <f>ROUND(BC95+BC100+BC106+BC111+BC116+BC126+BC131+BC134+BC137+BC144,2)</f>
        <v>0</v>
      </c>
      <c r="BD94" s="80">
        <f>ROUND(BD95+BD100+BD106+BD111+BD116+BD126+BD131+BD134+BD137+BD144,2)</f>
        <v>0</v>
      </c>
      <c r="BS94" s="81" t="s">
        <v>73</v>
      </c>
      <c r="BT94" s="81" t="s">
        <v>74</v>
      </c>
      <c r="BU94" s="82" t="s">
        <v>75</v>
      </c>
      <c r="BV94" s="81" t="s">
        <v>76</v>
      </c>
      <c r="BW94" s="81" t="s">
        <v>4</v>
      </c>
      <c r="BX94" s="81" t="s">
        <v>77</v>
      </c>
      <c r="CL94" s="81" t="s">
        <v>1</v>
      </c>
    </row>
    <row r="95" spans="1:91" s="7" customFormat="1" ht="16.5" customHeight="1">
      <c r="B95" s="83"/>
      <c r="C95" s="84"/>
      <c r="D95" s="264" t="s">
        <v>78</v>
      </c>
      <c r="E95" s="264"/>
      <c r="F95" s="264"/>
      <c r="G95" s="264"/>
      <c r="H95" s="264"/>
      <c r="I95" s="85"/>
      <c r="J95" s="264" t="s">
        <v>79</v>
      </c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58">
        <f>ROUND(AG96+AG98,2)</f>
        <v>0</v>
      </c>
      <c r="AH95" s="257"/>
      <c r="AI95" s="257"/>
      <c r="AJ95" s="257"/>
      <c r="AK95" s="257"/>
      <c r="AL95" s="257"/>
      <c r="AM95" s="257"/>
      <c r="AN95" s="256">
        <f t="shared" si="0"/>
        <v>0</v>
      </c>
      <c r="AO95" s="257"/>
      <c r="AP95" s="257"/>
      <c r="AQ95" s="86" t="s">
        <v>80</v>
      </c>
      <c r="AR95" s="83"/>
      <c r="AS95" s="87">
        <f>ROUND(AS96+AS98,2)</f>
        <v>0</v>
      </c>
      <c r="AT95" s="88">
        <f t="shared" si="1"/>
        <v>0</v>
      </c>
      <c r="AU95" s="89">
        <f>ROUND(AU96+AU98,5)</f>
        <v>0</v>
      </c>
      <c r="AV95" s="88">
        <f>ROUND(AZ95*L29,2)</f>
        <v>0</v>
      </c>
      <c r="AW95" s="88">
        <f>ROUND(BA95*L30,2)</f>
        <v>0</v>
      </c>
      <c r="AX95" s="88">
        <f>ROUND(BB95*L29,2)</f>
        <v>0</v>
      </c>
      <c r="AY95" s="88">
        <f>ROUND(BC95*L30,2)</f>
        <v>0</v>
      </c>
      <c r="AZ95" s="88">
        <f>ROUND(AZ96+AZ98,2)</f>
        <v>0</v>
      </c>
      <c r="BA95" s="88">
        <f>ROUND(BA96+BA98,2)</f>
        <v>0</v>
      </c>
      <c r="BB95" s="88">
        <f>ROUND(BB96+BB98,2)</f>
        <v>0</v>
      </c>
      <c r="BC95" s="88">
        <f>ROUND(BC96+BC98,2)</f>
        <v>0</v>
      </c>
      <c r="BD95" s="90">
        <f>ROUND(BD96+BD98,2)</f>
        <v>0</v>
      </c>
      <c r="BS95" s="91" t="s">
        <v>73</v>
      </c>
      <c r="BT95" s="91" t="s">
        <v>78</v>
      </c>
      <c r="BU95" s="91" t="s">
        <v>75</v>
      </c>
      <c r="BV95" s="91" t="s">
        <v>76</v>
      </c>
      <c r="BW95" s="91" t="s">
        <v>81</v>
      </c>
      <c r="BX95" s="91" t="s">
        <v>4</v>
      </c>
      <c r="CL95" s="91" t="s">
        <v>1</v>
      </c>
      <c r="CM95" s="91" t="s">
        <v>74</v>
      </c>
    </row>
    <row r="96" spans="1:91" s="4" customFormat="1" ht="16.5" customHeight="1">
      <c r="B96" s="55"/>
      <c r="C96" s="10"/>
      <c r="D96" s="10"/>
      <c r="E96" s="244" t="s">
        <v>82</v>
      </c>
      <c r="F96" s="244"/>
      <c r="G96" s="244"/>
      <c r="H96" s="244"/>
      <c r="I96" s="244"/>
      <c r="J96" s="10"/>
      <c r="K96" s="244" t="s">
        <v>83</v>
      </c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1">
        <f>ROUND(AG97,2)</f>
        <v>0</v>
      </c>
      <c r="AH96" s="242"/>
      <c r="AI96" s="242"/>
      <c r="AJ96" s="242"/>
      <c r="AK96" s="242"/>
      <c r="AL96" s="242"/>
      <c r="AM96" s="242"/>
      <c r="AN96" s="243">
        <f t="shared" si="0"/>
        <v>0</v>
      </c>
      <c r="AO96" s="242"/>
      <c r="AP96" s="242"/>
      <c r="AQ96" s="92" t="s">
        <v>84</v>
      </c>
      <c r="AR96" s="55"/>
      <c r="AS96" s="93">
        <f>ROUND(AS97,2)</f>
        <v>0</v>
      </c>
      <c r="AT96" s="94">
        <f t="shared" si="1"/>
        <v>0</v>
      </c>
      <c r="AU96" s="95">
        <f>ROUND(AU97,5)</f>
        <v>0</v>
      </c>
      <c r="AV96" s="94">
        <f>ROUND(AZ96*L29,2)</f>
        <v>0</v>
      </c>
      <c r="AW96" s="94">
        <f>ROUND(BA96*L30,2)</f>
        <v>0</v>
      </c>
      <c r="AX96" s="94">
        <f>ROUND(BB96*L29,2)</f>
        <v>0</v>
      </c>
      <c r="AY96" s="94">
        <f>ROUND(BC96*L30,2)</f>
        <v>0</v>
      </c>
      <c r="AZ96" s="94">
        <f>ROUND(AZ97,2)</f>
        <v>0</v>
      </c>
      <c r="BA96" s="94">
        <f>ROUND(BA97,2)</f>
        <v>0</v>
      </c>
      <c r="BB96" s="94">
        <f>ROUND(BB97,2)</f>
        <v>0</v>
      </c>
      <c r="BC96" s="94">
        <f>ROUND(BC97,2)</f>
        <v>0</v>
      </c>
      <c r="BD96" s="96">
        <f>ROUND(BD97,2)</f>
        <v>0</v>
      </c>
      <c r="BS96" s="26" t="s">
        <v>73</v>
      </c>
      <c r="BT96" s="26" t="s">
        <v>85</v>
      </c>
      <c r="BU96" s="26" t="s">
        <v>75</v>
      </c>
      <c r="BV96" s="26" t="s">
        <v>76</v>
      </c>
      <c r="BW96" s="26" t="s">
        <v>86</v>
      </c>
      <c r="BX96" s="26" t="s">
        <v>81</v>
      </c>
      <c r="CL96" s="26" t="s">
        <v>1</v>
      </c>
    </row>
    <row r="97" spans="1:91" s="4" customFormat="1" ht="23.25" customHeight="1">
      <c r="A97" s="97" t="s">
        <v>87</v>
      </c>
      <c r="B97" s="55"/>
      <c r="C97" s="10"/>
      <c r="D97" s="10"/>
      <c r="E97" s="10"/>
      <c r="F97" s="244" t="s">
        <v>88</v>
      </c>
      <c r="G97" s="244"/>
      <c r="H97" s="244"/>
      <c r="I97" s="244"/>
      <c r="J97" s="244"/>
      <c r="K97" s="10"/>
      <c r="L97" s="244" t="s">
        <v>89</v>
      </c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3">
        <f>'SO 01.1 - B - Architekton...'!J34</f>
        <v>0</v>
      </c>
      <c r="AH97" s="242"/>
      <c r="AI97" s="242"/>
      <c r="AJ97" s="242"/>
      <c r="AK97" s="242"/>
      <c r="AL97" s="242"/>
      <c r="AM97" s="242"/>
      <c r="AN97" s="243">
        <f t="shared" si="0"/>
        <v>0</v>
      </c>
      <c r="AO97" s="242"/>
      <c r="AP97" s="242"/>
      <c r="AQ97" s="92" t="s">
        <v>84</v>
      </c>
      <c r="AR97" s="55"/>
      <c r="AS97" s="93">
        <v>0</v>
      </c>
      <c r="AT97" s="94">
        <f t="shared" si="1"/>
        <v>0</v>
      </c>
      <c r="AU97" s="95">
        <f>'SO 01.1 - B - Architekton...'!P133</f>
        <v>0</v>
      </c>
      <c r="AV97" s="94">
        <f>'SO 01.1 - B - Architekton...'!J37</f>
        <v>0</v>
      </c>
      <c r="AW97" s="94">
        <f>'SO 01.1 - B - Architekton...'!J38</f>
        <v>0</v>
      </c>
      <c r="AX97" s="94">
        <f>'SO 01.1 - B - Architekton...'!J39</f>
        <v>0</v>
      </c>
      <c r="AY97" s="94">
        <f>'SO 01.1 - B - Architekton...'!J40</f>
        <v>0</v>
      </c>
      <c r="AZ97" s="94">
        <f>'SO 01.1 - B - Architekton...'!F37</f>
        <v>0</v>
      </c>
      <c r="BA97" s="94">
        <f>'SO 01.1 - B - Architekton...'!F38</f>
        <v>0</v>
      </c>
      <c r="BB97" s="94">
        <f>'SO 01.1 - B - Architekton...'!F39</f>
        <v>0</v>
      </c>
      <c r="BC97" s="94">
        <f>'SO 01.1 - B - Architekton...'!F40</f>
        <v>0</v>
      </c>
      <c r="BD97" s="96">
        <f>'SO 01.1 - B - Architekton...'!F41</f>
        <v>0</v>
      </c>
      <c r="BT97" s="26" t="s">
        <v>90</v>
      </c>
      <c r="BV97" s="26" t="s">
        <v>76</v>
      </c>
      <c r="BW97" s="26" t="s">
        <v>91</v>
      </c>
      <c r="BX97" s="26" t="s">
        <v>86</v>
      </c>
      <c r="CL97" s="26" t="s">
        <v>92</v>
      </c>
    </row>
    <row r="98" spans="1:91" s="4" customFormat="1" ht="16.5" customHeight="1">
      <c r="B98" s="55"/>
      <c r="C98" s="10"/>
      <c r="D98" s="10"/>
      <c r="E98" s="244" t="s">
        <v>93</v>
      </c>
      <c r="F98" s="244"/>
      <c r="G98" s="244"/>
      <c r="H98" s="244"/>
      <c r="I98" s="244"/>
      <c r="J98" s="10"/>
      <c r="K98" s="244" t="s">
        <v>94</v>
      </c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1">
        <f>ROUND(AG99,2)</f>
        <v>0</v>
      </c>
      <c r="AH98" s="242"/>
      <c r="AI98" s="242"/>
      <c r="AJ98" s="242"/>
      <c r="AK98" s="242"/>
      <c r="AL98" s="242"/>
      <c r="AM98" s="242"/>
      <c r="AN98" s="243">
        <f t="shared" si="0"/>
        <v>0</v>
      </c>
      <c r="AO98" s="242"/>
      <c r="AP98" s="242"/>
      <c r="AQ98" s="92" t="s">
        <v>84</v>
      </c>
      <c r="AR98" s="55"/>
      <c r="AS98" s="93">
        <f>ROUND(AS99,2)</f>
        <v>0</v>
      </c>
      <c r="AT98" s="94">
        <f t="shared" si="1"/>
        <v>0</v>
      </c>
      <c r="AU98" s="95">
        <f>ROUND(AU99,5)</f>
        <v>0</v>
      </c>
      <c r="AV98" s="94">
        <f>ROUND(AZ98*L29,2)</f>
        <v>0</v>
      </c>
      <c r="AW98" s="94">
        <f>ROUND(BA98*L30,2)</f>
        <v>0</v>
      </c>
      <c r="AX98" s="94">
        <f>ROUND(BB98*L29,2)</f>
        <v>0</v>
      </c>
      <c r="AY98" s="94">
        <f>ROUND(BC98*L30,2)</f>
        <v>0</v>
      </c>
      <c r="AZ98" s="94">
        <f>ROUND(AZ99,2)</f>
        <v>0</v>
      </c>
      <c r="BA98" s="94">
        <f>ROUND(BA99,2)</f>
        <v>0</v>
      </c>
      <c r="BB98" s="94">
        <f>ROUND(BB99,2)</f>
        <v>0</v>
      </c>
      <c r="BC98" s="94">
        <f>ROUND(BC99,2)</f>
        <v>0</v>
      </c>
      <c r="BD98" s="96">
        <f>ROUND(BD99,2)</f>
        <v>0</v>
      </c>
      <c r="BS98" s="26" t="s">
        <v>73</v>
      </c>
      <c r="BT98" s="26" t="s">
        <v>85</v>
      </c>
      <c r="BU98" s="26" t="s">
        <v>75</v>
      </c>
      <c r="BV98" s="26" t="s">
        <v>76</v>
      </c>
      <c r="BW98" s="26" t="s">
        <v>95</v>
      </c>
      <c r="BX98" s="26" t="s">
        <v>81</v>
      </c>
      <c r="CL98" s="26" t="s">
        <v>1</v>
      </c>
    </row>
    <row r="99" spans="1:91" s="4" customFormat="1" ht="23.25" customHeight="1">
      <c r="A99" s="97" t="s">
        <v>87</v>
      </c>
      <c r="B99" s="55"/>
      <c r="C99" s="10"/>
      <c r="D99" s="10"/>
      <c r="E99" s="10"/>
      <c r="F99" s="244" t="s">
        <v>88</v>
      </c>
      <c r="G99" s="244"/>
      <c r="H99" s="244"/>
      <c r="I99" s="244"/>
      <c r="J99" s="244"/>
      <c r="K99" s="10"/>
      <c r="L99" s="244" t="s">
        <v>89</v>
      </c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3">
        <f>'SO 01.1 - B - Architekton..._01'!J34</f>
        <v>0</v>
      </c>
      <c r="AH99" s="242"/>
      <c r="AI99" s="242"/>
      <c r="AJ99" s="242"/>
      <c r="AK99" s="242"/>
      <c r="AL99" s="242"/>
      <c r="AM99" s="242"/>
      <c r="AN99" s="243">
        <f t="shared" si="0"/>
        <v>0</v>
      </c>
      <c r="AO99" s="242"/>
      <c r="AP99" s="242"/>
      <c r="AQ99" s="92" t="s">
        <v>84</v>
      </c>
      <c r="AR99" s="55"/>
      <c r="AS99" s="93">
        <v>0</v>
      </c>
      <c r="AT99" s="94">
        <f t="shared" si="1"/>
        <v>0</v>
      </c>
      <c r="AU99" s="95">
        <f>'SO 01.1 - B - Architekton..._01'!P131</f>
        <v>0</v>
      </c>
      <c r="AV99" s="94">
        <f>'SO 01.1 - B - Architekton..._01'!J37</f>
        <v>0</v>
      </c>
      <c r="AW99" s="94">
        <f>'SO 01.1 - B - Architekton..._01'!J38</f>
        <v>0</v>
      </c>
      <c r="AX99" s="94">
        <f>'SO 01.1 - B - Architekton..._01'!J39</f>
        <v>0</v>
      </c>
      <c r="AY99" s="94">
        <f>'SO 01.1 - B - Architekton..._01'!J40</f>
        <v>0</v>
      </c>
      <c r="AZ99" s="94">
        <f>'SO 01.1 - B - Architekton..._01'!F37</f>
        <v>0</v>
      </c>
      <c r="BA99" s="94">
        <f>'SO 01.1 - B - Architekton..._01'!F38</f>
        <v>0</v>
      </c>
      <c r="BB99" s="94">
        <f>'SO 01.1 - B - Architekton..._01'!F39</f>
        <v>0</v>
      </c>
      <c r="BC99" s="94">
        <f>'SO 01.1 - B - Architekton..._01'!F40</f>
        <v>0</v>
      </c>
      <c r="BD99" s="96">
        <f>'SO 01.1 - B - Architekton..._01'!F41</f>
        <v>0</v>
      </c>
      <c r="BT99" s="26" t="s">
        <v>90</v>
      </c>
      <c r="BV99" s="26" t="s">
        <v>76</v>
      </c>
      <c r="BW99" s="26" t="s">
        <v>96</v>
      </c>
      <c r="BX99" s="26" t="s">
        <v>95</v>
      </c>
      <c r="CL99" s="26" t="s">
        <v>92</v>
      </c>
    </row>
    <row r="100" spans="1:91" s="7" customFormat="1" ht="16.5" customHeight="1">
      <c r="B100" s="83"/>
      <c r="C100" s="84"/>
      <c r="D100" s="264" t="s">
        <v>85</v>
      </c>
      <c r="E100" s="264"/>
      <c r="F100" s="264"/>
      <c r="G100" s="264"/>
      <c r="H100" s="264"/>
      <c r="I100" s="85"/>
      <c r="J100" s="264" t="s">
        <v>97</v>
      </c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58">
        <f>ROUND(AG101+AG104,2)</f>
        <v>0</v>
      </c>
      <c r="AH100" s="257"/>
      <c r="AI100" s="257"/>
      <c r="AJ100" s="257"/>
      <c r="AK100" s="257"/>
      <c r="AL100" s="257"/>
      <c r="AM100" s="257"/>
      <c r="AN100" s="256">
        <f t="shared" si="0"/>
        <v>0</v>
      </c>
      <c r="AO100" s="257"/>
      <c r="AP100" s="257"/>
      <c r="AQ100" s="86" t="s">
        <v>80</v>
      </c>
      <c r="AR100" s="83"/>
      <c r="AS100" s="87">
        <f>ROUND(AS101+AS104,2)</f>
        <v>0</v>
      </c>
      <c r="AT100" s="88">
        <f t="shared" si="1"/>
        <v>0</v>
      </c>
      <c r="AU100" s="89">
        <f>ROUND(AU101+AU104,5)</f>
        <v>0</v>
      </c>
      <c r="AV100" s="88">
        <f>ROUND(AZ100*L29,2)</f>
        <v>0</v>
      </c>
      <c r="AW100" s="88">
        <f>ROUND(BA100*L30,2)</f>
        <v>0</v>
      </c>
      <c r="AX100" s="88">
        <f>ROUND(BB100*L29,2)</f>
        <v>0</v>
      </c>
      <c r="AY100" s="88">
        <f>ROUND(BC100*L30,2)</f>
        <v>0</v>
      </c>
      <c r="AZ100" s="88">
        <f>ROUND(AZ101+AZ104,2)</f>
        <v>0</v>
      </c>
      <c r="BA100" s="88">
        <f>ROUND(BA101+BA104,2)</f>
        <v>0</v>
      </c>
      <c r="BB100" s="88">
        <f>ROUND(BB101+BB104,2)</f>
        <v>0</v>
      </c>
      <c r="BC100" s="88">
        <f>ROUND(BC101+BC104,2)</f>
        <v>0</v>
      </c>
      <c r="BD100" s="90">
        <f>ROUND(BD101+BD104,2)</f>
        <v>0</v>
      </c>
      <c r="BS100" s="91" t="s">
        <v>73</v>
      </c>
      <c r="BT100" s="91" t="s">
        <v>78</v>
      </c>
      <c r="BU100" s="91" t="s">
        <v>75</v>
      </c>
      <c r="BV100" s="91" t="s">
        <v>76</v>
      </c>
      <c r="BW100" s="91" t="s">
        <v>98</v>
      </c>
      <c r="BX100" s="91" t="s">
        <v>4</v>
      </c>
      <c r="CL100" s="91" t="s">
        <v>1</v>
      </c>
      <c r="CM100" s="91" t="s">
        <v>74</v>
      </c>
    </row>
    <row r="101" spans="1:91" s="4" customFormat="1" ht="16.5" customHeight="1">
      <c r="B101" s="55"/>
      <c r="C101" s="10"/>
      <c r="D101" s="10"/>
      <c r="E101" s="244" t="s">
        <v>82</v>
      </c>
      <c r="F101" s="244"/>
      <c r="G101" s="244"/>
      <c r="H101" s="244"/>
      <c r="I101" s="244"/>
      <c r="J101" s="10"/>
      <c r="K101" s="244" t="s">
        <v>83</v>
      </c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1">
        <f>ROUND(SUM(AG102:AG103),2)</f>
        <v>0</v>
      </c>
      <c r="AH101" s="242"/>
      <c r="AI101" s="242"/>
      <c r="AJ101" s="242"/>
      <c r="AK101" s="242"/>
      <c r="AL101" s="242"/>
      <c r="AM101" s="242"/>
      <c r="AN101" s="243">
        <f t="shared" si="0"/>
        <v>0</v>
      </c>
      <c r="AO101" s="242"/>
      <c r="AP101" s="242"/>
      <c r="AQ101" s="92" t="s">
        <v>84</v>
      </c>
      <c r="AR101" s="55"/>
      <c r="AS101" s="93">
        <f>ROUND(SUM(AS102:AS103),2)</f>
        <v>0</v>
      </c>
      <c r="AT101" s="94">
        <f t="shared" si="1"/>
        <v>0</v>
      </c>
      <c r="AU101" s="95">
        <f>ROUND(SUM(AU102:AU103),5)</f>
        <v>0</v>
      </c>
      <c r="AV101" s="94">
        <f>ROUND(AZ101*L29,2)</f>
        <v>0</v>
      </c>
      <c r="AW101" s="94">
        <f>ROUND(BA101*L30,2)</f>
        <v>0</v>
      </c>
      <c r="AX101" s="94">
        <f>ROUND(BB101*L29,2)</f>
        <v>0</v>
      </c>
      <c r="AY101" s="94">
        <f>ROUND(BC101*L30,2)</f>
        <v>0</v>
      </c>
      <c r="AZ101" s="94">
        <f>ROUND(SUM(AZ102:AZ103),2)</f>
        <v>0</v>
      </c>
      <c r="BA101" s="94">
        <f>ROUND(SUM(BA102:BA103),2)</f>
        <v>0</v>
      </c>
      <c r="BB101" s="94">
        <f>ROUND(SUM(BB102:BB103),2)</f>
        <v>0</v>
      </c>
      <c r="BC101" s="94">
        <f>ROUND(SUM(BC102:BC103),2)</f>
        <v>0</v>
      </c>
      <c r="BD101" s="96">
        <f>ROUND(SUM(BD102:BD103),2)</f>
        <v>0</v>
      </c>
      <c r="BS101" s="26" t="s">
        <v>73</v>
      </c>
      <c r="BT101" s="26" t="s">
        <v>85</v>
      </c>
      <c r="BU101" s="26" t="s">
        <v>75</v>
      </c>
      <c r="BV101" s="26" t="s">
        <v>76</v>
      </c>
      <c r="BW101" s="26" t="s">
        <v>99</v>
      </c>
      <c r="BX101" s="26" t="s">
        <v>98</v>
      </c>
      <c r="CL101" s="26" t="s">
        <v>1</v>
      </c>
    </row>
    <row r="102" spans="1:91" s="4" customFormat="1" ht="23.25" customHeight="1">
      <c r="A102" s="97" t="s">
        <v>87</v>
      </c>
      <c r="B102" s="55"/>
      <c r="C102" s="10"/>
      <c r="D102" s="10"/>
      <c r="E102" s="10"/>
      <c r="F102" s="244" t="s">
        <v>100</v>
      </c>
      <c r="G102" s="244"/>
      <c r="H102" s="244"/>
      <c r="I102" s="244"/>
      <c r="J102" s="244"/>
      <c r="K102" s="10"/>
      <c r="L102" s="244" t="s">
        <v>101</v>
      </c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3">
        <f>'SO 01.1 - NS - Architekto...'!J34</f>
        <v>0</v>
      </c>
      <c r="AH102" s="242"/>
      <c r="AI102" s="242"/>
      <c r="AJ102" s="242"/>
      <c r="AK102" s="242"/>
      <c r="AL102" s="242"/>
      <c r="AM102" s="242"/>
      <c r="AN102" s="243">
        <f t="shared" si="0"/>
        <v>0</v>
      </c>
      <c r="AO102" s="242"/>
      <c r="AP102" s="242"/>
      <c r="AQ102" s="92" t="s">
        <v>84</v>
      </c>
      <c r="AR102" s="55"/>
      <c r="AS102" s="93">
        <v>0</v>
      </c>
      <c r="AT102" s="94">
        <f t="shared" si="1"/>
        <v>0</v>
      </c>
      <c r="AU102" s="95">
        <f>'SO 01.1 - NS - Architekto...'!P131</f>
        <v>0</v>
      </c>
      <c r="AV102" s="94">
        <f>'SO 01.1 - NS - Architekto...'!J37</f>
        <v>0</v>
      </c>
      <c r="AW102" s="94">
        <f>'SO 01.1 - NS - Architekto...'!J38</f>
        <v>0</v>
      </c>
      <c r="AX102" s="94">
        <f>'SO 01.1 - NS - Architekto...'!J39</f>
        <v>0</v>
      </c>
      <c r="AY102" s="94">
        <f>'SO 01.1 - NS - Architekto...'!J40</f>
        <v>0</v>
      </c>
      <c r="AZ102" s="94">
        <f>'SO 01.1 - NS - Architekto...'!F37</f>
        <v>0</v>
      </c>
      <c r="BA102" s="94">
        <f>'SO 01.1 - NS - Architekto...'!F38</f>
        <v>0</v>
      </c>
      <c r="BB102" s="94">
        <f>'SO 01.1 - NS - Architekto...'!F39</f>
        <v>0</v>
      </c>
      <c r="BC102" s="94">
        <f>'SO 01.1 - NS - Architekto...'!F40</f>
        <v>0</v>
      </c>
      <c r="BD102" s="96">
        <f>'SO 01.1 - NS - Architekto...'!F41</f>
        <v>0</v>
      </c>
      <c r="BT102" s="26" t="s">
        <v>90</v>
      </c>
      <c r="BV102" s="26" t="s">
        <v>76</v>
      </c>
      <c r="BW102" s="26" t="s">
        <v>102</v>
      </c>
      <c r="BX102" s="26" t="s">
        <v>99</v>
      </c>
      <c r="CL102" s="26" t="s">
        <v>92</v>
      </c>
    </row>
    <row r="103" spans="1:91" s="4" customFormat="1" ht="16.5" customHeight="1">
      <c r="A103" s="97" t="s">
        <v>87</v>
      </c>
      <c r="B103" s="55"/>
      <c r="C103" s="10"/>
      <c r="D103" s="10"/>
      <c r="E103" s="10"/>
      <c r="F103" s="244" t="s">
        <v>103</v>
      </c>
      <c r="G103" s="244"/>
      <c r="H103" s="244"/>
      <c r="I103" s="244"/>
      <c r="J103" s="244"/>
      <c r="K103" s="10"/>
      <c r="L103" s="244" t="s">
        <v>104</v>
      </c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3">
        <f>'SO 01.3 - Zdravotechnika'!J34</f>
        <v>0</v>
      </c>
      <c r="AH103" s="242"/>
      <c r="AI103" s="242"/>
      <c r="AJ103" s="242"/>
      <c r="AK103" s="242"/>
      <c r="AL103" s="242"/>
      <c r="AM103" s="242"/>
      <c r="AN103" s="243">
        <f t="shared" si="0"/>
        <v>0</v>
      </c>
      <c r="AO103" s="242"/>
      <c r="AP103" s="242"/>
      <c r="AQ103" s="92" t="s">
        <v>84</v>
      </c>
      <c r="AR103" s="55"/>
      <c r="AS103" s="93">
        <v>0</v>
      </c>
      <c r="AT103" s="94">
        <f t="shared" si="1"/>
        <v>0</v>
      </c>
      <c r="AU103" s="95">
        <f>'SO 01.3 - Zdravotechnika'!P130</f>
        <v>0</v>
      </c>
      <c r="AV103" s="94">
        <f>'SO 01.3 - Zdravotechnika'!J37</f>
        <v>0</v>
      </c>
      <c r="AW103" s="94">
        <f>'SO 01.3 - Zdravotechnika'!J38</f>
        <v>0</v>
      </c>
      <c r="AX103" s="94">
        <f>'SO 01.3 - Zdravotechnika'!J39</f>
        <v>0</v>
      </c>
      <c r="AY103" s="94">
        <f>'SO 01.3 - Zdravotechnika'!J40</f>
        <v>0</v>
      </c>
      <c r="AZ103" s="94">
        <f>'SO 01.3 - Zdravotechnika'!F37</f>
        <v>0</v>
      </c>
      <c r="BA103" s="94">
        <f>'SO 01.3 - Zdravotechnika'!F38</f>
        <v>0</v>
      </c>
      <c r="BB103" s="94">
        <f>'SO 01.3 - Zdravotechnika'!F39</f>
        <v>0</v>
      </c>
      <c r="BC103" s="94">
        <f>'SO 01.3 - Zdravotechnika'!F40</f>
        <v>0</v>
      </c>
      <c r="BD103" s="96">
        <f>'SO 01.3 - Zdravotechnika'!F41</f>
        <v>0</v>
      </c>
      <c r="BT103" s="26" t="s">
        <v>90</v>
      </c>
      <c r="BV103" s="26" t="s">
        <v>76</v>
      </c>
      <c r="BW103" s="26" t="s">
        <v>105</v>
      </c>
      <c r="BX103" s="26" t="s">
        <v>99</v>
      </c>
      <c r="CL103" s="26" t="s">
        <v>92</v>
      </c>
    </row>
    <row r="104" spans="1:91" s="4" customFormat="1" ht="16.5" customHeight="1">
      <c r="B104" s="55"/>
      <c r="C104" s="10"/>
      <c r="D104" s="10"/>
      <c r="E104" s="244" t="s">
        <v>93</v>
      </c>
      <c r="F104" s="244"/>
      <c r="G104" s="244"/>
      <c r="H104" s="244"/>
      <c r="I104" s="244"/>
      <c r="J104" s="10"/>
      <c r="K104" s="244" t="s">
        <v>94</v>
      </c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1">
        <f>ROUND(AG105,2)</f>
        <v>0</v>
      </c>
      <c r="AH104" s="242"/>
      <c r="AI104" s="242"/>
      <c r="AJ104" s="242"/>
      <c r="AK104" s="242"/>
      <c r="AL104" s="242"/>
      <c r="AM104" s="242"/>
      <c r="AN104" s="243">
        <f t="shared" si="0"/>
        <v>0</v>
      </c>
      <c r="AO104" s="242"/>
      <c r="AP104" s="242"/>
      <c r="AQ104" s="92" t="s">
        <v>84</v>
      </c>
      <c r="AR104" s="55"/>
      <c r="AS104" s="93">
        <f>ROUND(AS105,2)</f>
        <v>0</v>
      </c>
      <c r="AT104" s="94">
        <f t="shared" si="1"/>
        <v>0</v>
      </c>
      <c r="AU104" s="95">
        <f>ROUND(AU105,5)</f>
        <v>0</v>
      </c>
      <c r="AV104" s="94">
        <f>ROUND(AZ104*L29,2)</f>
        <v>0</v>
      </c>
      <c r="AW104" s="94">
        <f>ROUND(BA104*L30,2)</f>
        <v>0</v>
      </c>
      <c r="AX104" s="94">
        <f>ROUND(BB104*L29,2)</f>
        <v>0</v>
      </c>
      <c r="AY104" s="94">
        <f>ROUND(BC104*L30,2)</f>
        <v>0</v>
      </c>
      <c r="AZ104" s="94">
        <f>ROUND(AZ105,2)</f>
        <v>0</v>
      </c>
      <c r="BA104" s="94">
        <f>ROUND(BA105,2)</f>
        <v>0</v>
      </c>
      <c r="BB104" s="94">
        <f>ROUND(BB105,2)</f>
        <v>0</v>
      </c>
      <c r="BC104" s="94">
        <f>ROUND(BC105,2)</f>
        <v>0</v>
      </c>
      <c r="BD104" s="96">
        <f>ROUND(BD105,2)</f>
        <v>0</v>
      </c>
      <c r="BS104" s="26" t="s">
        <v>73</v>
      </c>
      <c r="BT104" s="26" t="s">
        <v>85</v>
      </c>
      <c r="BU104" s="26" t="s">
        <v>75</v>
      </c>
      <c r="BV104" s="26" t="s">
        <v>76</v>
      </c>
      <c r="BW104" s="26" t="s">
        <v>106</v>
      </c>
      <c r="BX104" s="26" t="s">
        <v>98</v>
      </c>
      <c r="CL104" s="26" t="s">
        <v>1</v>
      </c>
    </row>
    <row r="105" spans="1:91" s="4" customFormat="1" ht="23.25" customHeight="1">
      <c r="A105" s="97" t="s">
        <v>87</v>
      </c>
      <c r="B105" s="55"/>
      <c r="C105" s="10"/>
      <c r="D105" s="10"/>
      <c r="E105" s="10"/>
      <c r="F105" s="244" t="s">
        <v>100</v>
      </c>
      <c r="G105" s="244"/>
      <c r="H105" s="244"/>
      <c r="I105" s="244"/>
      <c r="J105" s="244"/>
      <c r="K105" s="10"/>
      <c r="L105" s="244" t="s">
        <v>101</v>
      </c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3">
        <f>'SO 01.1 - NS - Architekto..._01'!J34</f>
        <v>0</v>
      </c>
      <c r="AH105" s="242"/>
      <c r="AI105" s="242"/>
      <c r="AJ105" s="242"/>
      <c r="AK105" s="242"/>
      <c r="AL105" s="242"/>
      <c r="AM105" s="242"/>
      <c r="AN105" s="243">
        <f t="shared" si="0"/>
        <v>0</v>
      </c>
      <c r="AO105" s="242"/>
      <c r="AP105" s="242"/>
      <c r="AQ105" s="92" t="s">
        <v>84</v>
      </c>
      <c r="AR105" s="55"/>
      <c r="AS105" s="93">
        <v>0</v>
      </c>
      <c r="AT105" s="94">
        <f t="shared" si="1"/>
        <v>0</v>
      </c>
      <c r="AU105" s="95">
        <f>'SO 01.1 - NS - Architekto..._01'!P131</f>
        <v>0</v>
      </c>
      <c r="AV105" s="94">
        <f>'SO 01.1 - NS - Architekto..._01'!J37</f>
        <v>0</v>
      </c>
      <c r="AW105" s="94">
        <f>'SO 01.1 - NS - Architekto..._01'!J38</f>
        <v>0</v>
      </c>
      <c r="AX105" s="94">
        <f>'SO 01.1 - NS - Architekto..._01'!J39</f>
        <v>0</v>
      </c>
      <c r="AY105" s="94">
        <f>'SO 01.1 - NS - Architekto..._01'!J40</f>
        <v>0</v>
      </c>
      <c r="AZ105" s="94">
        <f>'SO 01.1 - NS - Architekto..._01'!F37</f>
        <v>0</v>
      </c>
      <c r="BA105" s="94">
        <f>'SO 01.1 - NS - Architekto..._01'!F38</f>
        <v>0</v>
      </c>
      <c r="BB105" s="94">
        <f>'SO 01.1 - NS - Architekto..._01'!F39</f>
        <v>0</v>
      </c>
      <c r="BC105" s="94">
        <f>'SO 01.1 - NS - Architekto..._01'!F40</f>
        <v>0</v>
      </c>
      <c r="BD105" s="96">
        <f>'SO 01.1 - NS - Architekto..._01'!F41</f>
        <v>0</v>
      </c>
      <c r="BT105" s="26" t="s">
        <v>90</v>
      </c>
      <c r="BV105" s="26" t="s">
        <v>76</v>
      </c>
      <c r="BW105" s="26" t="s">
        <v>107</v>
      </c>
      <c r="BX105" s="26" t="s">
        <v>106</v>
      </c>
      <c r="CL105" s="26" t="s">
        <v>92</v>
      </c>
    </row>
    <row r="106" spans="1:91" s="7" customFormat="1" ht="16.5" customHeight="1">
      <c r="B106" s="83"/>
      <c r="C106" s="84"/>
      <c r="D106" s="264" t="s">
        <v>90</v>
      </c>
      <c r="E106" s="264"/>
      <c r="F106" s="264"/>
      <c r="G106" s="264"/>
      <c r="H106" s="264"/>
      <c r="I106" s="85"/>
      <c r="J106" s="264" t="s">
        <v>108</v>
      </c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258">
        <f>ROUND(AG107+AG109,2)</f>
        <v>0</v>
      </c>
      <c r="AH106" s="257"/>
      <c r="AI106" s="257"/>
      <c r="AJ106" s="257"/>
      <c r="AK106" s="257"/>
      <c r="AL106" s="257"/>
      <c r="AM106" s="257"/>
      <c r="AN106" s="256">
        <f t="shared" si="0"/>
        <v>0</v>
      </c>
      <c r="AO106" s="257"/>
      <c r="AP106" s="257"/>
      <c r="AQ106" s="86" t="s">
        <v>80</v>
      </c>
      <c r="AR106" s="83"/>
      <c r="AS106" s="87">
        <f>ROUND(AS107+AS109,2)</f>
        <v>0</v>
      </c>
      <c r="AT106" s="88">
        <f t="shared" si="1"/>
        <v>0</v>
      </c>
      <c r="AU106" s="89">
        <f>ROUND(AU107+AU109,5)</f>
        <v>0</v>
      </c>
      <c r="AV106" s="88">
        <f>ROUND(AZ106*L29,2)</f>
        <v>0</v>
      </c>
      <c r="AW106" s="88">
        <f>ROUND(BA106*L30,2)</f>
        <v>0</v>
      </c>
      <c r="AX106" s="88">
        <f>ROUND(BB106*L29,2)</f>
        <v>0</v>
      </c>
      <c r="AY106" s="88">
        <f>ROUND(BC106*L30,2)</f>
        <v>0</v>
      </c>
      <c r="AZ106" s="88">
        <f>ROUND(AZ107+AZ109,2)</f>
        <v>0</v>
      </c>
      <c r="BA106" s="88">
        <f>ROUND(BA107+BA109,2)</f>
        <v>0</v>
      </c>
      <c r="BB106" s="88">
        <f>ROUND(BB107+BB109,2)</f>
        <v>0</v>
      </c>
      <c r="BC106" s="88">
        <f>ROUND(BC107+BC109,2)</f>
        <v>0</v>
      </c>
      <c r="BD106" s="90">
        <f>ROUND(BD107+BD109,2)</f>
        <v>0</v>
      </c>
      <c r="BS106" s="91" t="s">
        <v>73</v>
      </c>
      <c r="BT106" s="91" t="s">
        <v>78</v>
      </c>
      <c r="BU106" s="91" t="s">
        <v>75</v>
      </c>
      <c r="BV106" s="91" t="s">
        <v>76</v>
      </c>
      <c r="BW106" s="91" t="s">
        <v>109</v>
      </c>
      <c r="BX106" s="91" t="s">
        <v>4</v>
      </c>
      <c r="CL106" s="91" t="s">
        <v>1</v>
      </c>
      <c r="CM106" s="91" t="s">
        <v>74</v>
      </c>
    </row>
    <row r="107" spans="1:91" s="4" customFormat="1" ht="16.5" customHeight="1">
      <c r="B107" s="55"/>
      <c r="C107" s="10"/>
      <c r="D107" s="10"/>
      <c r="E107" s="244" t="s">
        <v>82</v>
      </c>
      <c r="F107" s="244"/>
      <c r="G107" s="244"/>
      <c r="H107" s="244"/>
      <c r="I107" s="244"/>
      <c r="J107" s="10"/>
      <c r="K107" s="244" t="s">
        <v>83</v>
      </c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1">
        <f>ROUND(AG108,2)</f>
        <v>0</v>
      </c>
      <c r="AH107" s="242"/>
      <c r="AI107" s="242"/>
      <c r="AJ107" s="242"/>
      <c r="AK107" s="242"/>
      <c r="AL107" s="242"/>
      <c r="AM107" s="242"/>
      <c r="AN107" s="243">
        <f t="shared" si="0"/>
        <v>0</v>
      </c>
      <c r="AO107" s="242"/>
      <c r="AP107" s="242"/>
      <c r="AQ107" s="92" t="s">
        <v>84</v>
      </c>
      <c r="AR107" s="55"/>
      <c r="AS107" s="93">
        <f>ROUND(AS108,2)</f>
        <v>0</v>
      </c>
      <c r="AT107" s="94">
        <f t="shared" si="1"/>
        <v>0</v>
      </c>
      <c r="AU107" s="95">
        <f>ROUND(AU108,5)</f>
        <v>0</v>
      </c>
      <c r="AV107" s="94">
        <f>ROUND(AZ107*L29,2)</f>
        <v>0</v>
      </c>
      <c r="AW107" s="94">
        <f>ROUND(BA107*L30,2)</f>
        <v>0</v>
      </c>
      <c r="AX107" s="94">
        <f>ROUND(BB107*L29,2)</f>
        <v>0</v>
      </c>
      <c r="AY107" s="94">
        <f>ROUND(BC107*L30,2)</f>
        <v>0</v>
      </c>
      <c r="AZ107" s="94">
        <f>ROUND(AZ108,2)</f>
        <v>0</v>
      </c>
      <c r="BA107" s="94">
        <f>ROUND(BA108,2)</f>
        <v>0</v>
      </c>
      <c r="BB107" s="94">
        <f>ROUND(BB108,2)</f>
        <v>0</v>
      </c>
      <c r="BC107" s="94">
        <f>ROUND(BC108,2)</f>
        <v>0</v>
      </c>
      <c r="BD107" s="96">
        <f>ROUND(BD108,2)</f>
        <v>0</v>
      </c>
      <c r="BS107" s="26" t="s">
        <v>73</v>
      </c>
      <c r="BT107" s="26" t="s">
        <v>85</v>
      </c>
      <c r="BU107" s="26" t="s">
        <v>75</v>
      </c>
      <c r="BV107" s="26" t="s">
        <v>76</v>
      </c>
      <c r="BW107" s="26" t="s">
        <v>110</v>
      </c>
      <c r="BX107" s="26" t="s">
        <v>109</v>
      </c>
      <c r="CL107" s="26" t="s">
        <v>1</v>
      </c>
    </row>
    <row r="108" spans="1:91" s="4" customFormat="1" ht="23.25" customHeight="1">
      <c r="A108" s="97" t="s">
        <v>87</v>
      </c>
      <c r="B108" s="55"/>
      <c r="C108" s="10"/>
      <c r="D108" s="10"/>
      <c r="E108" s="10"/>
      <c r="F108" s="244" t="s">
        <v>100</v>
      </c>
      <c r="G108" s="244"/>
      <c r="H108" s="244"/>
      <c r="I108" s="244"/>
      <c r="J108" s="244"/>
      <c r="K108" s="10"/>
      <c r="L108" s="244" t="s">
        <v>101</v>
      </c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3">
        <f>'SO 01.1 - NS - Architekto..._02'!J34</f>
        <v>0</v>
      </c>
      <c r="AH108" s="242"/>
      <c r="AI108" s="242"/>
      <c r="AJ108" s="242"/>
      <c r="AK108" s="242"/>
      <c r="AL108" s="242"/>
      <c r="AM108" s="242"/>
      <c r="AN108" s="243">
        <f t="shared" si="0"/>
        <v>0</v>
      </c>
      <c r="AO108" s="242"/>
      <c r="AP108" s="242"/>
      <c r="AQ108" s="92" t="s">
        <v>84</v>
      </c>
      <c r="AR108" s="55"/>
      <c r="AS108" s="93">
        <v>0</v>
      </c>
      <c r="AT108" s="94">
        <f t="shared" si="1"/>
        <v>0</v>
      </c>
      <c r="AU108" s="95">
        <f>'SO 01.1 - NS - Architekto..._02'!P131</f>
        <v>0</v>
      </c>
      <c r="AV108" s="94">
        <f>'SO 01.1 - NS - Architekto..._02'!J37</f>
        <v>0</v>
      </c>
      <c r="AW108" s="94">
        <f>'SO 01.1 - NS - Architekto..._02'!J38</f>
        <v>0</v>
      </c>
      <c r="AX108" s="94">
        <f>'SO 01.1 - NS - Architekto..._02'!J39</f>
        <v>0</v>
      </c>
      <c r="AY108" s="94">
        <f>'SO 01.1 - NS - Architekto..._02'!J40</f>
        <v>0</v>
      </c>
      <c r="AZ108" s="94">
        <f>'SO 01.1 - NS - Architekto..._02'!F37</f>
        <v>0</v>
      </c>
      <c r="BA108" s="94">
        <f>'SO 01.1 - NS - Architekto..._02'!F38</f>
        <v>0</v>
      </c>
      <c r="BB108" s="94">
        <f>'SO 01.1 - NS - Architekto..._02'!F39</f>
        <v>0</v>
      </c>
      <c r="BC108" s="94">
        <f>'SO 01.1 - NS - Architekto..._02'!F40</f>
        <v>0</v>
      </c>
      <c r="BD108" s="96">
        <f>'SO 01.1 - NS - Architekto..._02'!F41</f>
        <v>0</v>
      </c>
      <c r="BT108" s="26" t="s">
        <v>90</v>
      </c>
      <c r="BV108" s="26" t="s">
        <v>76</v>
      </c>
      <c r="BW108" s="26" t="s">
        <v>111</v>
      </c>
      <c r="BX108" s="26" t="s">
        <v>110</v>
      </c>
      <c r="CL108" s="26" t="s">
        <v>92</v>
      </c>
    </row>
    <row r="109" spans="1:91" s="4" customFormat="1" ht="16.5" customHeight="1">
      <c r="B109" s="55"/>
      <c r="C109" s="10"/>
      <c r="D109" s="10"/>
      <c r="E109" s="244" t="s">
        <v>93</v>
      </c>
      <c r="F109" s="244"/>
      <c r="G109" s="244"/>
      <c r="H109" s="244"/>
      <c r="I109" s="244"/>
      <c r="J109" s="10"/>
      <c r="K109" s="244" t="s">
        <v>94</v>
      </c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1">
        <f>ROUND(AG110,2)</f>
        <v>0</v>
      </c>
      <c r="AH109" s="242"/>
      <c r="AI109" s="242"/>
      <c r="AJ109" s="242"/>
      <c r="AK109" s="242"/>
      <c r="AL109" s="242"/>
      <c r="AM109" s="242"/>
      <c r="AN109" s="243">
        <f t="shared" si="0"/>
        <v>0</v>
      </c>
      <c r="AO109" s="242"/>
      <c r="AP109" s="242"/>
      <c r="AQ109" s="92" t="s">
        <v>84</v>
      </c>
      <c r="AR109" s="55"/>
      <c r="AS109" s="93">
        <f>ROUND(AS110,2)</f>
        <v>0</v>
      </c>
      <c r="AT109" s="94">
        <f t="shared" si="1"/>
        <v>0</v>
      </c>
      <c r="AU109" s="95">
        <f>ROUND(AU110,5)</f>
        <v>0</v>
      </c>
      <c r="AV109" s="94">
        <f>ROUND(AZ109*L29,2)</f>
        <v>0</v>
      </c>
      <c r="AW109" s="94">
        <f>ROUND(BA109*L30,2)</f>
        <v>0</v>
      </c>
      <c r="AX109" s="94">
        <f>ROUND(BB109*L29,2)</f>
        <v>0</v>
      </c>
      <c r="AY109" s="94">
        <f>ROUND(BC109*L30,2)</f>
        <v>0</v>
      </c>
      <c r="AZ109" s="94">
        <f>ROUND(AZ110,2)</f>
        <v>0</v>
      </c>
      <c r="BA109" s="94">
        <f>ROUND(BA110,2)</f>
        <v>0</v>
      </c>
      <c r="BB109" s="94">
        <f>ROUND(BB110,2)</f>
        <v>0</v>
      </c>
      <c r="BC109" s="94">
        <f>ROUND(BC110,2)</f>
        <v>0</v>
      </c>
      <c r="BD109" s="96">
        <f>ROUND(BD110,2)</f>
        <v>0</v>
      </c>
      <c r="BS109" s="26" t="s">
        <v>73</v>
      </c>
      <c r="BT109" s="26" t="s">
        <v>85</v>
      </c>
      <c r="BU109" s="26" t="s">
        <v>75</v>
      </c>
      <c r="BV109" s="26" t="s">
        <v>76</v>
      </c>
      <c r="BW109" s="26" t="s">
        <v>112</v>
      </c>
      <c r="BX109" s="26" t="s">
        <v>109</v>
      </c>
      <c r="CL109" s="26" t="s">
        <v>1</v>
      </c>
    </row>
    <row r="110" spans="1:91" s="4" customFormat="1" ht="23.25" customHeight="1">
      <c r="A110" s="97" t="s">
        <v>87</v>
      </c>
      <c r="B110" s="55"/>
      <c r="C110" s="10"/>
      <c r="D110" s="10"/>
      <c r="E110" s="10"/>
      <c r="F110" s="244" t="s">
        <v>100</v>
      </c>
      <c r="G110" s="244"/>
      <c r="H110" s="244"/>
      <c r="I110" s="244"/>
      <c r="J110" s="244"/>
      <c r="K110" s="10"/>
      <c r="L110" s="244" t="s">
        <v>101</v>
      </c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3">
        <f>'SO 01.1 - NS - Architekto..._03'!J34</f>
        <v>0</v>
      </c>
      <c r="AH110" s="242"/>
      <c r="AI110" s="242"/>
      <c r="AJ110" s="242"/>
      <c r="AK110" s="242"/>
      <c r="AL110" s="242"/>
      <c r="AM110" s="242"/>
      <c r="AN110" s="243">
        <f t="shared" si="0"/>
        <v>0</v>
      </c>
      <c r="AO110" s="242"/>
      <c r="AP110" s="242"/>
      <c r="AQ110" s="92" t="s">
        <v>84</v>
      </c>
      <c r="AR110" s="55"/>
      <c r="AS110" s="93">
        <v>0</v>
      </c>
      <c r="AT110" s="94">
        <f t="shared" si="1"/>
        <v>0</v>
      </c>
      <c r="AU110" s="95">
        <f>'SO 01.1 - NS - Architekto..._03'!P130</f>
        <v>0</v>
      </c>
      <c r="AV110" s="94">
        <f>'SO 01.1 - NS - Architekto..._03'!J37</f>
        <v>0</v>
      </c>
      <c r="AW110" s="94">
        <f>'SO 01.1 - NS - Architekto..._03'!J38</f>
        <v>0</v>
      </c>
      <c r="AX110" s="94">
        <f>'SO 01.1 - NS - Architekto..._03'!J39</f>
        <v>0</v>
      </c>
      <c r="AY110" s="94">
        <f>'SO 01.1 - NS - Architekto..._03'!J40</f>
        <v>0</v>
      </c>
      <c r="AZ110" s="94">
        <f>'SO 01.1 - NS - Architekto..._03'!F37</f>
        <v>0</v>
      </c>
      <c r="BA110" s="94">
        <f>'SO 01.1 - NS - Architekto..._03'!F38</f>
        <v>0</v>
      </c>
      <c r="BB110" s="94">
        <f>'SO 01.1 - NS - Architekto..._03'!F39</f>
        <v>0</v>
      </c>
      <c r="BC110" s="94">
        <f>'SO 01.1 - NS - Architekto..._03'!F40</f>
        <v>0</v>
      </c>
      <c r="BD110" s="96">
        <f>'SO 01.1 - NS - Architekto..._03'!F41</f>
        <v>0</v>
      </c>
      <c r="BT110" s="26" t="s">
        <v>90</v>
      </c>
      <c r="BV110" s="26" t="s">
        <v>76</v>
      </c>
      <c r="BW110" s="26" t="s">
        <v>113</v>
      </c>
      <c r="BX110" s="26" t="s">
        <v>112</v>
      </c>
      <c r="CL110" s="26" t="s">
        <v>92</v>
      </c>
    </row>
    <row r="111" spans="1:91" s="7" customFormat="1" ht="16.5" customHeight="1">
      <c r="B111" s="83"/>
      <c r="C111" s="84"/>
      <c r="D111" s="264" t="s">
        <v>114</v>
      </c>
      <c r="E111" s="264"/>
      <c r="F111" s="264"/>
      <c r="G111" s="264"/>
      <c r="H111" s="264"/>
      <c r="I111" s="85"/>
      <c r="J111" s="264" t="s">
        <v>115</v>
      </c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  <c r="Y111" s="264"/>
      <c r="Z111" s="264"/>
      <c r="AA111" s="264"/>
      <c r="AB111" s="264"/>
      <c r="AC111" s="264"/>
      <c r="AD111" s="264"/>
      <c r="AE111" s="264"/>
      <c r="AF111" s="264"/>
      <c r="AG111" s="258">
        <f>ROUND(AG112+AG114,2)</f>
        <v>0</v>
      </c>
      <c r="AH111" s="257"/>
      <c r="AI111" s="257"/>
      <c r="AJ111" s="257"/>
      <c r="AK111" s="257"/>
      <c r="AL111" s="257"/>
      <c r="AM111" s="257"/>
      <c r="AN111" s="256">
        <f t="shared" si="0"/>
        <v>0</v>
      </c>
      <c r="AO111" s="257"/>
      <c r="AP111" s="257"/>
      <c r="AQ111" s="86" t="s">
        <v>80</v>
      </c>
      <c r="AR111" s="83"/>
      <c r="AS111" s="87">
        <f>ROUND(AS112+AS114,2)</f>
        <v>0</v>
      </c>
      <c r="AT111" s="88">
        <f t="shared" si="1"/>
        <v>0</v>
      </c>
      <c r="AU111" s="89">
        <f>ROUND(AU112+AU114,5)</f>
        <v>0</v>
      </c>
      <c r="AV111" s="88">
        <f>ROUND(AZ111*L29,2)</f>
        <v>0</v>
      </c>
      <c r="AW111" s="88">
        <f>ROUND(BA111*L30,2)</f>
        <v>0</v>
      </c>
      <c r="AX111" s="88">
        <f>ROUND(BB111*L29,2)</f>
        <v>0</v>
      </c>
      <c r="AY111" s="88">
        <f>ROUND(BC111*L30,2)</f>
        <v>0</v>
      </c>
      <c r="AZ111" s="88">
        <f>ROUND(AZ112+AZ114,2)</f>
        <v>0</v>
      </c>
      <c r="BA111" s="88">
        <f>ROUND(BA112+BA114,2)</f>
        <v>0</v>
      </c>
      <c r="BB111" s="88">
        <f>ROUND(BB112+BB114,2)</f>
        <v>0</v>
      </c>
      <c r="BC111" s="88">
        <f>ROUND(BC112+BC114,2)</f>
        <v>0</v>
      </c>
      <c r="BD111" s="90">
        <f>ROUND(BD112+BD114,2)</f>
        <v>0</v>
      </c>
      <c r="BS111" s="91" t="s">
        <v>73</v>
      </c>
      <c r="BT111" s="91" t="s">
        <v>78</v>
      </c>
      <c r="BU111" s="91" t="s">
        <v>75</v>
      </c>
      <c r="BV111" s="91" t="s">
        <v>76</v>
      </c>
      <c r="BW111" s="91" t="s">
        <v>116</v>
      </c>
      <c r="BX111" s="91" t="s">
        <v>4</v>
      </c>
      <c r="CL111" s="91" t="s">
        <v>1</v>
      </c>
      <c r="CM111" s="91" t="s">
        <v>74</v>
      </c>
    </row>
    <row r="112" spans="1:91" s="4" customFormat="1" ht="16.5" customHeight="1">
      <c r="B112" s="55"/>
      <c r="C112" s="10"/>
      <c r="D112" s="10"/>
      <c r="E112" s="244" t="s">
        <v>82</v>
      </c>
      <c r="F112" s="244"/>
      <c r="G112" s="244"/>
      <c r="H112" s="244"/>
      <c r="I112" s="244"/>
      <c r="J112" s="10"/>
      <c r="K112" s="244" t="s">
        <v>83</v>
      </c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1">
        <f>ROUND(AG113,2)</f>
        <v>0</v>
      </c>
      <c r="AH112" s="242"/>
      <c r="AI112" s="242"/>
      <c r="AJ112" s="242"/>
      <c r="AK112" s="242"/>
      <c r="AL112" s="242"/>
      <c r="AM112" s="242"/>
      <c r="AN112" s="243">
        <f t="shared" si="0"/>
        <v>0</v>
      </c>
      <c r="AO112" s="242"/>
      <c r="AP112" s="242"/>
      <c r="AQ112" s="92" t="s">
        <v>84</v>
      </c>
      <c r="AR112" s="55"/>
      <c r="AS112" s="93">
        <f>ROUND(AS113,2)</f>
        <v>0</v>
      </c>
      <c r="AT112" s="94">
        <f t="shared" si="1"/>
        <v>0</v>
      </c>
      <c r="AU112" s="95">
        <f>ROUND(AU113,5)</f>
        <v>0</v>
      </c>
      <c r="AV112" s="94">
        <f>ROUND(AZ112*L29,2)</f>
        <v>0</v>
      </c>
      <c r="AW112" s="94">
        <f>ROUND(BA112*L30,2)</f>
        <v>0</v>
      </c>
      <c r="AX112" s="94">
        <f>ROUND(BB112*L29,2)</f>
        <v>0</v>
      </c>
      <c r="AY112" s="94">
        <f>ROUND(BC112*L30,2)</f>
        <v>0</v>
      </c>
      <c r="AZ112" s="94">
        <f>ROUND(AZ113,2)</f>
        <v>0</v>
      </c>
      <c r="BA112" s="94">
        <f>ROUND(BA113,2)</f>
        <v>0</v>
      </c>
      <c r="BB112" s="94">
        <f>ROUND(BB113,2)</f>
        <v>0</v>
      </c>
      <c r="BC112" s="94">
        <f>ROUND(BC113,2)</f>
        <v>0</v>
      </c>
      <c r="BD112" s="96">
        <f>ROUND(BD113,2)</f>
        <v>0</v>
      </c>
      <c r="BS112" s="26" t="s">
        <v>73</v>
      </c>
      <c r="BT112" s="26" t="s">
        <v>85</v>
      </c>
      <c r="BU112" s="26" t="s">
        <v>75</v>
      </c>
      <c r="BV112" s="26" t="s">
        <v>76</v>
      </c>
      <c r="BW112" s="26" t="s">
        <v>117</v>
      </c>
      <c r="BX112" s="26" t="s">
        <v>116</v>
      </c>
      <c r="CL112" s="26" t="s">
        <v>1</v>
      </c>
    </row>
    <row r="113" spans="1:91" s="4" customFormat="1" ht="23.25" customHeight="1">
      <c r="A113" s="97" t="s">
        <v>87</v>
      </c>
      <c r="B113" s="55"/>
      <c r="C113" s="10"/>
      <c r="D113" s="10"/>
      <c r="E113" s="10"/>
      <c r="F113" s="244" t="s">
        <v>100</v>
      </c>
      <c r="G113" s="244"/>
      <c r="H113" s="244"/>
      <c r="I113" s="244"/>
      <c r="J113" s="244"/>
      <c r="K113" s="10"/>
      <c r="L113" s="244" t="s">
        <v>101</v>
      </c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3">
        <f>'SO 01.1 - NS - Architekto..._04'!J34</f>
        <v>0</v>
      </c>
      <c r="AH113" s="242"/>
      <c r="AI113" s="242"/>
      <c r="AJ113" s="242"/>
      <c r="AK113" s="242"/>
      <c r="AL113" s="242"/>
      <c r="AM113" s="242"/>
      <c r="AN113" s="243">
        <f t="shared" si="0"/>
        <v>0</v>
      </c>
      <c r="AO113" s="242"/>
      <c r="AP113" s="242"/>
      <c r="AQ113" s="92" t="s">
        <v>84</v>
      </c>
      <c r="AR113" s="55"/>
      <c r="AS113" s="93">
        <v>0</v>
      </c>
      <c r="AT113" s="94">
        <f t="shared" si="1"/>
        <v>0</v>
      </c>
      <c r="AU113" s="95">
        <f>'SO 01.1 - NS - Architekto..._04'!P133</f>
        <v>0</v>
      </c>
      <c r="AV113" s="94">
        <f>'SO 01.1 - NS - Architekto..._04'!J37</f>
        <v>0</v>
      </c>
      <c r="AW113" s="94">
        <f>'SO 01.1 - NS - Architekto..._04'!J38</f>
        <v>0</v>
      </c>
      <c r="AX113" s="94">
        <f>'SO 01.1 - NS - Architekto..._04'!J39</f>
        <v>0</v>
      </c>
      <c r="AY113" s="94">
        <f>'SO 01.1 - NS - Architekto..._04'!J40</f>
        <v>0</v>
      </c>
      <c r="AZ113" s="94">
        <f>'SO 01.1 - NS - Architekto..._04'!F37</f>
        <v>0</v>
      </c>
      <c r="BA113" s="94">
        <f>'SO 01.1 - NS - Architekto..._04'!F38</f>
        <v>0</v>
      </c>
      <c r="BB113" s="94">
        <f>'SO 01.1 - NS - Architekto..._04'!F39</f>
        <v>0</v>
      </c>
      <c r="BC113" s="94">
        <f>'SO 01.1 - NS - Architekto..._04'!F40</f>
        <v>0</v>
      </c>
      <c r="BD113" s="96">
        <f>'SO 01.1 - NS - Architekto..._04'!F41</f>
        <v>0</v>
      </c>
      <c r="BT113" s="26" t="s">
        <v>90</v>
      </c>
      <c r="BV113" s="26" t="s">
        <v>76</v>
      </c>
      <c r="BW113" s="26" t="s">
        <v>118</v>
      </c>
      <c r="BX113" s="26" t="s">
        <v>117</v>
      </c>
      <c r="CL113" s="26" t="s">
        <v>92</v>
      </c>
    </row>
    <row r="114" spans="1:91" s="4" customFormat="1" ht="16.5" customHeight="1">
      <c r="B114" s="55"/>
      <c r="C114" s="10"/>
      <c r="D114" s="10"/>
      <c r="E114" s="244" t="s">
        <v>93</v>
      </c>
      <c r="F114" s="244"/>
      <c r="G114" s="244"/>
      <c r="H114" s="244"/>
      <c r="I114" s="244"/>
      <c r="J114" s="10"/>
      <c r="K114" s="244" t="s">
        <v>94</v>
      </c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1">
        <f>ROUND(AG115,2)</f>
        <v>0</v>
      </c>
      <c r="AH114" s="242"/>
      <c r="AI114" s="242"/>
      <c r="AJ114" s="242"/>
      <c r="AK114" s="242"/>
      <c r="AL114" s="242"/>
      <c r="AM114" s="242"/>
      <c r="AN114" s="243">
        <f t="shared" si="0"/>
        <v>0</v>
      </c>
      <c r="AO114" s="242"/>
      <c r="AP114" s="242"/>
      <c r="AQ114" s="92" t="s">
        <v>84</v>
      </c>
      <c r="AR114" s="55"/>
      <c r="AS114" s="93">
        <f>ROUND(AS115,2)</f>
        <v>0</v>
      </c>
      <c r="AT114" s="94">
        <f t="shared" si="1"/>
        <v>0</v>
      </c>
      <c r="AU114" s="95">
        <f>ROUND(AU115,5)</f>
        <v>0</v>
      </c>
      <c r="AV114" s="94">
        <f>ROUND(AZ114*L29,2)</f>
        <v>0</v>
      </c>
      <c r="AW114" s="94">
        <f>ROUND(BA114*L30,2)</f>
        <v>0</v>
      </c>
      <c r="AX114" s="94">
        <f>ROUND(BB114*L29,2)</f>
        <v>0</v>
      </c>
      <c r="AY114" s="94">
        <f>ROUND(BC114*L30,2)</f>
        <v>0</v>
      </c>
      <c r="AZ114" s="94">
        <f>ROUND(AZ115,2)</f>
        <v>0</v>
      </c>
      <c r="BA114" s="94">
        <f>ROUND(BA115,2)</f>
        <v>0</v>
      </c>
      <c r="BB114" s="94">
        <f>ROUND(BB115,2)</f>
        <v>0</v>
      </c>
      <c r="BC114" s="94">
        <f>ROUND(BC115,2)</f>
        <v>0</v>
      </c>
      <c r="BD114" s="96">
        <f>ROUND(BD115,2)</f>
        <v>0</v>
      </c>
      <c r="BS114" s="26" t="s">
        <v>73</v>
      </c>
      <c r="BT114" s="26" t="s">
        <v>85</v>
      </c>
      <c r="BU114" s="26" t="s">
        <v>75</v>
      </c>
      <c r="BV114" s="26" t="s">
        <v>76</v>
      </c>
      <c r="BW114" s="26" t="s">
        <v>119</v>
      </c>
      <c r="BX114" s="26" t="s">
        <v>116</v>
      </c>
      <c r="CL114" s="26" t="s">
        <v>1</v>
      </c>
    </row>
    <row r="115" spans="1:91" s="4" customFormat="1" ht="23.25" customHeight="1">
      <c r="A115" s="97" t="s">
        <v>87</v>
      </c>
      <c r="B115" s="55"/>
      <c r="C115" s="10"/>
      <c r="D115" s="10"/>
      <c r="E115" s="10"/>
      <c r="F115" s="244" t="s">
        <v>100</v>
      </c>
      <c r="G115" s="244"/>
      <c r="H115" s="244"/>
      <c r="I115" s="244"/>
      <c r="J115" s="244"/>
      <c r="K115" s="10"/>
      <c r="L115" s="244" t="s">
        <v>101</v>
      </c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3">
        <f>'SO 01.1 - NS - Architekto..._05'!J34</f>
        <v>0</v>
      </c>
      <c r="AH115" s="242"/>
      <c r="AI115" s="242"/>
      <c r="AJ115" s="242"/>
      <c r="AK115" s="242"/>
      <c r="AL115" s="242"/>
      <c r="AM115" s="242"/>
      <c r="AN115" s="243">
        <f t="shared" si="0"/>
        <v>0</v>
      </c>
      <c r="AO115" s="242"/>
      <c r="AP115" s="242"/>
      <c r="AQ115" s="92" t="s">
        <v>84</v>
      </c>
      <c r="AR115" s="55"/>
      <c r="AS115" s="93">
        <v>0</v>
      </c>
      <c r="AT115" s="94">
        <f t="shared" si="1"/>
        <v>0</v>
      </c>
      <c r="AU115" s="95">
        <f>'SO 01.1 - NS - Architekto..._05'!P133</f>
        <v>0</v>
      </c>
      <c r="AV115" s="94">
        <f>'SO 01.1 - NS - Architekto..._05'!J37</f>
        <v>0</v>
      </c>
      <c r="AW115" s="94">
        <f>'SO 01.1 - NS - Architekto..._05'!J38</f>
        <v>0</v>
      </c>
      <c r="AX115" s="94">
        <f>'SO 01.1 - NS - Architekto..._05'!J39</f>
        <v>0</v>
      </c>
      <c r="AY115" s="94">
        <f>'SO 01.1 - NS - Architekto..._05'!J40</f>
        <v>0</v>
      </c>
      <c r="AZ115" s="94">
        <f>'SO 01.1 - NS - Architekto..._05'!F37</f>
        <v>0</v>
      </c>
      <c r="BA115" s="94">
        <f>'SO 01.1 - NS - Architekto..._05'!F38</f>
        <v>0</v>
      </c>
      <c r="BB115" s="94">
        <f>'SO 01.1 - NS - Architekto..._05'!F39</f>
        <v>0</v>
      </c>
      <c r="BC115" s="94">
        <f>'SO 01.1 - NS - Architekto..._05'!F40</f>
        <v>0</v>
      </c>
      <c r="BD115" s="96">
        <f>'SO 01.1 - NS - Architekto..._05'!F41</f>
        <v>0</v>
      </c>
      <c r="BT115" s="26" t="s">
        <v>90</v>
      </c>
      <c r="BV115" s="26" t="s">
        <v>76</v>
      </c>
      <c r="BW115" s="26" t="s">
        <v>120</v>
      </c>
      <c r="BX115" s="26" t="s">
        <v>119</v>
      </c>
      <c r="CL115" s="26" t="s">
        <v>92</v>
      </c>
    </row>
    <row r="116" spans="1:91" s="7" customFormat="1" ht="16.5" customHeight="1">
      <c r="B116" s="83"/>
      <c r="C116" s="84"/>
      <c r="D116" s="264" t="s">
        <v>121</v>
      </c>
      <c r="E116" s="264"/>
      <c r="F116" s="264"/>
      <c r="G116" s="264"/>
      <c r="H116" s="264"/>
      <c r="I116" s="85"/>
      <c r="J116" s="264" t="s">
        <v>122</v>
      </c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  <c r="Y116" s="264"/>
      <c r="Z116" s="264"/>
      <c r="AA116" s="264"/>
      <c r="AB116" s="264"/>
      <c r="AC116" s="264"/>
      <c r="AD116" s="264"/>
      <c r="AE116" s="264"/>
      <c r="AF116" s="264"/>
      <c r="AG116" s="258">
        <f>ROUND(AG117+AG122,2)</f>
        <v>0</v>
      </c>
      <c r="AH116" s="257"/>
      <c r="AI116" s="257"/>
      <c r="AJ116" s="257"/>
      <c r="AK116" s="257"/>
      <c r="AL116" s="257"/>
      <c r="AM116" s="257"/>
      <c r="AN116" s="256">
        <f t="shared" si="0"/>
        <v>0</v>
      </c>
      <c r="AO116" s="257"/>
      <c r="AP116" s="257"/>
      <c r="AQ116" s="86" t="s">
        <v>80</v>
      </c>
      <c r="AR116" s="83"/>
      <c r="AS116" s="87">
        <f>ROUND(AS117+AS122,2)</f>
        <v>0</v>
      </c>
      <c r="AT116" s="88">
        <f t="shared" si="1"/>
        <v>0</v>
      </c>
      <c r="AU116" s="89">
        <f>ROUND(AU117+AU122,5)</f>
        <v>0</v>
      </c>
      <c r="AV116" s="88">
        <f>ROUND(AZ116*L29,2)</f>
        <v>0</v>
      </c>
      <c r="AW116" s="88">
        <f>ROUND(BA116*L30,2)</f>
        <v>0</v>
      </c>
      <c r="AX116" s="88">
        <f>ROUND(BB116*L29,2)</f>
        <v>0</v>
      </c>
      <c r="AY116" s="88">
        <f>ROUND(BC116*L30,2)</f>
        <v>0</v>
      </c>
      <c r="AZ116" s="88">
        <f>ROUND(AZ117+AZ122,2)</f>
        <v>0</v>
      </c>
      <c r="BA116" s="88">
        <f>ROUND(BA117+BA122,2)</f>
        <v>0</v>
      </c>
      <c r="BB116" s="88">
        <f>ROUND(BB117+BB122,2)</f>
        <v>0</v>
      </c>
      <c r="BC116" s="88">
        <f>ROUND(BC117+BC122,2)</f>
        <v>0</v>
      </c>
      <c r="BD116" s="90">
        <f>ROUND(BD117+BD122,2)</f>
        <v>0</v>
      </c>
      <c r="BS116" s="91" t="s">
        <v>73</v>
      </c>
      <c r="BT116" s="91" t="s">
        <v>78</v>
      </c>
      <c r="BU116" s="91" t="s">
        <v>75</v>
      </c>
      <c r="BV116" s="91" t="s">
        <v>76</v>
      </c>
      <c r="BW116" s="91" t="s">
        <v>123</v>
      </c>
      <c r="BX116" s="91" t="s">
        <v>4</v>
      </c>
      <c r="CL116" s="91" t="s">
        <v>1</v>
      </c>
      <c r="CM116" s="91" t="s">
        <v>74</v>
      </c>
    </row>
    <row r="117" spans="1:91" s="4" customFormat="1" ht="16.5" customHeight="1">
      <c r="B117" s="55"/>
      <c r="C117" s="10"/>
      <c r="D117" s="10"/>
      <c r="E117" s="244" t="s">
        <v>82</v>
      </c>
      <c r="F117" s="244"/>
      <c r="G117" s="244"/>
      <c r="H117" s="244"/>
      <c r="I117" s="244"/>
      <c r="J117" s="10"/>
      <c r="K117" s="244" t="s">
        <v>83</v>
      </c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1">
        <f>ROUND(SUM(AG118:AG121),2)</f>
        <v>0</v>
      </c>
      <c r="AH117" s="242"/>
      <c r="AI117" s="242"/>
      <c r="AJ117" s="242"/>
      <c r="AK117" s="242"/>
      <c r="AL117" s="242"/>
      <c r="AM117" s="242"/>
      <c r="AN117" s="243">
        <f t="shared" si="0"/>
        <v>0</v>
      </c>
      <c r="AO117" s="242"/>
      <c r="AP117" s="242"/>
      <c r="AQ117" s="92" t="s">
        <v>84</v>
      </c>
      <c r="AR117" s="55"/>
      <c r="AS117" s="93">
        <f>ROUND(SUM(AS118:AS121),2)</f>
        <v>0</v>
      </c>
      <c r="AT117" s="94">
        <f t="shared" si="1"/>
        <v>0</v>
      </c>
      <c r="AU117" s="95">
        <f>ROUND(SUM(AU118:AU121),5)</f>
        <v>0</v>
      </c>
      <c r="AV117" s="94">
        <f>ROUND(AZ117*L29,2)</f>
        <v>0</v>
      </c>
      <c r="AW117" s="94">
        <f>ROUND(BA117*L30,2)</f>
        <v>0</v>
      </c>
      <c r="AX117" s="94">
        <f>ROUND(BB117*L29,2)</f>
        <v>0</v>
      </c>
      <c r="AY117" s="94">
        <f>ROUND(BC117*L30,2)</f>
        <v>0</v>
      </c>
      <c r="AZ117" s="94">
        <f>ROUND(SUM(AZ118:AZ121),2)</f>
        <v>0</v>
      </c>
      <c r="BA117" s="94">
        <f>ROUND(SUM(BA118:BA121),2)</f>
        <v>0</v>
      </c>
      <c r="BB117" s="94">
        <f>ROUND(SUM(BB118:BB121),2)</f>
        <v>0</v>
      </c>
      <c r="BC117" s="94">
        <f>ROUND(SUM(BC118:BC121),2)</f>
        <v>0</v>
      </c>
      <c r="BD117" s="96">
        <f>ROUND(SUM(BD118:BD121),2)</f>
        <v>0</v>
      </c>
      <c r="BS117" s="26" t="s">
        <v>73</v>
      </c>
      <c r="BT117" s="26" t="s">
        <v>85</v>
      </c>
      <c r="BU117" s="26" t="s">
        <v>75</v>
      </c>
      <c r="BV117" s="26" t="s">
        <v>76</v>
      </c>
      <c r="BW117" s="26" t="s">
        <v>124</v>
      </c>
      <c r="BX117" s="26" t="s">
        <v>123</v>
      </c>
      <c r="CL117" s="26" t="s">
        <v>1</v>
      </c>
    </row>
    <row r="118" spans="1:91" s="4" customFormat="1" ht="23.25" customHeight="1">
      <c r="A118" s="97" t="s">
        <v>87</v>
      </c>
      <c r="B118" s="55"/>
      <c r="C118" s="10"/>
      <c r="D118" s="10"/>
      <c r="E118" s="10"/>
      <c r="F118" s="244" t="s">
        <v>100</v>
      </c>
      <c r="G118" s="244"/>
      <c r="H118" s="244"/>
      <c r="I118" s="244"/>
      <c r="J118" s="244"/>
      <c r="K118" s="10"/>
      <c r="L118" s="244" t="s">
        <v>101</v>
      </c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3">
        <f>'SO 01.1 - NS - Architekto..._06'!J34</f>
        <v>0</v>
      </c>
      <c r="AH118" s="242"/>
      <c r="AI118" s="242"/>
      <c r="AJ118" s="242"/>
      <c r="AK118" s="242"/>
      <c r="AL118" s="242"/>
      <c r="AM118" s="242"/>
      <c r="AN118" s="243">
        <f t="shared" si="0"/>
        <v>0</v>
      </c>
      <c r="AO118" s="242"/>
      <c r="AP118" s="242"/>
      <c r="AQ118" s="92" t="s">
        <v>84</v>
      </c>
      <c r="AR118" s="55"/>
      <c r="AS118" s="93">
        <v>0</v>
      </c>
      <c r="AT118" s="94">
        <f t="shared" si="1"/>
        <v>0</v>
      </c>
      <c r="AU118" s="95">
        <f>'SO 01.1 - NS - Architekto..._06'!P141</f>
        <v>0</v>
      </c>
      <c r="AV118" s="94">
        <f>'SO 01.1 - NS - Architekto..._06'!J37</f>
        <v>0</v>
      </c>
      <c r="AW118" s="94">
        <f>'SO 01.1 - NS - Architekto..._06'!J38</f>
        <v>0</v>
      </c>
      <c r="AX118" s="94">
        <f>'SO 01.1 - NS - Architekto..._06'!J39</f>
        <v>0</v>
      </c>
      <c r="AY118" s="94">
        <f>'SO 01.1 - NS - Architekto..._06'!J40</f>
        <v>0</v>
      </c>
      <c r="AZ118" s="94">
        <f>'SO 01.1 - NS - Architekto..._06'!F37</f>
        <v>0</v>
      </c>
      <c r="BA118" s="94">
        <f>'SO 01.1 - NS - Architekto..._06'!F38</f>
        <v>0</v>
      </c>
      <c r="BB118" s="94">
        <f>'SO 01.1 - NS - Architekto..._06'!F39</f>
        <v>0</v>
      </c>
      <c r="BC118" s="94">
        <f>'SO 01.1 - NS - Architekto..._06'!F40</f>
        <v>0</v>
      </c>
      <c r="BD118" s="96">
        <f>'SO 01.1 - NS - Architekto..._06'!F41</f>
        <v>0</v>
      </c>
      <c r="BT118" s="26" t="s">
        <v>90</v>
      </c>
      <c r="BV118" s="26" t="s">
        <v>76</v>
      </c>
      <c r="BW118" s="26" t="s">
        <v>125</v>
      </c>
      <c r="BX118" s="26" t="s">
        <v>124</v>
      </c>
      <c r="CL118" s="26" t="s">
        <v>92</v>
      </c>
    </row>
    <row r="119" spans="1:91" s="4" customFormat="1" ht="16.5" customHeight="1">
      <c r="A119" s="97" t="s">
        <v>87</v>
      </c>
      <c r="B119" s="55"/>
      <c r="C119" s="10"/>
      <c r="D119" s="10"/>
      <c r="E119" s="10"/>
      <c r="F119" s="244" t="s">
        <v>103</v>
      </c>
      <c r="G119" s="244"/>
      <c r="H119" s="244"/>
      <c r="I119" s="244"/>
      <c r="J119" s="244"/>
      <c r="K119" s="10"/>
      <c r="L119" s="244" t="s">
        <v>104</v>
      </c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3">
        <f>'SO 01.3 - Zdravotechnika_01'!J34</f>
        <v>0</v>
      </c>
      <c r="AH119" s="242"/>
      <c r="AI119" s="242"/>
      <c r="AJ119" s="242"/>
      <c r="AK119" s="242"/>
      <c r="AL119" s="242"/>
      <c r="AM119" s="242"/>
      <c r="AN119" s="243">
        <f t="shared" si="0"/>
        <v>0</v>
      </c>
      <c r="AO119" s="242"/>
      <c r="AP119" s="242"/>
      <c r="AQ119" s="92" t="s">
        <v>84</v>
      </c>
      <c r="AR119" s="55"/>
      <c r="AS119" s="93">
        <v>0</v>
      </c>
      <c r="AT119" s="94">
        <f t="shared" si="1"/>
        <v>0</v>
      </c>
      <c r="AU119" s="95">
        <f>'SO 01.3 - Zdravotechnika_01'!P131</f>
        <v>0</v>
      </c>
      <c r="AV119" s="94">
        <f>'SO 01.3 - Zdravotechnika_01'!J37</f>
        <v>0</v>
      </c>
      <c r="AW119" s="94">
        <f>'SO 01.3 - Zdravotechnika_01'!J38</f>
        <v>0</v>
      </c>
      <c r="AX119" s="94">
        <f>'SO 01.3 - Zdravotechnika_01'!J39</f>
        <v>0</v>
      </c>
      <c r="AY119" s="94">
        <f>'SO 01.3 - Zdravotechnika_01'!J40</f>
        <v>0</v>
      </c>
      <c r="AZ119" s="94">
        <f>'SO 01.3 - Zdravotechnika_01'!F37</f>
        <v>0</v>
      </c>
      <c r="BA119" s="94">
        <f>'SO 01.3 - Zdravotechnika_01'!F38</f>
        <v>0</v>
      </c>
      <c r="BB119" s="94">
        <f>'SO 01.3 - Zdravotechnika_01'!F39</f>
        <v>0</v>
      </c>
      <c r="BC119" s="94">
        <f>'SO 01.3 - Zdravotechnika_01'!F40</f>
        <v>0</v>
      </c>
      <c r="BD119" s="96">
        <f>'SO 01.3 - Zdravotechnika_01'!F41</f>
        <v>0</v>
      </c>
      <c r="BT119" s="26" t="s">
        <v>90</v>
      </c>
      <c r="BV119" s="26" t="s">
        <v>76</v>
      </c>
      <c r="BW119" s="26" t="s">
        <v>126</v>
      </c>
      <c r="BX119" s="26" t="s">
        <v>124</v>
      </c>
      <c r="CL119" s="26" t="s">
        <v>92</v>
      </c>
    </row>
    <row r="120" spans="1:91" s="4" customFormat="1" ht="16.5" customHeight="1">
      <c r="A120" s="97" t="s">
        <v>87</v>
      </c>
      <c r="B120" s="55"/>
      <c r="C120" s="10"/>
      <c r="D120" s="10"/>
      <c r="E120" s="10"/>
      <c r="F120" s="244" t="s">
        <v>127</v>
      </c>
      <c r="G120" s="244"/>
      <c r="H120" s="244"/>
      <c r="I120" s="244"/>
      <c r="J120" s="244"/>
      <c r="K120" s="10"/>
      <c r="L120" s="244" t="s">
        <v>128</v>
      </c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3">
        <f>'SO 01.4 - Elektroinštalácia'!J34</f>
        <v>0</v>
      </c>
      <c r="AH120" s="242"/>
      <c r="AI120" s="242"/>
      <c r="AJ120" s="242"/>
      <c r="AK120" s="242"/>
      <c r="AL120" s="242"/>
      <c r="AM120" s="242"/>
      <c r="AN120" s="243">
        <f t="shared" si="0"/>
        <v>0</v>
      </c>
      <c r="AO120" s="242"/>
      <c r="AP120" s="242"/>
      <c r="AQ120" s="92" t="s">
        <v>84</v>
      </c>
      <c r="AR120" s="55"/>
      <c r="AS120" s="93">
        <v>0</v>
      </c>
      <c r="AT120" s="94">
        <f t="shared" si="1"/>
        <v>0</v>
      </c>
      <c r="AU120" s="95">
        <f>'SO 01.4 - Elektroinštalácia'!P130</f>
        <v>0</v>
      </c>
      <c r="AV120" s="94">
        <f>'SO 01.4 - Elektroinštalácia'!J37</f>
        <v>0</v>
      </c>
      <c r="AW120" s="94">
        <f>'SO 01.4 - Elektroinštalácia'!J38</f>
        <v>0</v>
      </c>
      <c r="AX120" s="94">
        <f>'SO 01.4 - Elektroinštalácia'!J39</f>
        <v>0</v>
      </c>
      <c r="AY120" s="94">
        <f>'SO 01.4 - Elektroinštalácia'!J40</f>
        <v>0</v>
      </c>
      <c r="AZ120" s="94">
        <f>'SO 01.4 - Elektroinštalácia'!F37</f>
        <v>0</v>
      </c>
      <c r="BA120" s="94">
        <f>'SO 01.4 - Elektroinštalácia'!F38</f>
        <v>0</v>
      </c>
      <c r="BB120" s="94">
        <f>'SO 01.4 - Elektroinštalácia'!F39</f>
        <v>0</v>
      </c>
      <c r="BC120" s="94">
        <f>'SO 01.4 - Elektroinštalácia'!F40</f>
        <v>0</v>
      </c>
      <c r="BD120" s="96">
        <f>'SO 01.4 - Elektroinštalácia'!F41</f>
        <v>0</v>
      </c>
      <c r="BT120" s="26" t="s">
        <v>90</v>
      </c>
      <c r="BV120" s="26" t="s">
        <v>76</v>
      </c>
      <c r="BW120" s="26" t="s">
        <v>129</v>
      </c>
      <c r="BX120" s="26" t="s">
        <v>124</v>
      </c>
      <c r="CL120" s="26" t="s">
        <v>1</v>
      </c>
    </row>
    <row r="121" spans="1:91" s="4" customFormat="1" ht="16.5" customHeight="1">
      <c r="A121" s="97" t="s">
        <v>87</v>
      </c>
      <c r="B121" s="55"/>
      <c r="C121" s="10"/>
      <c r="D121" s="10"/>
      <c r="E121" s="10"/>
      <c r="F121" s="244" t="s">
        <v>130</v>
      </c>
      <c r="G121" s="244"/>
      <c r="H121" s="244"/>
      <c r="I121" s="244"/>
      <c r="J121" s="244"/>
      <c r="K121" s="10"/>
      <c r="L121" s="244" t="s">
        <v>131</v>
      </c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3">
        <f>'SO 01.5 - Protipožiarná b...'!J34</f>
        <v>0</v>
      </c>
      <c r="AH121" s="242"/>
      <c r="AI121" s="242"/>
      <c r="AJ121" s="242"/>
      <c r="AK121" s="242"/>
      <c r="AL121" s="242"/>
      <c r="AM121" s="242"/>
      <c r="AN121" s="243">
        <f t="shared" si="0"/>
        <v>0</v>
      </c>
      <c r="AO121" s="242"/>
      <c r="AP121" s="242"/>
      <c r="AQ121" s="92" t="s">
        <v>84</v>
      </c>
      <c r="AR121" s="55"/>
      <c r="AS121" s="93">
        <v>0</v>
      </c>
      <c r="AT121" s="94">
        <f t="shared" si="1"/>
        <v>0</v>
      </c>
      <c r="AU121" s="95">
        <f>'SO 01.5 - Protipožiarná b...'!P126</f>
        <v>0</v>
      </c>
      <c r="AV121" s="94">
        <f>'SO 01.5 - Protipožiarná b...'!J37</f>
        <v>0</v>
      </c>
      <c r="AW121" s="94">
        <f>'SO 01.5 - Protipožiarná b...'!J38</f>
        <v>0</v>
      </c>
      <c r="AX121" s="94">
        <f>'SO 01.5 - Protipožiarná b...'!J39</f>
        <v>0</v>
      </c>
      <c r="AY121" s="94">
        <f>'SO 01.5 - Protipožiarná b...'!J40</f>
        <v>0</v>
      </c>
      <c r="AZ121" s="94">
        <f>'SO 01.5 - Protipožiarná b...'!F37</f>
        <v>0</v>
      </c>
      <c r="BA121" s="94">
        <f>'SO 01.5 - Protipožiarná b...'!F38</f>
        <v>0</v>
      </c>
      <c r="BB121" s="94">
        <f>'SO 01.5 - Protipožiarná b...'!F39</f>
        <v>0</v>
      </c>
      <c r="BC121" s="94">
        <f>'SO 01.5 - Protipožiarná b...'!F40</f>
        <v>0</v>
      </c>
      <c r="BD121" s="96">
        <f>'SO 01.5 - Protipožiarná b...'!F41</f>
        <v>0</v>
      </c>
      <c r="BT121" s="26" t="s">
        <v>90</v>
      </c>
      <c r="BV121" s="26" t="s">
        <v>76</v>
      </c>
      <c r="BW121" s="26" t="s">
        <v>132</v>
      </c>
      <c r="BX121" s="26" t="s">
        <v>124</v>
      </c>
      <c r="CL121" s="26" t="s">
        <v>92</v>
      </c>
    </row>
    <row r="122" spans="1:91" s="4" customFormat="1" ht="16.5" customHeight="1">
      <c r="B122" s="55"/>
      <c r="C122" s="10"/>
      <c r="D122" s="10"/>
      <c r="E122" s="244" t="s">
        <v>93</v>
      </c>
      <c r="F122" s="244"/>
      <c r="G122" s="244"/>
      <c r="H122" s="244"/>
      <c r="I122" s="244"/>
      <c r="J122" s="10"/>
      <c r="K122" s="244" t="s">
        <v>94</v>
      </c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1">
        <f>ROUND(SUM(AG123:AG125),2)</f>
        <v>0</v>
      </c>
      <c r="AH122" s="242"/>
      <c r="AI122" s="242"/>
      <c r="AJ122" s="242"/>
      <c r="AK122" s="242"/>
      <c r="AL122" s="242"/>
      <c r="AM122" s="242"/>
      <c r="AN122" s="243">
        <f t="shared" si="0"/>
        <v>0</v>
      </c>
      <c r="AO122" s="242"/>
      <c r="AP122" s="242"/>
      <c r="AQ122" s="92" t="s">
        <v>84</v>
      </c>
      <c r="AR122" s="55"/>
      <c r="AS122" s="93">
        <f>ROUND(SUM(AS123:AS125),2)</f>
        <v>0</v>
      </c>
      <c r="AT122" s="94">
        <f t="shared" si="1"/>
        <v>0</v>
      </c>
      <c r="AU122" s="95">
        <f>ROUND(SUM(AU123:AU125),5)</f>
        <v>0</v>
      </c>
      <c r="AV122" s="94">
        <f>ROUND(AZ122*L29,2)</f>
        <v>0</v>
      </c>
      <c r="AW122" s="94">
        <f>ROUND(BA122*L30,2)</f>
        <v>0</v>
      </c>
      <c r="AX122" s="94">
        <f>ROUND(BB122*L29,2)</f>
        <v>0</v>
      </c>
      <c r="AY122" s="94">
        <f>ROUND(BC122*L30,2)</f>
        <v>0</v>
      </c>
      <c r="AZ122" s="94">
        <f>ROUND(SUM(AZ123:AZ125),2)</f>
        <v>0</v>
      </c>
      <c r="BA122" s="94">
        <f>ROUND(SUM(BA123:BA125),2)</f>
        <v>0</v>
      </c>
      <c r="BB122" s="94">
        <f>ROUND(SUM(BB123:BB125),2)</f>
        <v>0</v>
      </c>
      <c r="BC122" s="94">
        <f>ROUND(SUM(BC123:BC125),2)</f>
        <v>0</v>
      </c>
      <c r="BD122" s="96">
        <f>ROUND(SUM(BD123:BD125),2)</f>
        <v>0</v>
      </c>
      <c r="BS122" s="26" t="s">
        <v>73</v>
      </c>
      <c r="BT122" s="26" t="s">
        <v>85</v>
      </c>
      <c r="BU122" s="26" t="s">
        <v>75</v>
      </c>
      <c r="BV122" s="26" t="s">
        <v>76</v>
      </c>
      <c r="BW122" s="26" t="s">
        <v>133</v>
      </c>
      <c r="BX122" s="26" t="s">
        <v>123</v>
      </c>
      <c r="CL122" s="26" t="s">
        <v>1</v>
      </c>
    </row>
    <row r="123" spans="1:91" s="4" customFormat="1" ht="23.25" customHeight="1">
      <c r="A123" s="97" t="s">
        <v>87</v>
      </c>
      <c r="B123" s="55"/>
      <c r="C123" s="10"/>
      <c r="D123" s="10"/>
      <c r="E123" s="10"/>
      <c r="F123" s="244" t="s">
        <v>100</v>
      </c>
      <c r="G123" s="244"/>
      <c r="H123" s="244"/>
      <c r="I123" s="244"/>
      <c r="J123" s="244"/>
      <c r="K123" s="10"/>
      <c r="L123" s="244" t="s">
        <v>101</v>
      </c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3">
        <f>'SO 01.1 - NS - Architekto..._07'!J34</f>
        <v>0</v>
      </c>
      <c r="AH123" s="242"/>
      <c r="AI123" s="242"/>
      <c r="AJ123" s="242"/>
      <c r="AK123" s="242"/>
      <c r="AL123" s="242"/>
      <c r="AM123" s="242"/>
      <c r="AN123" s="243">
        <f t="shared" si="0"/>
        <v>0</v>
      </c>
      <c r="AO123" s="242"/>
      <c r="AP123" s="242"/>
      <c r="AQ123" s="92" t="s">
        <v>84</v>
      </c>
      <c r="AR123" s="55"/>
      <c r="AS123" s="93">
        <v>0</v>
      </c>
      <c r="AT123" s="94">
        <f t="shared" si="1"/>
        <v>0</v>
      </c>
      <c r="AU123" s="95">
        <f>'SO 01.1 - NS - Architekto..._07'!P136</f>
        <v>0</v>
      </c>
      <c r="AV123" s="94">
        <f>'SO 01.1 - NS - Architekto..._07'!J37</f>
        <v>0</v>
      </c>
      <c r="AW123" s="94">
        <f>'SO 01.1 - NS - Architekto..._07'!J38</f>
        <v>0</v>
      </c>
      <c r="AX123" s="94">
        <f>'SO 01.1 - NS - Architekto..._07'!J39</f>
        <v>0</v>
      </c>
      <c r="AY123" s="94">
        <f>'SO 01.1 - NS - Architekto..._07'!J40</f>
        <v>0</v>
      </c>
      <c r="AZ123" s="94">
        <f>'SO 01.1 - NS - Architekto..._07'!F37</f>
        <v>0</v>
      </c>
      <c r="BA123" s="94">
        <f>'SO 01.1 - NS - Architekto..._07'!F38</f>
        <v>0</v>
      </c>
      <c r="BB123" s="94">
        <f>'SO 01.1 - NS - Architekto..._07'!F39</f>
        <v>0</v>
      </c>
      <c r="BC123" s="94">
        <f>'SO 01.1 - NS - Architekto..._07'!F40</f>
        <v>0</v>
      </c>
      <c r="BD123" s="96">
        <f>'SO 01.1 - NS - Architekto..._07'!F41</f>
        <v>0</v>
      </c>
      <c r="BT123" s="26" t="s">
        <v>90</v>
      </c>
      <c r="BV123" s="26" t="s">
        <v>76</v>
      </c>
      <c r="BW123" s="26" t="s">
        <v>134</v>
      </c>
      <c r="BX123" s="26" t="s">
        <v>133</v>
      </c>
      <c r="CL123" s="26" t="s">
        <v>92</v>
      </c>
    </row>
    <row r="124" spans="1:91" s="4" customFormat="1" ht="16.5" customHeight="1">
      <c r="A124" s="97" t="s">
        <v>87</v>
      </c>
      <c r="B124" s="55"/>
      <c r="C124" s="10"/>
      <c r="D124" s="10"/>
      <c r="E124" s="10"/>
      <c r="F124" s="244" t="s">
        <v>127</v>
      </c>
      <c r="G124" s="244"/>
      <c r="H124" s="244"/>
      <c r="I124" s="244"/>
      <c r="J124" s="244"/>
      <c r="K124" s="10"/>
      <c r="L124" s="244" t="s">
        <v>128</v>
      </c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3">
        <f>'SO 01.4 - Elektroinštalácia_01'!J34</f>
        <v>0</v>
      </c>
      <c r="AH124" s="242"/>
      <c r="AI124" s="242"/>
      <c r="AJ124" s="242"/>
      <c r="AK124" s="242"/>
      <c r="AL124" s="242"/>
      <c r="AM124" s="242"/>
      <c r="AN124" s="243">
        <f t="shared" si="0"/>
        <v>0</v>
      </c>
      <c r="AO124" s="242"/>
      <c r="AP124" s="242"/>
      <c r="AQ124" s="92" t="s">
        <v>84</v>
      </c>
      <c r="AR124" s="55"/>
      <c r="AS124" s="93">
        <v>0</v>
      </c>
      <c r="AT124" s="94">
        <f t="shared" si="1"/>
        <v>0</v>
      </c>
      <c r="AU124" s="95">
        <f>'SO 01.4 - Elektroinštalácia_01'!P128</f>
        <v>0</v>
      </c>
      <c r="AV124" s="94">
        <f>'SO 01.4 - Elektroinštalácia_01'!J37</f>
        <v>0</v>
      </c>
      <c r="AW124" s="94">
        <f>'SO 01.4 - Elektroinštalácia_01'!J38</f>
        <v>0</v>
      </c>
      <c r="AX124" s="94">
        <f>'SO 01.4 - Elektroinštalácia_01'!J39</f>
        <v>0</v>
      </c>
      <c r="AY124" s="94">
        <f>'SO 01.4 - Elektroinštalácia_01'!J40</f>
        <v>0</v>
      </c>
      <c r="AZ124" s="94">
        <f>'SO 01.4 - Elektroinštalácia_01'!F37</f>
        <v>0</v>
      </c>
      <c r="BA124" s="94">
        <f>'SO 01.4 - Elektroinštalácia_01'!F38</f>
        <v>0</v>
      </c>
      <c r="BB124" s="94">
        <f>'SO 01.4 - Elektroinštalácia_01'!F39</f>
        <v>0</v>
      </c>
      <c r="BC124" s="94">
        <f>'SO 01.4 - Elektroinštalácia_01'!F40</f>
        <v>0</v>
      </c>
      <c r="BD124" s="96">
        <f>'SO 01.4 - Elektroinštalácia_01'!F41</f>
        <v>0</v>
      </c>
      <c r="BT124" s="26" t="s">
        <v>90</v>
      </c>
      <c r="BV124" s="26" t="s">
        <v>76</v>
      </c>
      <c r="BW124" s="26" t="s">
        <v>135</v>
      </c>
      <c r="BX124" s="26" t="s">
        <v>133</v>
      </c>
      <c r="CL124" s="26" t="s">
        <v>1</v>
      </c>
    </row>
    <row r="125" spans="1:91" s="4" customFormat="1" ht="16.5" customHeight="1">
      <c r="A125" s="97" t="s">
        <v>87</v>
      </c>
      <c r="B125" s="55"/>
      <c r="C125" s="10"/>
      <c r="D125" s="10"/>
      <c r="E125" s="10"/>
      <c r="F125" s="244" t="s">
        <v>130</v>
      </c>
      <c r="G125" s="244"/>
      <c r="H125" s="244"/>
      <c r="I125" s="244"/>
      <c r="J125" s="244"/>
      <c r="K125" s="10"/>
      <c r="L125" s="244" t="s">
        <v>131</v>
      </c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3">
        <f>'SO 01.5 - Protipožiarná b..._01'!J34</f>
        <v>0</v>
      </c>
      <c r="AH125" s="242"/>
      <c r="AI125" s="242"/>
      <c r="AJ125" s="242"/>
      <c r="AK125" s="242"/>
      <c r="AL125" s="242"/>
      <c r="AM125" s="242"/>
      <c r="AN125" s="243">
        <f t="shared" si="0"/>
        <v>0</v>
      </c>
      <c r="AO125" s="242"/>
      <c r="AP125" s="242"/>
      <c r="AQ125" s="92" t="s">
        <v>84</v>
      </c>
      <c r="AR125" s="55"/>
      <c r="AS125" s="93">
        <v>0</v>
      </c>
      <c r="AT125" s="94">
        <f t="shared" si="1"/>
        <v>0</v>
      </c>
      <c r="AU125" s="95">
        <f>'SO 01.5 - Protipožiarná b..._01'!P126</f>
        <v>0</v>
      </c>
      <c r="AV125" s="94">
        <f>'SO 01.5 - Protipožiarná b..._01'!J37</f>
        <v>0</v>
      </c>
      <c r="AW125" s="94">
        <f>'SO 01.5 - Protipožiarná b..._01'!J38</f>
        <v>0</v>
      </c>
      <c r="AX125" s="94">
        <f>'SO 01.5 - Protipožiarná b..._01'!J39</f>
        <v>0</v>
      </c>
      <c r="AY125" s="94">
        <f>'SO 01.5 - Protipožiarná b..._01'!J40</f>
        <v>0</v>
      </c>
      <c r="AZ125" s="94">
        <f>'SO 01.5 - Protipožiarná b..._01'!F37</f>
        <v>0</v>
      </c>
      <c r="BA125" s="94">
        <f>'SO 01.5 - Protipožiarná b..._01'!F38</f>
        <v>0</v>
      </c>
      <c r="BB125" s="94">
        <f>'SO 01.5 - Protipožiarná b..._01'!F39</f>
        <v>0</v>
      </c>
      <c r="BC125" s="94">
        <f>'SO 01.5 - Protipožiarná b..._01'!F40</f>
        <v>0</v>
      </c>
      <c r="BD125" s="96">
        <f>'SO 01.5 - Protipožiarná b..._01'!F41</f>
        <v>0</v>
      </c>
      <c r="BT125" s="26" t="s">
        <v>90</v>
      </c>
      <c r="BV125" s="26" t="s">
        <v>76</v>
      </c>
      <c r="BW125" s="26" t="s">
        <v>136</v>
      </c>
      <c r="BX125" s="26" t="s">
        <v>133</v>
      </c>
      <c r="CL125" s="26" t="s">
        <v>92</v>
      </c>
    </row>
    <row r="126" spans="1:91" s="7" customFormat="1" ht="16.5" customHeight="1">
      <c r="B126" s="83"/>
      <c r="C126" s="84"/>
      <c r="D126" s="264" t="s">
        <v>137</v>
      </c>
      <c r="E126" s="264"/>
      <c r="F126" s="264"/>
      <c r="G126" s="264"/>
      <c r="H126" s="264"/>
      <c r="I126" s="85"/>
      <c r="J126" s="264" t="s">
        <v>138</v>
      </c>
      <c r="K126" s="264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  <c r="Y126" s="264"/>
      <c r="Z126" s="264"/>
      <c r="AA126" s="264"/>
      <c r="AB126" s="264"/>
      <c r="AC126" s="264"/>
      <c r="AD126" s="264"/>
      <c r="AE126" s="264"/>
      <c r="AF126" s="264"/>
      <c r="AG126" s="258">
        <f>ROUND(AG127+AG129,2)</f>
        <v>0</v>
      </c>
      <c r="AH126" s="257"/>
      <c r="AI126" s="257"/>
      <c r="AJ126" s="257"/>
      <c r="AK126" s="257"/>
      <c r="AL126" s="257"/>
      <c r="AM126" s="257"/>
      <c r="AN126" s="256">
        <f t="shared" ref="AN126:AN146" si="2">SUM(AG126,AT126)</f>
        <v>0</v>
      </c>
      <c r="AO126" s="257"/>
      <c r="AP126" s="257"/>
      <c r="AQ126" s="86" t="s">
        <v>80</v>
      </c>
      <c r="AR126" s="83"/>
      <c r="AS126" s="87">
        <f>ROUND(AS127+AS129,2)</f>
        <v>0</v>
      </c>
      <c r="AT126" s="88">
        <f t="shared" ref="AT126:AT146" si="3">ROUND(SUM(AV126:AW126),2)</f>
        <v>0</v>
      </c>
      <c r="AU126" s="89">
        <f>ROUND(AU127+AU129,5)</f>
        <v>0</v>
      </c>
      <c r="AV126" s="88">
        <f>ROUND(AZ126*L29,2)</f>
        <v>0</v>
      </c>
      <c r="AW126" s="88">
        <f>ROUND(BA126*L30,2)</f>
        <v>0</v>
      </c>
      <c r="AX126" s="88">
        <f>ROUND(BB126*L29,2)</f>
        <v>0</v>
      </c>
      <c r="AY126" s="88">
        <f>ROUND(BC126*L30,2)</f>
        <v>0</v>
      </c>
      <c r="AZ126" s="88">
        <f>ROUND(AZ127+AZ129,2)</f>
        <v>0</v>
      </c>
      <c r="BA126" s="88">
        <f>ROUND(BA127+BA129,2)</f>
        <v>0</v>
      </c>
      <c r="BB126" s="88">
        <f>ROUND(BB127+BB129,2)</f>
        <v>0</v>
      </c>
      <c r="BC126" s="88">
        <f>ROUND(BC127+BC129,2)</f>
        <v>0</v>
      </c>
      <c r="BD126" s="90">
        <f>ROUND(BD127+BD129,2)</f>
        <v>0</v>
      </c>
      <c r="BS126" s="91" t="s">
        <v>73</v>
      </c>
      <c r="BT126" s="91" t="s">
        <v>78</v>
      </c>
      <c r="BU126" s="91" t="s">
        <v>75</v>
      </c>
      <c r="BV126" s="91" t="s">
        <v>76</v>
      </c>
      <c r="BW126" s="91" t="s">
        <v>139</v>
      </c>
      <c r="BX126" s="91" t="s">
        <v>4</v>
      </c>
      <c r="CL126" s="91" t="s">
        <v>1</v>
      </c>
      <c r="CM126" s="91" t="s">
        <v>74</v>
      </c>
    </row>
    <row r="127" spans="1:91" s="4" customFormat="1" ht="16.5" customHeight="1">
      <c r="B127" s="55"/>
      <c r="C127" s="10"/>
      <c r="D127" s="10"/>
      <c r="E127" s="244" t="s">
        <v>82</v>
      </c>
      <c r="F127" s="244"/>
      <c r="G127" s="244"/>
      <c r="H127" s="244"/>
      <c r="I127" s="244"/>
      <c r="J127" s="10"/>
      <c r="K127" s="244" t="s">
        <v>83</v>
      </c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1">
        <f>ROUND(AG128,2)</f>
        <v>0</v>
      </c>
      <c r="AH127" s="242"/>
      <c r="AI127" s="242"/>
      <c r="AJ127" s="242"/>
      <c r="AK127" s="242"/>
      <c r="AL127" s="242"/>
      <c r="AM127" s="242"/>
      <c r="AN127" s="243">
        <f t="shared" si="2"/>
        <v>0</v>
      </c>
      <c r="AO127" s="242"/>
      <c r="AP127" s="242"/>
      <c r="AQ127" s="92" t="s">
        <v>84</v>
      </c>
      <c r="AR127" s="55"/>
      <c r="AS127" s="93">
        <f>ROUND(AS128,2)</f>
        <v>0</v>
      </c>
      <c r="AT127" s="94">
        <f t="shared" si="3"/>
        <v>0</v>
      </c>
      <c r="AU127" s="95">
        <f>ROUND(AU128,5)</f>
        <v>0</v>
      </c>
      <c r="AV127" s="94">
        <f>ROUND(AZ127*L29,2)</f>
        <v>0</v>
      </c>
      <c r="AW127" s="94">
        <f>ROUND(BA127*L30,2)</f>
        <v>0</v>
      </c>
      <c r="AX127" s="94">
        <f>ROUND(BB127*L29,2)</f>
        <v>0</v>
      </c>
      <c r="AY127" s="94">
        <f>ROUND(BC127*L30,2)</f>
        <v>0</v>
      </c>
      <c r="AZ127" s="94">
        <f>ROUND(AZ128,2)</f>
        <v>0</v>
      </c>
      <c r="BA127" s="94">
        <f>ROUND(BA128,2)</f>
        <v>0</v>
      </c>
      <c r="BB127" s="94">
        <f>ROUND(BB128,2)</f>
        <v>0</v>
      </c>
      <c r="BC127" s="94">
        <f>ROUND(BC128,2)</f>
        <v>0</v>
      </c>
      <c r="BD127" s="96">
        <f>ROUND(BD128,2)</f>
        <v>0</v>
      </c>
      <c r="BS127" s="26" t="s">
        <v>73</v>
      </c>
      <c r="BT127" s="26" t="s">
        <v>85</v>
      </c>
      <c r="BU127" s="26" t="s">
        <v>75</v>
      </c>
      <c r="BV127" s="26" t="s">
        <v>76</v>
      </c>
      <c r="BW127" s="26" t="s">
        <v>140</v>
      </c>
      <c r="BX127" s="26" t="s">
        <v>139</v>
      </c>
      <c r="CL127" s="26" t="s">
        <v>1</v>
      </c>
    </row>
    <row r="128" spans="1:91" s="4" customFormat="1" ht="16.5" customHeight="1">
      <c r="A128" s="97" t="s">
        <v>87</v>
      </c>
      <c r="B128" s="55"/>
      <c r="C128" s="10"/>
      <c r="D128" s="10"/>
      <c r="E128" s="10"/>
      <c r="F128" s="244" t="s">
        <v>141</v>
      </c>
      <c r="G128" s="244"/>
      <c r="H128" s="244"/>
      <c r="I128" s="244"/>
      <c r="J128" s="244"/>
      <c r="K128" s="10"/>
      <c r="L128" s="244" t="s">
        <v>142</v>
      </c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3">
        <f>'SO 01.6 - Vykurovanie'!J34</f>
        <v>0</v>
      </c>
      <c r="AH128" s="242"/>
      <c r="AI128" s="242"/>
      <c r="AJ128" s="242"/>
      <c r="AK128" s="242"/>
      <c r="AL128" s="242"/>
      <c r="AM128" s="242"/>
      <c r="AN128" s="243">
        <f t="shared" si="2"/>
        <v>0</v>
      </c>
      <c r="AO128" s="242"/>
      <c r="AP128" s="242"/>
      <c r="AQ128" s="92" t="s">
        <v>84</v>
      </c>
      <c r="AR128" s="55"/>
      <c r="AS128" s="93">
        <v>0</v>
      </c>
      <c r="AT128" s="94">
        <f t="shared" si="3"/>
        <v>0</v>
      </c>
      <c r="AU128" s="95">
        <f>'SO 01.6 - Vykurovanie'!P135</f>
        <v>0</v>
      </c>
      <c r="AV128" s="94">
        <f>'SO 01.6 - Vykurovanie'!J37</f>
        <v>0</v>
      </c>
      <c r="AW128" s="94">
        <f>'SO 01.6 - Vykurovanie'!J38</f>
        <v>0</v>
      </c>
      <c r="AX128" s="94">
        <f>'SO 01.6 - Vykurovanie'!J39</f>
        <v>0</v>
      </c>
      <c r="AY128" s="94">
        <f>'SO 01.6 - Vykurovanie'!J40</f>
        <v>0</v>
      </c>
      <c r="AZ128" s="94">
        <f>'SO 01.6 - Vykurovanie'!F37</f>
        <v>0</v>
      </c>
      <c r="BA128" s="94">
        <f>'SO 01.6 - Vykurovanie'!F38</f>
        <v>0</v>
      </c>
      <c r="BB128" s="94">
        <f>'SO 01.6 - Vykurovanie'!F39</f>
        <v>0</v>
      </c>
      <c r="BC128" s="94">
        <f>'SO 01.6 - Vykurovanie'!F40</f>
        <v>0</v>
      </c>
      <c r="BD128" s="96">
        <f>'SO 01.6 - Vykurovanie'!F41</f>
        <v>0</v>
      </c>
      <c r="BT128" s="26" t="s">
        <v>90</v>
      </c>
      <c r="BV128" s="26" t="s">
        <v>76</v>
      </c>
      <c r="BW128" s="26" t="s">
        <v>143</v>
      </c>
      <c r="BX128" s="26" t="s">
        <v>140</v>
      </c>
      <c r="CL128" s="26" t="s">
        <v>1</v>
      </c>
    </row>
    <row r="129" spans="1:91" s="4" customFormat="1" ht="16.5" customHeight="1">
      <c r="B129" s="55"/>
      <c r="C129" s="10"/>
      <c r="D129" s="10"/>
      <c r="E129" s="244" t="s">
        <v>93</v>
      </c>
      <c r="F129" s="244"/>
      <c r="G129" s="244"/>
      <c r="H129" s="244"/>
      <c r="I129" s="244"/>
      <c r="J129" s="10"/>
      <c r="K129" s="244" t="s">
        <v>94</v>
      </c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1">
        <f>ROUND(AG130,2)</f>
        <v>0</v>
      </c>
      <c r="AH129" s="242"/>
      <c r="AI129" s="242"/>
      <c r="AJ129" s="242"/>
      <c r="AK129" s="242"/>
      <c r="AL129" s="242"/>
      <c r="AM129" s="242"/>
      <c r="AN129" s="243">
        <f t="shared" si="2"/>
        <v>0</v>
      </c>
      <c r="AO129" s="242"/>
      <c r="AP129" s="242"/>
      <c r="AQ129" s="92" t="s">
        <v>84</v>
      </c>
      <c r="AR129" s="55"/>
      <c r="AS129" s="93">
        <f>ROUND(AS130,2)</f>
        <v>0</v>
      </c>
      <c r="AT129" s="94">
        <f t="shared" si="3"/>
        <v>0</v>
      </c>
      <c r="AU129" s="95">
        <f>ROUND(AU130,5)</f>
        <v>0</v>
      </c>
      <c r="AV129" s="94">
        <f>ROUND(AZ129*L29,2)</f>
        <v>0</v>
      </c>
      <c r="AW129" s="94">
        <f>ROUND(BA129*L30,2)</f>
        <v>0</v>
      </c>
      <c r="AX129" s="94">
        <f>ROUND(BB129*L29,2)</f>
        <v>0</v>
      </c>
      <c r="AY129" s="94">
        <f>ROUND(BC129*L30,2)</f>
        <v>0</v>
      </c>
      <c r="AZ129" s="94">
        <f>ROUND(AZ130,2)</f>
        <v>0</v>
      </c>
      <c r="BA129" s="94">
        <f>ROUND(BA130,2)</f>
        <v>0</v>
      </c>
      <c r="BB129" s="94">
        <f>ROUND(BB130,2)</f>
        <v>0</v>
      </c>
      <c r="BC129" s="94">
        <f>ROUND(BC130,2)</f>
        <v>0</v>
      </c>
      <c r="BD129" s="96">
        <f>ROUND(BD130,2)</f>
        <v>0</v>
      </c>
      <c r="BS129" s="26" t="s">
        <v>73</v>
      </c>
      <c r="BT129" s="26" t="s">
        <v>85</v>
      </c>
      <c r="BU129" s="26" t="s">
        <v>75</v>
      </c>
      <c r="BV129" s="26" t="s">
        <v>76</v>
      </c>
      <c r="BW129" s="26" t="s">
        <v>144</v>
      </c>
      <c r="BX129" s="26" t="s">
        <v>139</v>
      </c>
      <c r="CL129" s="26" t="s">
        <v>1</v>
      </c>
    </row>
    <row r="130" spans="1:91" s="4" customFormat="1" ht="16.5" customHeight="1">
      <c r="A130" s="97" t="s">
        <v>87</v>
      </c>
      <c r="B130" s="55"/>
      <c r="C130" s="10"/>
      <c r="D130" s="10"/>
      <c r="E130" s="10"/>
      <c r="F130" s="244" t="s">
        <v>141</v>
      </c>
      <c r="G130" s="244"/>
      <c r="H130" s="244"/>
      <c r="I130" s="244"/>
      <c r="J130" s="244"/>
      <c r="K130" s="10"/>
      <c r="L130" s="244" t="s">
        <v>142</v>
      </c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3">
        <f>'SO 01.6 - Vykurovanie_01'!J34</f>
        <v>0</v>
      </c>
      <c r="AH130" s="242"/>
      <c r="AI130" s="242"/>
      <c r="AJ130" s="242"/>
      <c r="AK130" s="242"/>
      <c r="AL130" s="242"/>
      <c r="AM130" s="242"/>
      <c r="AN130" s="243">
        <f t="shared" si="2"/>
        <v>0</v>
      </c>
      <c r="AO130" s="242"/>
      <c r="AP130" s="242"/>
      <c r="AQ130" s="92" t="s">
        <v>84</v>
      </c>
      <c r="AR130" s="55"/>
      <c r="AS130" s="93">
        <v>0</v>
      </c>
      <c r="AT130" s="94">
        <f t="shared" si="3"/>
        <v>0</v>
      </c>
      <c r="AU130" s="95">
        <f>'SO 01.6 - Vykurovanie_01'!P128</f>
        <v>0</v>
      </c>
      <c r="AV130" s="94">
        <f>'SO 01.6 - Vykurovanie_01'!J37</f>
        <v>0</v>
      </c>
      <c r="AW130" s="94">
        <f>'SO 01.6 - Vykurovanie_01'!J38</f>
        <v>0</v>
      </c>
      <c r="AX130" s="94">
        <f>'SO 01.6 - Vykurovanie_01'!J39</f>
        <v>0</v>
      </c>
      <c r="AY130" s="94">
        <f>'SO 01.6 - Vykurovanie_01'!J40</f>
        <v>0</v>
      </c>
      <c r="AZ130" s="94">
        <f>'SO 01.6 - Vykurovanie_01'!F37</f>
        <v>0</v>
      </c>
      <c r="BA130" s="94">
        <f>'SO 01.6 - Vykurovanie_01'!F38</f>
        <v>0</v>
      </c>
      <c r="BB130" s="94">
        <f>'SO 01.6 - Vykurovanie_01'!F39</f>
        <v>0</v>
      </c>
      <c r="BC130" s="94">
        <f>'SO 01.6 - Vykurovanie_01'!F40</f>
        <v>0</v>
      </c>
      <c r="BD130" s="96">
        <f>'SO 01.6 - Vykurovanie_01'!F41</f>
        <v>0</v>
      </c>
      <c r="BT130" s="26" t="s">
        <v>90</v>
      </c>
      <c r="BV130" s="26" t="s">
        <v>76</v>
      </c>
      <c r="BW130" s="26" t="s">
        <v>145</v>
      </c>
      <c r="BX130" s="26" t="s">
        <v>144</v>
      </c>
      <c r="CL130" s="26" t="s">
        <v>92</v>
      </c>
    </row>
    <row r="131" spans="1:91" s="7" customFormat="1" ht="16.5" customHeight="1">
      <c r="B131" s="83"/>
      <c r="C131" s="84"/>
      <c r="D131" s="264" t="s">
        <v>146</v>
      </c>
      <c r="E131" s="264"/>
      <c r="F131" s="264"/>
      <c r="G131" s="264"/>
      <c r="H131" s="264"/>
      <c r="I131" s="85"/>
      <c r="J131" s="264" t="s">
        <v>147</v>
      </c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  <c r="Y131" s="264"/>
      <c r="Z131" s="264"/>
      <c r="AA131" s="264"/>
      <c r="AB131" s="264"/>
      <c r="AC131" s="264"/>
      <c r="AD131" s="264"/>
      <c r="AE131" s="264"/>
      <c r="AF131" s="264"/>
      <c r="AG131" s="258">
        <f>ROUND(AG132,2)</f>
        <v>0</v>
      </c>
      <c r="AH131" s="257"/>
      <c r="AI131" s="257"/>
      <c r="AJ131" s="257"/>
      <c r="AK131" s="257"/>
      <c r="AL131" s="257"/>
      <c r="AM131" s="257"/>
      <c r="AN131" s="256">
        <f t="shared" si="2"/>
        <v>0</v>
      </c>
      <c r="AO131" s="257"/>
      <c r="AP131" s="257"/>
      <c r="AQ131" s="86" t="s">
        <v>80</v>
      </c>
      <c r="AR131" s="83"/>
      <c r="AS131" s="87">
        <f>ROUND(AS132,2)</f>
        <v>0</v>
      </c>
      <c r="AT131" s="88">
        <f t="shared" si="3"/>
        <v>0</v>
      </c>
      <c r="AU131" s="89">
        <f>ROUND(AU132,5)</f>
        <v>0</v>
      </c>
      <c r="AV131" s="88">
        <f>ROUND(AZ131*L29,2)</f>
        <v>0</v>
      </c>
      <c r="AW131" s="88">
        <f>ROUND(BA131*L30,2)</f>
        <v>0</v>
      </c>
      <c r="AX131" s="88">
        <f>ROUND(BB131*L29,2)</f>
        <v>0</v>
      </c>
      <c r="AY131" s="88">
        <f>ROUND(BC131*L30,2)</f>
        <v>0</v>
      </c>
      <c r="AZ131" s="88">
        <f t="shared" ref="AZ131:BD132" si="4">ROUND(AZ132,2)</f>
        <v>0</v>
      </c>
      <c r="BA131" s="88">
        <f t="shared" si="4"/>
        <v>0</v>
      </c>
      <c r="BB131" s="88">
        <f t="shared" si="4"/>
        <v>0</v>
      </c>
      <c r="BC131" s="88">
        <f t="shared" si="4"/>
        <v>0</v>
      </c>
      <c r="BD131" s="90">
        <f t="shared" si="4"/>
        <v>0</v>
      </c>
      <c r="BS131" s="91" t="s">
        <v>73</v>
      </c>
      <c r="BT131" s="91" t="s">
        <v>78</v>
      </c>
      <c r="BU131" s="91" t="s">
        <v>75</v>
      </c>
      <c r="BV131" s="91" t="s">
        <v>76</v>
      </c>
      <c r="BW131" s="91" t="s">
        <v>148</v>
      </c>
      <c r="BX131" s="91" t="s">
        <v>4</v>
      </c>
      <c r="CL131" s="91" t="s">
        <v>1</v>
      </c>
      <c r="CM131" s="91" t="s">
        <v>74</v>
      </c>
    </row>
    <row r="132" spans="1:91" s="4" customFormat="1" ht="16.5" customHeight="1">
      <c r="B132" s="55"/>
      <c r="C132" s="10"/>
      <c r="D132" s="10"/>
      <c r="E132" s="244" t="s">
        <v>82</v>
      </c>
      <c r="F132" s="244"/>
      <c r="G132" s="244"/>
      <c r="H132" s="244"/>
      <c r="I132" s="244"/>
      <c r="J132" s="10"/>
      <c r="K132" s="244" t="s">
        <v>83</v>
      </c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1">
        <f>ROUND(AG133,2)</f>
        <v>0</v>
      </c>
      <c r="AH132" s="242"/>
      <c r="AI132" s="242"/>
      <c r="AJ132" s="242"/>
      <c r="AK132" s="242"/>
      <c r="AL132" s="242"/>
      <c r="AM132" s="242"/>
      <c r="AN132" s="243">
        <f t="shared" si="2"/>
        <v>0</v>
      </c>
      <c r="AO132" s="242"/>
      <c r="AP132" s="242"/>
      <c r="AQ132" s="92" t="s">
        <v>84</v>
      </c>
      <c r="AR132" s="55"/>
      <c r="AS132" s="93">
        <f>ROUND(AS133,2)</f>
        <v>0</v>
      </c>
      <c r="AT132" s="94">
        <f t="shared" si="3"/>
        <v>0</v>
      </c>
      <c r="AU132" s="95">
        <f>ROUND(AU133,5)</f>
        <v>0</v>
      </c>
      <c r="AV132" s="94">
        <f>ROUND(AZ132*L29,2)</f>
        <v>0</v>
      </c>
      <c r="AW132" s="94">
        <f>ROUND(BA132*L30,2)</f>
        <v>0</v>
      </c>
      <c r="AX132" s="94">
        <f>ROUND(BB132*L29,2)</f>
        <v>0</v>
      </c>
      <c r="AY132" s="94">
        <f>ROUND(BC132*L30,2)</f>
        <v>0</v>
      </c>
      <c r="AZ132" s="94">
        <f t="shared" si="4"/>
        <v>0</v>
      </c>
      <c r="BA132" s="94">
        <f t="shared" si="4"/>
        <v>0</v>
      </c>
      <c r="BB132" s="94">
        <f t="shared" si="4"/>
        <v>0</v>
      </c>
      <c r="BC132" s="94">
        <f t="shared" si="4"/>
        <v>0</v>
      </c>
      <c r="BD132" s="96">
        <f t="shared" si="4"/>
        <v>0</v>
      </c>
      <c r="BS132" s="26" t="s">
        <v>73</v>
      </c>
      <c r="BT132" s="26" t="s">
        <v>85</v>
      </c>
      <c r="BU132" s="26" t="s">
        <v>75</v>
      </c>
      <c r="BV132" s="26" t="s">
        <v>76</v>
      </c>
      <c r="BW132" s="26" t="s">
        <v>149</v>
      </c>
      <c r="BX132" s="26" t="s">
        <v>148</v>
      </c>
      <c r="CL132" s="26" t="s">
        <v>1</v>
      </c>
    </row>
    <row r="133" spans="1:91" s="4" customFormat="1" ht="23.25" customHeight="1">
      <c r="A133" s="97" t="s">
        <v>87</v>
      </c>
      <c r="B133" s="55"/>
      <c r="C133" s="10"/>
      <c r="D133" s="10"/>
      <c r="E133" s="10"/>
      <c r="F133" s="244" t="s">
        <v>150</v>
      </c>
      <c r="G133" s="244"/>
      <c r="H133" s="244"/>
      <c r="I133" s="244"/>
      <c r="J133" s="244"/>
      <c r="K133" s="10"/>
      <c r="L133" s="244" t="s">
        <v>151</v>
      </c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3">
        <f>'SO 02 - SO 02 - Drobná ar...'!J34</f>
        <v>0</v>
      </c>
      <c r="AH133" s="242"/>
      <c r="AI133" s="242"/>
      <c r="AJ133" s="242"/>
      <c r="AK133" s="242"/>
      <c r="AL133" s="242"/>
      <c r="AM133" s="242"/>
      <c r="AN133" s="243">
        <f t="shared" si="2"/>
        <v>0</v>
      </c>
      <c r="AO133" s="242"/>
      <c r="AP133" s="242"/>
      <c r="AQ133" s="92" t="s">
        <v>84</v>
      </c>
      <c r="AR133" s="55"/>
      <c r="AS133" s="93">
        <v>0</v>
      </c>
      <c r="AT133" s="94">
        <f t="shared" si="3"/>
        <v>0</v>
      </c>
      <c r="AU133" s="95">
        <f>'SO 02 - SO 02 - Drobná ar...'!P136</f>
        <v>0</v>
      </c>
      <c r="AV133" s="94">
        <f>'SO 02 - SO 02 - Drobná ar...'!J37</f>
        <v>0</v>
      </c>
      <c r="AW133" s="94">
        <f>'SO 02 - SO 02 - Drobná ar...'!J38</f>
        <v>0</v>
      </c>
      <c r="AX133" s="94">
        <f>'SO 02 - SO 02 - Drobná ar...'!J39</f>
        <v>0</v>
      </c>
      <c r="AY133" s="94">
        <f>'SO 02 - SO 02 - Drobná ar...'!J40</f>
        <v>0</v>
      </c>
      <c r="AZ133" s="94">
        <f>'SO 02 - SO 02 - Drobná ar...'!F37</f>
        <v>0</v>
      </c>
      <c r="BA133" s="94">
        <f>'SO 02 - SO 02 - Drobná ar...'!F38</f>
        <v>0</v>
      </c>
      <c r="BB133" s="94">
        <f>'SO 02 - SO 02 - Drobná ar...'!F39</f>
        <v>0</v>
      </c>
      <c r="BC133" s="94">
        <f>'SO 02 - SO 02 - Drobná ar...'!F40</f>
        <v>0</v>
      </c>
      <c r="BD133" s="96">
        <f>'SO 02 - SO 02 - Drobná ar...'!F41</f>
        <v>0</v>
      </c>
      <c r="BT133" s="26" t="s">
        <v>90</v>
      </c>
      <c r="BV133" s="26" t="s">
        <v>76</v>
      </c>
      <c r="BW133" s="26" t="s">
        <v>152</v>
      </c>
      <c r="BX133" s="26" t="s">
        <v>149</v>
      </c>
      <c r="CL133" s="26" t="s">
        <v>92</v>
      </c>
    </row>
    <row r="134" spans="1:91" s="7" customFormat="1" ht="16.5" customHeight="1">
      <c r="B134" s="83"/>
      <c r="C134" s="84"/>
      <c r="D134" s="264" t="s">
        <v>153</v>
      </c>
      <c r="E134" s="264"/>
      <c r="F134" s="264"/>
      <c r="G134" s="264"/>
      <c r="H134" s="264"/>
      <c r="I134" s="85"/>
      <c r="J134" s="264" t="s">
        <v>154</v>
      </c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  <c r="Y134" s="264"/>
      <c r="Z134" s="264"/>
      <c r="AA134" s="264"/>
      <c r="AB134" s="264"/>
      <c r="AC134" s="264"/>
      <c r="AD134" s="264"/>
      <c r="AE134" s="264"/>
      <c r="AF134" s="264"/>
      <c r="AG134" s="258">
        <f>ROUND(AG135,2)</f>
        <v>0</v>
      </c>
      <c r="AH134" s="257"/>
      <c r="AI134" s="257"/>
      <c r="AJ134" s="257"/>
      <c r="AK134" s="257"/>
      <c r="AL134" s="257"/>
      <c r="AM134" s="257"/>
      <c r="AN134" s="256">
        <f t="shared" si="2"/>
        <v>0</v>
      </c>
      <c r="AO134" s="257"/>
      <c r="AP134" s="257"/>
      <c r="AQ134" s="86" t="s">
        <v>80</v>
      </c>
      <c r="AR134" s="83"/>
      <c r="AS134" s="87">
        <f>ROUND(AS135,2)</f>
        <v>0</v>
      </c>
      <c r="AT134" s="88">
        <f t="shared" si="3"/>
        <v>0</v>
      </c>
      <c r="AU134" s="89">
        <f>ROUND(AU135,5)</f>
        <v>0</v>
      </c>
      <c r="AV134" s="88">
        <f>ROUND(AZ134*L29,2)</f>
        <v>0</v>
      </c>
      <c r="AW134" s="88">
        <f>ROUND(BA134*L30,2)</f>
        <v>0</v>
      </c>
      <c r="AX134" s="88">
        <f>ROUND(BB134*L29,2)</f>
        <v>0</v>
      </c>
      <c r="AY134" s="88">
        <f>ROUND(BC134*L30,2)</f>
        <v>0</v>
      </c>
      <c r="AZ134" s="88">
        <f t="shared" ref="AZ134:BD135" si="5">ROUND(AZ135,2)</f>
        <v>0</v>
      </c>
      <c r="BA134" s="88">
        <f t="shared" si="5"/>
        <v>0</v>
      </c>
      <c r="BB134" s="88">
        <f t="shared" si="5"/>
        <v>0</v>
      </c>
      <c r="BC134" s="88">
        <f t="shared" si="5"/>
        <v>0</v>
      </c>
      <c r="BD134" s="90">
        <f t="shared" si="5"/>
        <v>0</v>
      </c>
      <c r="BS134" s="91" t="s">
        <v>73</v>
      </c>
      <c r="BT134" s="91" t="s">
        <v>78</v>
      </c>
      <c r="BU134" s="91" t="s">
        <v>75</v>
      </c>
      <c r="BV134" s="91" t="s">
        <v>76</v>
      </c>
      <c r="BW134" s="91" t="s">
        <v>155</v>
      </c>
      <c r="BX134" s="91" t="s">
        <v>4</v>
      </c>
      <c r="CL134" s="91" t="s">
        <v>1</v>
      </c>
      <c r="CM134" s="91" t="s">
        <v>74</v>
      </c>
    </row>
    <row r="135" spans="1:91" s="4" customFormat="1" ht="16.5" customHeight="1">
      <c r="B135" s="55"/>
      <c r="C135" s="10"/>
      <c r="D135" s="10"/>
      <c r="E135" s="244" t="s">
        <v>82</v>
      </c>
      <c r="F135" s="244"/>
      <c r="G135" s="244"/>
      <c r="H135" s="244"/>
      <c r="I135" s="244"/>
      <c r="J135" s="10"/>
      <c r="K135" s="244" t="s">
        <v>83</v>
      </c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1">
        <f>ROUND(AG136,2)</f>
        <v>0</v>
      </c>
      <c r="AH135" s="242"/>
      <c r="AI135" s="242"/>
      <c r="AJ135" s="242"/>
      <c r="AK135" s="242"/>
      <c r="AL135" s="242"/>
      <c r="AM135" s="242"/>
      <c r="AN135" s="243">
        <f t="shared" si="2"/>
        <v>0</v>
      </c>
      <c r="AO135" s="242"/>
      <c r="AP135" s="242"/>
      <c r="AQ135" s="92" t="s">
        <v>84</v>
      </c>
      <c r="AR135" s="55"/>
      <c r="AS135" s="93">
        <f>ROUND(AS136,2)</f>
        <v>0</v>
      </c>
      <c r="AT135" s="94">
        <f t="shared" si="3"/>
        <v>0</v>
      </c>
      <c r="AU135" s="95">
        <f>ROUND(AU136,5)</f>
        <v>0</v>
      </c>
      <c r="AV135" s="94">
        <f>ROUND(AZ135*L29,2)</f>
        <v>0</v>
      </c>
      <c r="AW135" s="94">
        <f>ROUND(BA135*L30,2)</f>
        <v>0</v>
      </c>
      <c r="AX135" s="94">
        <f>ROUND(BB135*L29,2)</f>
        <v>0</v>
      </c>
      <c r="AY135" s="94">
        <f>ROUND(BC135*L30,2)</f>
        <v>0</v>
      </c>
      <c r="AZ135" s="94">
        <f t="shared" si="5"/>
        <v>0</v>
      </c>
      <c r="BA135" s="94">
        <f t="shared" si="5"/>
        <v>0</v>
      </c>
      <c r="BB135" s="94">
        <f t="shared" si="5"/>
        <v>0</v>
      </c>
      <c r="BC135" s="94">
        <f t="shared" si="5"/>
        <v>0</v>
      </c>
      <c r="BD135" s="96">
        <f t="shared" si="5"/>
        <v>0</v>
      </c>
      <c r="BS135" s="26" t="s">
        <v>73</v>
      </c>
      <c r="BT135" s="26" t="s">
        <v>85</v>
      </c>
      <c r="BU135" s="26" t="s">
        <v>75</v>
      </c>
      <c r="BV135" s="26" t="s">
        <v>76</v>
      </c>
      <c r="BW135" s="26" t="s">
        <v>156</v>
      </c>
      <c r="BX135" s="26" t="s">
        <v>155</v>
      </c>
      <c r="CL135" s="26" t="s">
        <v>1</v>
      </c>
    </row>
    <row r="136" spans="1:91" s="4" customFormat="1" ht="16.5" customHeight="1">
      <c r="A136" s="97" t="s">
        <v>87</v>
      </c>
      <c r="B136" s="55"/>
      <c r="C136" s="10"/>
      <c r="D136" s="10"/>
      <c r="E136" s="10"/>
      <c r="F136" s="244" t="s">
        <v>157</v>
      </c>
      <c r="G136" s="244"/>
      <c r="H136" s="244"/>
      <c r="I136" s="244"/>
      <c r="J136" s="244"/>
      <c r="K136" s="10"/>
      <c r="L136" s="244" t="s">
        <v>158</v>
      </c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3">
        <f>'SO 04 - SO 04 - Elektrick...'!J34</f>
        <v>0</v>
      </c>
      <c r="AH136" s="242"/>
      <c r="AI136" s="242"/>
      <c r="AJ136" s="242"/>
      <c r="AK136" s="242"/>
      <c r="AL136" s="242"/>
      <c r="AM136" s="242"/>
      <c r="AN136" s="243">
        <f t="shared" si="2"/>
        <v>0</v>
      </c>
      <c r="AO136" s="242"/>
      <c r="AP136" s="242"/>
      <c r="AQ136" s="92" t="s">
        <v>84</v>
      </c>
      <c r="AR136" s="55"/>
      <c r="AS136" s="93">
        <v>0</v>
      </c>
      <c r="AT136" s="94">
        <f t="shared" si="3"/>
        <v>0</v>
      </c>
      <c r="AU136" s="95">
        <f>'SO 04 - SO 04 - Elektrick...'!P129</f>
        <v>0</v>
      </c>
      <c r="AV136" s="94">
        <f>'SO 04 - SO 04 - Elektrick...'!J37</f>
        <v>0</v>
      </c>
      <c r="AW136" s="94">
        <f>'SO 04 - SO 04 - Elektrick...'!J38</f>
        <v>0</v>
      </c>
      <c r="AX136" s="94">
        <f>'SO 04 - SO 04 - Elektrick...'!J39</f>
        <v>0</v>
      </c>
      <c r="AY136" s="94">
        <f>'SO 04 - SO 04 - Elektrick...'!J40</f>
        <v>0</v>
      </c>
      <c r="AZ136" s="94">
        <f>'SO 04 - SO 04 - Elektrick...'!F37</f>
        <v>0</v>
      </c>
      <c r="BA136" s="94">
        <f>'SO 04 - SO 04 - Elektrick...'!F38</f>
        <v>0</v>
      </c>
      <c r="BB136" s="94">
        <f>'SO 04 - SO 04 - Elektrick...'!F39</f>
        <v>0</v>
      </c>
      <c r="BC136" s="94">
        <f>'SO 04 - SO 04 - Elektrick...'!F40</f>
        <v>0</v>
      </c>
      <c r="BD136" s="96">
        <f>'SO 04 - SO 04 - Elektrick...'!F41</f>
        <v>0</v>
      </c>
      <c r="BT136" s="26" t="s">
        <v>90</v>
      </c>
      <c r="BV136" s="26" t="s">
        <v>76</v>
      </c>
      <c r="BW136" s="26" t="s">
        <v>159</v>
      </c>
      <c r="BX136" s="26" t="s">
        <v>156</v>
      </c>
      <c r="CL136" s="26" t="s">
        <v>92</v>
      </c>
    </row>
    <row r="137" spans="1:91" s="7" customFormat="1" ht="16.5" customHeight="1">
      <c r="B137" s="83"/>
      <c r="C137" s="84"/>
      <c r="D137" s="264" t="s">
        <v>160</v>
      </c>
      <c r="E137" s="264"/>
      <c r="F137" s="264"/>
      <c r="G137" s="264"/>
      <c r="H137" s="264"/>
      <c r="I137" s="85"/>
      <c r="J137" s="264" t="s">
        <v>161</v>
      </c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58">
        <f>ROUND(AG138,2)</f>
        <v>0</v>
      </c>
      <c r="AH137" s="257"/>
      <c r="AI137" s="257"/>
      <c r="AJ137" s="257"/>
      <c r="AK137" s="257"/>
      <c r="AL137" s="257"/>
      <c r="AM137" s="257"/>
      <c r="AN137" s="256">
        <f t="shared" si="2"/>
        <v>0</v>
      </c>
      <c r="AO137" s="257"/>
      <c r="AP137" s="257"/>
      <c r="AQ137" s="86" t="s">
        <v>80</v>
      </c>
      <c r="AR137" s="83"/>
      <c r="AS137" s="87">
        <f>ROUND(AS138,2)</f>
        <v>0</v>
      </c>
      <c r="AT137" s="88">
        <f t="shared" si="3"/>
        <v>0</v>
      </c>
      <c r="AU137" s="89">
        <f>ROUND(AU138,5)</f>
        <v>0</v>
      </c>
      <c r="AV137" s="88">
        <f>ROUND(AZ137*L29,2)</f>
        <v>0</v>
      </c>
      <c r="AW137" s="88">
        <f>ROUND(BA137*L30,2)</f>
        <v>0</v>
      </c>
      <c r="AX137" s="88">
        <f>ROUND(BB137*L29,2)</f>
        <v>0</v>
      </c>
      <c r="AY137" s="88">
        <f>ROUND(BC137*L30,2)</f>
        <v>0</v>
      </c>
      <c r="AZ137" s="88">
        <f>ROUND(AZ138,2)</f>
        <v>0</v>
      </c>
      <c r="BA137" s="88">
        <f>ROUND(BA138,2)</f>
        <v>0</v>
      </c>
      <c r="BB137" s="88">
        <f>ROUND(BB138,2)</f>
        <v>0</v>
      </c>
      <c r="BC137" s="88">
        <f>ROUND(BC138,2)</f>
        <v>0</v>
      </c>
      <c r="BD137" s="90">
        <f>ROUND(BD138,2)</f>
        <v>0</v>
      </c>
      <c r="BS137" s="91" t="s">
        <v>73</v>
      </c>
      <c r="BT137" s="91" t="s">
        <v>78</v>
      </c>
      <c r="BU137" s="91" t="s">
        <v>75</v>
      </c>
      <c r="BV137" s="91" t="s">
        <v>76</v>
      </c>
      <c r="BW137" s="91" t="s">
        <v>162</v>
      </c>
      <c r="BX137" s="91" t="s">
        <v>4</v>
      </c>
      <c r="CL137" s="91" t="s">
        <v>1</v>
      </c>
      <c r="CM137" s="91" t="s">
        <v>74</v>
      </c>
    </row>
    <row r="138" spans="1:91" s="4" customFormat="1" ht="16.5" customHeight="1">
      <c r="B138" s="55"/>
      <c r="C138" s="10"/>
      <c r="D138" s="10"/>
      <c r="E138" s="244" t="s">
        <v>82</v>
      </c>
      <c r="F138" s="244"/>
      <c r="G138" s="244"/>
      <c r="H138" s="244"/>
      <c r="I138" s="244"/>
      <c r="J138" s="10"/>
      <c r="K138" s="244" t="s">
        <v>83</v>
      </c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1">
        <f>ROUND(AG139+AG140+AG141,2)</f>
        <v>0</v>
      </c>
      <c r="AH138" s="242"/>
      <c r="AI138" s="242"/>
      <c r="AJ138" s="242"/>
      <c r="AK138" s="242"/>
      <c r="AL138" s="242"/>
      <c r="AM138" s="242"/>
      <c r="AN138" s="243">
        <f t="shared" si="2"/>
        <v>0</v>
      </c>
      <c r="AO138" s="242"/>
      <c r="AP138" s="242"/>
      <c r="AQ138" s="92" t="s">
        <v>84</v>
      </c>
      <c r="AR138" s="55"/>
      <c r="AS138" s="93">
        <f>ROUND(AS139+AS140+AS141,2)</f>
        <v>0</v>
      </c>
      <c r="AT138" s="94">
        <f t="shared" si="3"/>
        <v>0</v>
      </c>
      <c r="AU138" s="95">
        <f>ROUND(AU139+AU140+AU141,5)</f>
        <v>0</v>
      </c>
      <c r="AV138" s="94">
        <f>ROUND(AZ138*L29,2)</f>
        <v>0</v>
      </c>
      <c r="AW138" s="94">
        <f>ROUND(BA138*L30,2)</f>
        <v>0</v>
      </c>
      <c r="AX138" s="94">
        <f>ROUND(BB138*L29,2)</f>
        <v>0</v>
      </c>
      <c r="AY138" s="94">
        <f>ROUND(BC138*L30,2)</f>
        <v>0</v>
      </c>
      <c r="AZ138" s="94">
        <f>ROUND(AZ139+AZ140+AZ141,2)</f>
        <v>0</v>
      </c>
      <c r="BA138" s="94">
        <f>ROUND(BA139+BA140+BA141,2)</f>
        <v>0</v>
      </c>
      <c r="BB138" s="94">
        <f>ROUND(BB139+BB140+BB141,2)</f>
        <v>0</v>
      </c>
      <c r="BC138" s="94">
        <f>ROUND(BC139+BC140+BC141,2)</f>
        <v>0</v>
      </c>
      <c r="BD138" s="96">
        <f>ROUND(BD139+BD140+BD141,2)</f>
        <v>0</v>
      </c>
      <c r="BS138" s="26" t="s">
        <v>73</v>
      </c>
      <c r="BT138" s="26" t="s">
        <v>85</v>
      </c>
      <c r="BU138" s="26" t="s">
        <v>75</v>
      </c>
      <c r="BV138" s="26" t="s">
        <v>76</v>
      </c>
      <c r="BW138" s="26" t="s">
        <v>163</v>
      </c>
      <c r="BX138" s="26" t="s">
        <v>162</v>
      </c>
      <c r="CL138" s="26" t="s">
        <v>1</v>
      </c>
    </row>
    <row r="139" spans="1:91" s="4" customFormat="1" ht="16.5" customHeight="1">
      <c r="A139" s="97" t="s">
        <v>87</v>
      </c>
      <c r="B139" s="55"/>
      <c r="C139" s="10"/>
      <c r="D139" s="10"/>
      <c r="E139" s="10"/>
      <c r="F139" s="244" t="s">
        <v>164</v>
      </c>
      <c r="G139" s="244"/>
      <c r="H139" s="244"/>
      <c r="I139" s="244"/>
      <c r="J139" s="244"/>
      <c r="K139" s="10"/>
      <c r="L139" s="244" t="s">
        <v>165</v>
      </c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3">
        <f>'SO 03 - SO 03 - Spevnené ...'!J34</f>
        <v>0</v>
      </c>
      <c r="AH139" s="242"/>
      <c r="AI139" s="242"/>
      <c r="AJ139" s="242"/>
      <c r="AK139" s="242"/>
      <c r="AL139" s="242"/>
      <c r="AM139" s="242"/>
      <c r="AN139" s="243">
        <f t="shared" si="2"/>
        <v>0</v>
      </c>
      <c r="AO139" s="242"/>
      <c r="AP139" s="242"/>
      <c r="AQ139" s="92" t="s">
        <v>84</v>
      </c>
      <c r="AR139" s="55"/>
      <c r="AS139" s="93">
        <v>0</v>
      </c>
      <c r="AT139" s="94">
        <f t="shared" si="3"/>
        <v>0</v>
      </c>
      <c r="AU139" s="95">
        <f>'SO 03 - SO 03 - Spevnené ...'!P130</f>
        <v>0</v>
      </c>
      <c r="AV139" s="94">
        <f>'SO 03 - SO 03 - Spevnené ...'!J37</f>
        <v>0</v>
      </c>
      <c r="AW139" s="94">
        <f>'SO 03 - SO 03 - Spevnené ...'!J38</f>
        <v>0</v>
      </c>
      <c r="AX139" s="94">
        <f>'SO 03 - SO 03 - Spevnené ...'!J39</f>
        <v>0</v>
      </c>
      <c r="AY139" s="94">
        <f>'SO 03 - SO 03 - Spevnené ...'!J40</f>
        <v>0</v>
      </c>
      <c r="AZ139" s="94">
        <f>'SO 03 - SO 03 - Spevnené ...'!F37</f>
        <v>0</v>
      </c>
      <c r="BA139" s="94">
        <f>'SO 03 - SO 03 - Spevnené ...'!F38</f>
        <v>0</v>
      </c>
      <c r="BB139" s="94">
        <f>'SO 03 - SO 03 - Spevnené ...'!F39</f>
        <v>0</v>
      </c>
      <c r="BC139" s="94">
        <f>'SO 03 - SO 03 - Spevnené ...'!F40</f>
        <v>0</v>
      </c>
      <c r="BD139" s="96">
        <f>'SO 03 - SO 03 - Spevnené ...'!F41</f>
        <v>0</v>
      </c>
      <c r="BT139" s="26" t="s">
        <v>90</v>
      </c>
      <c r="BV139" s="26" t="s">
        <v>76</v>
      </c>
      <c r="BW139" s="26" t="s">
        <v>166</v>
      </c>
      <c r="BX139" s="26" t="s">
        <v>163</v>
      </c>
      <c r="CL139" s="26" t="s">
        <v>92</v>
      </c>
    </row>
    <row r="140" spans="1:91" s="4" customFormat="1" ht="16.5" customHeight="1">
      <c r="A140" s="97" t="s">
        <v>87</v>
      </c>
      <c r="B140" s="55"/>
      <c r="C140" s="10"/>
      <c r="D140" s="10"/>
      <c r="E140" s="10"/>
      <c r="F140" s="244" t="s">
        <v>167</v>
      </c>
      <c r="G140" s="244"/>
      <c r="H140" s="244"/>
      <c r="I140" s="244"/>
      <c r="J140" s="244"/>
      <c r="K140" s="10"/>
      <c r="L140" s="244" t="s">
        <v>168</v>
      </c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3">
        <f>'SO 05 - S0 05 - Vodovodná...'!J34</f>
        <v>0</v>
      </c>
      <c r="AH140" s="242"/>
      <c r="AI140" s="242"/>
      <c r="AJ140" s="242"/>
      <c r="AK140" s="242"/>
      <c r="AL140" s="242"/>
      <c r="AM140" s="242"/>
      <c r="AN140" s="243">
        <f t="shared" si="2"/>
        <v>0</v>
      </c>
      <c r="AO140" s="242"/>
      <c r="AP140" s="242"/>
      <c r="AQ140" s="92" t="s">
        <v>84</v>
      </c>
      <c r="AR140" s="55"/>
      <c r="AS140" s="93">
        <v>0</v>
      </c>
      <c r="AT140" s="94">
        <f t="shared" si="3"/>
        <v>0</v>
      </c>
      <c r="AU140" s="95">
        <f>'SO 05 - S0 05 - Vodovodná...'!P135</f>
        <v>0</v>
      </c>
      <c r="AV140" s="94">
        <f>'SO 05 - S0 05 - Vodovodná...'!J37</f>
        <v>0</v>
      </c>
      <c r="AW140" s="94">
        <f>'SO 05 - S0 05 - Vodovodná...'!J38</f>
        <v>0</v>
      </c>
      <c r="AX140" s="94">
        <f>'SO 05 - S0 05 - Vodovodná...'!J39</f>
        <v>0</v>
      </c>
      <c r="AY140" s="94">
        <f>'SO 05 - S0 05 - Vodovodná...'!J40</f>
        <v>0</v>
      </c>
      <c r="AZ140" s="94">
        <f>'SO 05 - S0 05 - Vodovodná...'!F37</f>
        <v>0</v>
      </c>
      <c r="BA140" s="94">
        <f>'SO 05 - S0 05 - Vodovodná...'!F38</f>
        <v>0</v>
      </c>
      <c r="BB140" s="94">
        <f>'SO 05 - S0 05 - Vodovodná...'!F39</f>
        <v>0</v>
      </c>
      <c r="BC140" s="94">
        <f>'SO 05 - S0 05 - Vodovodná...'!F40</f>
        <v>0</v>
      </c>
      <c r="BD140" s="96">
        <f>'SO 05 - S0 05 - Vodovodná...'!F41</f>
        <v>0</v>
      </c>
      <c r="BT140" s="26" t="s">
        <v>90</v>
      </c>
      <c r="BV140" s="26" t="s">
        <v>76</v>
      </c>
      <c r="BW140" s="26" t="s">
        <v>169</v>
      </c>
      <c r="BX140" s="26" t="s">
        <v>163</v>
      </c>
      <c r="CL140" s="26" t="s">
        <v>92</v>
      </c>
    </row>
    <row r="141" spans="1:91" s="4" customFormat="1" ht="16.5" customHeight="1">
      <c r="B141" s="55"/>
      <c r="C141" s="10"/>
      <c r="D141" s="10"/>
      <c r="E141" s="10"/>
      <c r="F141" s="244" t="s">
        <v>170</v>
      </c>
      <c r="G141" s="244"/>
      <c r="H141" s="244"/>
      <c r="I141" s="244"/>
      <c r="J141" s="244"/>
      <c r="K141" s="10"/>
      <c r="L141" s="244" t="s">
        <v>171</v>
      </c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1">
        <f>ROUND(SUM(AG142:AG143),2)</f>
        <v>0</v>
      </c>
      <c r="AH141" s="242"/>
      <c r="AI141" s="242"/>
      <c r="AJ141" s="242"/>
      <c r="AK141" s="242"/>
      <c r="AL141" s="242"/>
      <c r="AM141" s="242"/>
      <c r="AN141" s="243">
        <f t="shared" si="2"/>
        <v>0</v>
      </c>
      <c r="AO141" s="242"/>
      <c r="AP141" s="242"/>
      <c r="AQ141" s="92" t="s">
        <v>84</v>
      </c>
      <c r="AR141" s="55"/>
      <c r="AS141" s="93">
        <f>ROUND(SUM(AS142:AS143),2)</f>
        <v>0</v>
      </c>
      <c r="AT141" s="94">
        <f t="shared" si="3"/>
        <v>0</v>
      </c>
      <c r="AU141" s="95">
        <f>ROUND(SUM(AU142:AU143),5)</f>
        <v>0</v>
      </c>
      <c r="AV141" s="94">
        <f>ROUND(AZ141*L29,2)</f>
        <v>0</v>
      </c>
      <c r="AW141" s="94">
        <f>ROUND(BA141*L30,2)</f>
        <v>0</v>
      </c>
      <c r="AX141" s="94">
        <f>ROUND(BB141*L29,2)</f>
        <v>0</v>
      </c>
      <c r="AY141" s="94">
        <f>ROUND(BC141*L30,2)</f>
        <v>0</v>
      </c>
      <c r="AZ141" s="94">
        <f>ROUND(SUM(AZ142:AZ143),2)</f>
        <v>0</v>
      </c>
      <c r="BA141" s="94">
        <f>ROUND(SUM(BA142:BA143),2)</f>
        <v>0</v>
      </c>
      <c r="BB141" s="94">
        <f>ROUND(SUM(BB142:BB143),2)</f>
        <v>0</v>
      </c>
      <c r="BC141" s="94">
        <f>ROUND(SUM(BC142:BC143),2)</f>
        <v>0</v>
      </c>
      <c r="BD141" s="96">
        <f>ROUND(SUM(BD142:BD143),2)</f>
        <v>0</v>
      </c>
      <c r="BS141" s="26" t="s">
        <v>73</v>
      </c>
      <c r="BT141" s="26" t="s">
        <v>90</v>
      </c>
      <c r="BU141" s="26" t="s">
        <v>75</v>
      </c>
      <c r="BV141" s="26" t="s">
        <v>76</v>
      </c>
      <c r="BW141" s="26" t="s">
        <v>172</v>
      </c>
      <c r="BX141" s="26" t="s">
        <v>163</v>
      </c>
      <c r="CL141" s="26" t="s">
        <v>92</v>
      </c>
    </row>
    <row r="142" spans="1:91" s="4" customFormat="1" ht="16.5" customHeight="1">
      <c r="A142" s="97" t="s">
        <v>87</v>
      </c>
      <c r="B142" s="55"/>
      <c r="C142" s="10"/>
      <c r="D142" s="10"/>
      <c r="E142" s="10"/>
      <c r="F142" s="10"/>
      <c r="G142" s="244" t="s">
        <v>173</v>
      </c>
      <c r="H142" s="244"/>
      <c r="I142" s="244"/>
      <c r="J142" s="244"/>
      <c r="K142" s="244"/>
      <c r="L142" s="10"/>
      <c r="M142" s="244" t="s">
        <v>174</v>
      </c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3">
        <f>'SO 06.1 - Dažďová kanaliz...'!J34</f>
        <v>0</v>
      </c>
      <c r="AH142" s="242"/>
      <c r="AI142" s="242"/>
      <c r="AJ142" s="242"/>
      <c r="AK142" s="242"/>
      <c r="AL142" s="242"/>
      <c r="AM142" s="242"/>
      <c r="AN142" s="243">
        <f t="shared" si="2"/>
        <v>0</v>
      </c>
      <c r="AO142" s="242"/>
      <c r="AP142" s="242"/>
      <c r="AQ142" s="92" t="s">
        <v>84</v>
      </c>
      <c r="AR142" s="55"/>
      <c r="AS142" s="93">
        <v>0</v>
      </c>
      <c r="AT142" s="94">
        <f t="shared" si="3"/>
        <v>0</v>
      </c>
      <c r="AU142" s="95">
        <f>'SO 06.1 - Dažďová kanaliz...'!P132</f>
        <v>0</v>
      </c>
      <c r="AV142" s="94">
        <f>'SO 06.1 - Dažďová kanaliz...'!J37</f>
        <v>0</v>
      </c>
      <c r="AW142" s="94">
        <f>'SO 06.1 - Dažďová kanaliz...'!J38</f>
        <v>0</v>
      </c>
      <c r="AX142" s="94">
        <f>'SO 06.1 - Dažďová kanaliz...'!J39</f>
        <v>0</v>
      </c>
      <c r="AY142" s="94">
        <f>'SO 06.1 - Dažďová kanaliz...'!J40</f>
        <v>0</v>
      </c>
      <c r="AZ142" s="94">
        <f>'SO 06.1 - Dažďová kanaliz...'!F37</f>
        <v>0</v>
      </c>
      <c r="BA142" s="94">
        <f>'SO 06.1 - Dažďová kanaliz...'!F38</f>
        <v>0</v>
      </c>
      <c r="BB142" s="94">
        <f>'SO 06.1 - Dažďová kanaliz...'!F39</f>
        <v>0</v>
      </c>
      <c r="BC142" s="94">
        <f>'SO 06.1 - Dažďová kanaliz...'!F40</f>
        <v>0</v>
      </c>
      <c r="BD142" s="96">
        <f>'SO 06.1 - Dažďová kanaliz...'!F41</f>
        <v>0</v>
      </c>
      <c r="BT142" s="26" t="s">
        <v>114</v>
      </c>
      <c r="BV142" s="26" t="s">
        <v>76</v>
      </c>
      <c r="BW142" s="26" t="s">
        <v>175</v>
      </c>
      <c r="BX142" s="26" t="s">
        <v>172</v>
      </c>
      <c r="CL142" s="26" t="s">
        <v>92</v>
      </c>
    </row>
    <row r="143" spans="1:91" s="4" customFormat="1" ht="16.5" customHeight="1">
      <c r="A143" s="97" t="s">
        <v>87</v>
      </c>
      <c r="B143" s="55"/>
      <c r="C143" s="10"/>
      <c r="D143" s="10"/>
      <c r="E143" s="10"/>
      <c r="F143" s="10"/>
      <c r="G143" s="244" t="s">
        <v>176</v>
      </c>
      <c r="H143" s="244"/>
      <c r="I143" s="244"/>
      <c r="J143" s="244"/>
      <c r="K143" s="244"/>
      <c r="L143" s="10"/>
      <c r="M143" s="244" t="s">
        <v>177</v>
      </c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3">
        <f>'SO 06.2 - Splaškova kanal...'!J34</f>
        <v>0</v>
      </c>
      <c r="AH143" s="242"/>
      <c r="AI143" s="242"/>
      <c r="AJ143" s="242"/>
      <c r="AK143" s="242"/>
      <c r="AL143" s="242"/>
      <c r="AM143" s="242"/>
      <c r="AN143" s="243">
        <f t="shared" si="2"/>
        <v>0</v>
      </c>
      <c r="AO143" s="242"/>
      <c r="AP143" s="242"/>
      <c r="AQ143" s="92" t="s">
        <v>84</v>
      </c>
      <c r="AR143" s="55"/>
      <c r="AS143" s="93">
        <v>0</v>
      </c>
      <c r="AT143" s="94">
        <f t="shared" si="3"/>
        <v>0</v>
      </c>
      <c r="AU143" s="95">
        <f>'SO 06.2 - Splaškova kanal...'!P129</f>
        <v>0</v>
      </c>
      <c r="AV143" s="94">
        <f>'SO 06.2 - Splaškova kanal...'!J37</f>
        <v>0</v>
      </c>
      <c r="AW143" s="94">
        <f>'SO 06.2 - Splaškova kanal...'!J38</f>
        <v>0</v>
      </c>
      <c r="AX143" s="94">
        <f>'SO 06.2 - Splaškova kanal...'!J39</f>
        <v>0</v>
      </c>
      <c r="AY143" s="94">
        <f>'SO 06.2 - Splaškova kanal...'!J40</f>
        <v>0</v>
      </c>
      <c r="AZ143" s="94">
        <f>'SO 06.2 - Splaškova kanal...'!F37</f>
        <v>0</v>
      </c>
      <c r="BA143" s="94">
        <f>'SO 06.2 - Splaškova kanal...'!F38</f>
        <v>0</v>
      </c>
      <c r="BB143" s="94">
        <f>'SO 06.2 - Splaškova kanal...'!F39</f>
        <v>0</v>
      </c>
      <c r="BC143" s="94">
        <f>'SO 06.2 - Splaškova kanal...'!F40</f>
        <v>0</v>
      </c>
      <c r="BD143" s="96">
        <f>'SO 06.2 - Splaškova kanal...'!F41</f>
        <v>0</v>
      </c>
      <c r="BT143" s="26" t="s">
        <v>114</v>
      </c>
      <c r="BV143" s="26" t="s">
        <v>76</v>
      </c>
      <c r="BW143" s="26" t="s">
        <v>178</v>
      </c>
      <c r="BX143" s="26" t="s">
        <v>172</v>
      </c>
      <c r="CL143" s="26" t="s">
        <v>1</v>
      </c>
    </row>
    <row r="144" spans="1:91" s="7" customFormat="1" ht="16.5" customHeight="1">
      <c r="B144" s="83"/>
      <c r="C144" s="84"/>
      <c r="D144" s="264" t="s">
        <v>179</v>
      </c>
      <c r="E144" s="264"/>
      <c r="F144" s="264"/>
      <c r="G144" s="264"/>
      <c r="H144" s="264"/>
      <c r="I144" s="85"/>
      <c r="J144" s="264" t="s">
        <v>180</v>
      </c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  <c r="Y144" s="264"/>
      <c r="Z144" s="264"/>
      <c r="AA144" s="264"/>
      <c r="AB144" s="264"/>
      <c r="AC144" s="264"/>
      <c r="AD144" s="264"/>
      <c r="AE144" s="264"/>
      <c r="AF144" s="264"/>
      <c r="AG144" s="258">
        <f>ROUND(AG145,2)</f>
        <v>0</v>
      </c>
      <c r="AH144" s="257"/>
      <c r="AI144" s="257"/>
      <c r="AJ144" s="257"/>
      <c r="AK144" s="257"/>
      <c r="AL144" s="257"/>
      <c r="AM144" s="257"/>
      <c r="AN144" s="256">
        <f t="shared" si="2"/>
        <v>0</v>
      </c>
      <c r="AO144" s="257"/>
      <c r="AP144" s="257"/>
      <c r="AQ144" s="86" t="s">
        <v>80</v>
      </c>
      <c r="AR144" s="83"/>
      <c r="AS144" s="87">
        <f>ROUND(AS145,2)</f>
        <v>0</v>
      </c>
      <c r="AT144" s="88">
        <f t="shared" si="3"/>
        <v>0</v>
      </c>
      <c r="AU144" s="89">
        <f>ROUND(AU145,5)</f>
        <v>0</v>
      </c>
      <c r="AV144" s="88">
        <f>ROUND(AZ144*L29,2)</f>
        <v>0</v>
      </c>
      <c r="AW144" s="88">
        <f>ROUND(BA144*L30,2)</f>
        <v>0</v>
      </c>
      <c r="AX144" s="88">
        <f>ROUND(BB144*L29,2)</f>
        <v>0</v>
      </c>
      <c r="AY144" s="88">
        <f>ROUND(BC144*L30,2)</f>
        <v>0</v>
      </c>
      <c r="AZ144" s="88">
        <f t="shared" ref="AZ144:BD145" si="6">ROUND(AZ145,2)</f>
        <v>0</v>
      </c>
      <c r="BA144" s="88">
        <f t="shared" si="6"/>
        <v>0</v>
      </c>
      <c r="BB144" s="88">
        <f t="shared" si="6"/>
        <v>0</v>
      </c>
      <c r="BC144" s="88">
        <f t="shared" si="6"/>
        <v>0</v>
      </c>
      <c r="BD144" s="90">
        <f t="shared" si="6"/>
        <v>0</v>
      </c>
      <c r="BS144" s="91" t="s">
        <v>73</v>
      </c>
      <c r="BT144" s="91" t="s">
        <v>78</v>
      </c>
      <c r="BU144" s="91" t="s">
        <v>75</v>
      </c>
      <c r="BV144" s="91" t="s">
        <v>76</v>
      </c>
      <c r="BW144" s="91" t="s">
        <v>181</v>
      </c>
      <c r="BX144" s="91" t="s">
        <v>4</v>
      </c>
      <c r="CL144" s="91" t="s">
        <v>1</v>
      </c>
      <c r="CM144" s="91" t="s">
        <v>74</v>
      </c>
    </row>
    <row r="145" spans="1:90" s="4" customFormat="1" ht="16.5" customHeight="1">
      <c r="B145" s="55"/>
      <c r="C145" s="10"/>
      <c r="D145" s="10"/>
      <c r="E145" s="244" t="s">
        <v>82</v>
      </c>
      <c r="F145" s="244"/>
      <c r="G145" s="244"/>
      <c r="H145" s="244"/>
      <c r="I145" s="244"/>
      <c r="J145" s="10"/>
      <c r="K145" s="244" t="s">
        <v>83</v>
      </c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1">
        <f>ROUND(AG146,2)</f>
        <v>0</v>
      </c>
      <c r="AH145" s="242"/>
      <c r="AI145" s="242"/>
      <c r="AJ145" s="242"/>
      <c r="AK145" s="242"/>
      <c r="AL145" s="242"/>
      <c r="AM145" s="242"/>
      <c r="AN145" s="243">
        <f t="shared" si="2"/>
        <v>0</v>
      </c>
      <c r="AO145" s="242"/>
      <c r="AP145" s="242"/>
      <c r="AQ145" s="92" t="s">
        <v>84</v>
      </c>
      <c r="AR145" s="55"/>
      <c r="AS145" s="93">
        <f>ROUND(AS146,2)</f>
        <v>0</v>
      </c>
      <c r="AT145" s="94">
        <f t="shared" si="3"/>
        <v>0</v>
      </c>
      <c r="AU145" s="95">
        <f>ROUND(AU146,5)</f>
        <v>0</v>
      </c>
      <c r="AV145" s="94">
        <f>ROUND(AZ145*L29,2)</f>
        <v>0</v>
      </c>
      <c r="AW145" s="94">
        <f>ROUND(BA145*L30,2)</f>
        <v>0</v>
      </c>
      <c r="AX145" s="94">
        <f>ROUND(BB145*L29,2)</f>
        <v>0</v>
      </c>
      <c r="AY145" s="94">
        <f>ROUND(BC145*L30,2)</f>
        <v>0</v>
      </c>
      <c r="AZ145" s="94">
        <f t="shared" si="6"/>
        <v>0</v>
      </c>
      <c r="BA145" s="94">
        <f t="shared" si="6"/>
        <v>0</v>
      </c>
      <c r="BB145" s="94">
        <f t="shared" si="6"/>
        <v>0</v>
      </c>
      <c r="BC145" s="94">
        <f t="shared" si="6"/>
        <v>0</v>
      </c>
      <c r="BD145" s="96">
        <f t="shared" si="6"/>
        <v>0</v>
      </c>
      <c r="BS145" s="26" t="s">
        <v>73</v>
      </c>
      <c r="BT145" s="26" t="s">
        <v>85</v>
      </c>
      <c r="BU145" s="26" t="s">
        <v>75</v>
      </c>
      <c r="BV145" s="26" t="s">
        <v>76</v>
      </c>
      <c r="BW145" s="26" t="s">
        <v>182</v>
      </c>
      <c r="BX145" s="26" t="s">
        <v>181</v>
      </c>
      <c r="CL145" s="26" t="s">
        <v>1</v>
      </c>
    </row>
    <row r="146" spans="1:90" s="4" customFormat="1" ht="16.5" customHeight="1">
      <c r="A146" s="97" t="s">
        <v>87</v>
      </c>
      <c r="B146" s="55"/>
      <c r="C146" s="10"/>
      <c r="D146" s="10"/>
      <c r="E146" s="10"/>
      <c r="F146" s="244" t="s">
        <v>183</v>
      </c>
      <c r="G146" s="244"/>
      <c r="H146" s="244"/>
      <c r="I146" s="244"/>
      <c r="J146" s="244"/>
      <c r="K146" s="10"/>
      <c r="L146" s="244" t="s">
        <v>184</v>
      </c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3">
        <f>'SO 07 - SO 07 - Mostná váha'!J34</f>
        <v>0</v>
      </c>
      <c r="AH146" s="242"/>
      <c r="AI146" s="242"/>
      <c r="AJ146" s="242"/>
      <c r="AK146" s="242"/>
      <c r="AL146" s="242"/>
      <c r="AM146" s="242"/>
      <c r="AN146" s="243">
        <f t="shared" si="2"/>
        <v>0</v>
      </c>
      <c r="AO146" s="242"/>
      <c r="AP146" s="242"/>
      <c r="AQ146" s="92" t="s">
        <v>84</v>
      </c>
      <c r="AR146" s="55"/>
      <c r="AS146" s="98">
        <v>0</v>
      </c>
      <c r="AT146" s="99">
        <f t="shared" si="3"/>
        <v>0</v>
      </c>
      <c r="AU146" s="100">
        <f>'SO 07 - SO 07 - Mostná váha'!P132</f>
        <v>0</v>
      </c>
      <c r="AV146" s="99">
        <f>'SO 07 - SO 07 - Mostná váha'!J37</f>
        <v>0</v>
      </c>
      <c r="AW146" s="99">
        <f>'SO 07 - SO 07 - Mostná váha'!J38</f>
        <v>0</v>
      </c>
      <c r="AX146" s="99">
        <f>'SO 07 - SO 07 - Mostná váha'!J39</f>
        <v>0</v>
      </c>
      <c r="AY146" s="99">
        <f>'SO 07 - SO 07 - Mostná váha'!J40</f>
        <v>0</v>
      </c>
      <c r="AZ146" s="99">
        <f>'SO 07 - SO 07 - Mostná váha'!F37</f>
        <v>0</v>
      </c>
      <c r="BA146" s="99">
        <f>'SO 07 - SO 07 - Mostná váha'!F38</f>
        <v>0</v>
      </c>
      <c r="BB146" s="99">
        <f>'SO 07 - SO 07 - Mostná váha'!F39</f>
        <v>0</v>
      </c>
      <c r="BC146" s="99">
        <f>'SO 07 - SO 07 - Mostná váha'!F40</f>
        <v>0</v>
      </c>
      <c r="BD146" s="101">
        <f>'SO 07 - SO 07 - Mostná váha'!F41</f>
        <v>0</v>
      </c>
      <c r="BT146" s="26" t="s">
        <v>90</v>
      </c>
      <c r="BV146" s="26" t="s">
        <v>76</v>
      </c>
      <c r="BW146" s="26" t="s">
        <v>185</v>
      </c>
      <c r="BX146" s="26" t="s">
        <v>182</v>
      </c>
      <c r="CL146" s="26" t="s">
        <v>92</v>
      </c>
    </row>
    <row r="147" spans="1:90" s="2" customFormat="1" ht="30" customHeight="1">
      <c r="A147" s="33"/>
      <c r="B147" s="34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4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90" s="2" customFormat="1" ht="6.9" customHeight="1">
      <c r="A148" s="33"/>
      <c r="B148" s="51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34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</sheetData>
  <mergeCells count="246">
    <mergeCell ref="D144:H144"/>
    <mergeCell ref="J144:AF144"/>
    <mergeCell ref="E145:I145"/>
    <mergeCell ref="K145:AF145"/>
    <mergeCell ref="F146:J146"/>
    <mergeCell ref="L146:AF146"/>
    <mergeCell ref="F139:J139"/>
    <mergeCell ref="L139:AF139"/>
    <mergeCell ref="F140:J140"/>
    <mergeCell ref="L140:AF140"/>
    <mergeCell ref="F141:J141"/>
    <mergeCell ref="L141:AF141"/>
    <mergeCell ref="G142:K142"/>
    <mergeCell ref="M142:AF142"/>
    <mergeCell ref="G143:K143"/>
    <mergeCell ref="M143:AF143"/>
    <mergeCell ref="D134:H134"/>
    <mergeCell ref="J134:AF134"/>
    <mergeCell ref="K135:AF135"/>
    <mergeCell ref="E135:I135"/>
    <mergeCell ref="F136:J136"/>
    <mergeCell ref="L136:AF136"/>
    <mergeCell ref="D137:H137"/>
    <mergeCell ref="J137:AF137"/>
    <mergeCell ref="K138:AF138"/>
    <mergeCell ref="E138:I138"/>
    <mergeCell ref="E129:I129"/>
    <mergeCell ref="K129:AF129"/>
    <mergeCell ref="L130:AF130"/>
    <mergeCell ref="F130:J130"/>
    <mergeCell ref="J131:AF131"/>
    <mergeCell ref="D131:H131"/>
    <mergeCell ref="K132:AF132"/>
    <mergeCell ref="E132:I132"/>
    <mergeCell ref="F133:J133"/>
    <mergeCell ref="L133:AF133"/>
    <mergeCell ref="F124:J124"/>
    <mergeCell ref="L124:AF124"/>
    <mergeCell ref="F125:J125"/>
    <mergeCell ref="L125:AF125"/>
    <mergeCell ref="D126:H126"/>
    <mergeCell ref="J126:AF126"/>
    <mergeCell ref="E127:I127"/>
    <mergeCell ref="K127:AF127"/>
    <mergeCell ref="L128:AF128"/>
    <mergeCell ref="F128:J128"/>
    <mergeCell ref="L119:AF119"/>
    <mergeCell ref="F119:J119"/>
    <mergeCell ref="F120:J120"/>
    <mergeCell ref="L120:AF120"/>
    <mergeCell ref="F121:J121"/>
    <mergeCell ref="L121:AF121"/>
    <mergeCell ref="K122:AF122"/>
    <mergeCell ref="E122:I122"/>
    <mergeCell ref="F123:J123"/>
    <mergeCell ref="L123:AF123"/>
    <mergeCell ref="E114:I114"/>
    <mergeCell ref="K114:AF114"/>
    <mergeCell ref="L115:AF115"/>
    <mergeCell ref="F115:J115"/>
    <mergeCell ref="D116:H116"/>
    <mergeCell ref="J116:AF116"/>
    <mergeCell ref="E117:I117"/>
    <mergeCell ref="K117:AF117"/>
    <mergeCell ref="L118:AF118"/>
    <mergeCell ref="F118:J118"/>
    <mergeCell ref="K109:AF109"/>
    <mergeCell ref="E109:I109"/>
    <mergeCell ref="F110:J110"/>
    <mergeCell ref="L110:AF110"/>
    <mergeCell ref="D111:H111"/>
    <mergeCell ref="J111:AF111"/>
    <mergeCell ref="E112:I112"/>
    <mergeCell ref="K112:AF112"/>
    <mergeCell ref="L113:AF113"/>
    <mergeCell ref="F113:J113"/>
    <mergeCell ref="E104:I104"/>
    <mergeCell ref="K104:AF104"/>
    <mergeCell ref="L105:AF105"/>
    <mergeCell ref="F105:J105"/>
    <mergeCell ref="D106:H106"/>
    <mergeCell ref="J106:AF106"/>
    <mergeCell ref="K107:AF107"/>
    <mergeCell ref="E107:I107"/>
    <mergeCell ref="F108:J108"/>
    <mergeCell ref="L108:AF108"/>
    <mergeCell ref="F103:J103"/>
    <mergeCell ref="L103:AF103"/>
    <mergeCell ref="AM87:AN87"/>
    <mergeCell ref="AM89:AP89"/>
    <mergeCell ref="AS89:AT91"/>
    <mergeCell ref="AM90:AP90"/>
    <mergeCell ref="AN92:AP92"/>
    <mergeCell ref="AG92:AM92"/>
    <mergeCell ref="AG95:AM95"/>
    <mergeCell ref="AN95:AP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G100:AM100"/>
    <mergeCell ref="AN100:AP100"/>
    <mergeCell ref="AG94:AM94"/>
    <mergeCell ref="AN94:AP94"/>
    <mergeCell ref="AN144:AP144"/>
    <mergeCell ref="AG144:AM144"/>
    <mergeCell ref="AN145:AP145"/>
    <mergeCell ref="AG145:AM145"/>
    <mergeCell ref="AN146:AP146"/>
    <mergeCell ref="AG146:AM146"/>
    <mergeCell ref="L85:AO85"/>
    <mergeCell ref="C92:G92"/>
    <mergeCell ref="I92:AF92"/>
    <mergeCell ref="J95:AF95"/>
    <mergeCell ref="D95:H95"/>
    <mergeCell ref="K96:AF96"/>
    <mergeCell ref="E96:I96"/>
    <mergeCell ref="F97:J97"/>
    <mergeCell ref="L97:AF97"/>
    <mergeCell ref="E98:I98"/>
    <mergeCell ref="K98:AF98"/>
    <mergeCell ref="F99:J99"/>
    <mergeCell ref="L99:AF99"/>
    <mergeCell ref="J100:AF100"/>
    <mergeCell ref="D100:H100"/>
    <mergeCell ref="K101:AF101"/>
    <mergeCell ref="E101:I101"/>
    <mergeCell ref="F102:J102"/>
    <mergeCell ref="AG139:AM139"/>
    <mergeCell ref="AN139:AP139"/>
    <mergeCell ref="AN140:AP140"/>
    <mergeCell ref="AG140:AM140"/>
    <mergeCell ref="AN141:AP141"/>
    <mergeCell ref="AG141:AM141"/>
    <mergeCell ref="AG142:AM142"/>
    <mergeCell ref="AN142:AP142"/>
    <mergeCell ref="AN143:AP143"/>
    <mergeCell ref="AG143:AM143"/>
    <mergeCell ref="AG134:AM134"/>
    <mergeCell ref="AN134:AP134"/>
    <mergeCell ref="AN135:AP135"/>
    <mergeCell ref="AG135:AM135"/>
    <mergeCell ref="AG136:AM136"/>
    <mergeCell ref="AN136:AP136"/>
    <mergeCell ref="AN137:AP137"/>
    <mergeCell ref="AG137:AM137"/>
    <mergeCell ref="AN138:AP138"/>
    <mergeCell ref="AG138:AM138"/>
    <mergeCell ref="AN129:AP129"/>
    <mergeCell ref="AG129:AM129"/>
    <mergeCell ref="AN130:AP130"/>
    <mergeCell ref="AG130:AM130"/>
    <mergeCell ref="AG131:AM131"/>
    <mergeCell ref="AN131:AP131"/>
    <mergeCell ref="AG132:AM132"/>
    <mergeCell ref="AN132:AP132"/>
    <mergeCell ref="AG133:AM133"/>
    <mergeCell ref="AN133:AP133"/>
    <mergeCell ref="AN124:AP124"/>
    <mergeCell ref="AG124:AM124"/>
    <mergeCell ref="AN125:AP125"/>
    <mergeCell ref="AG125:AM125"/>
    <mergeCell ref="AN126:AP126"/>
    <mergeCell ref="AG126:AM126"/>
    <mergeCell ref="AN127:AP127"/>
    <mergeCell ref="AG127:AM127"/>
    <mergeCell ref="AN128:AP128"/>
    <mergeCell ref="AG128:AM128"/>
    <mergeCell ref="AG119:AM119"/>
    <mergeCell ref="AN119:AP119"/>
    <mergeCell ref="AG120:AM120"/>
    <mergeCell ref="AN120:AP120"/>
    <mergeCell ref="AG121:AM121"/>
    <mergeCell ref="AN121:AP121"/>
    <mergeCell ref="AN122:AP122"/>
    <mergeCell ref="AG122:AM122"/>
    <mergeCell ref="AN123:AP123"/>
    <mergeCell ref="AG123:AM123"/>
    <mergeCell ref="AN114:AP114"/>
    <mergeCell ref="AG114:AM114"/>
    <mergeCell ref="AN115:AP115"/>
    <mergeCell ref="AG115:AM115"/>
    <mergeCell ref="AN116:AP116"/>
    <mergeCell ref="AG116:AM116"/>
    <mergeCell ref="AG117:AM117"/>
    <mergeCell ref="AN117:AP117"/>
    <mergeCell ref="AN118:AP118"/>
    <mergeCell ref="AG118:AM118"/>
    <mergeCell ref="AG109:AM109"/>
    <mergeCell ref="AN109:AP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L102:AF10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</mergeCells>
  <hyperlinks>
    <hyperlink ref="A97" location="'SO 01.1 - B - Architekton...'!C2" display="/" xr:uid="{00000000-0004-0000-0000-000000000000}"/>
    <hyperlink ref="A99" location="'SO 01.1 - B - Architekton..._01'!C2" display="/" xr:uid="{00000000-0004-0000-0000-000001000000}"/>
    <hyperlink ref="A102" location="'SO 01.1 - NS - Architekto...'!C2" display="/" xr:uid="{00000000-0004-0000-0000-000002000000}"/>
    <hyperlink ref="A103" location="'SO 01.3 - Zdravotechnika'!C2" display="/" xr:uid="{00000000-0004-0000-0000-000003000000}"/>
    <hyperlink ref="A105" location="'SO 01.1 - NS - Architekto..._01'!C2" display="/" xr:uid="{00000000-0004-0000-0000-000004000000}"/>
    <hyperlink ref="A108" location="'SO 01.1 - NS - Architekto..._02'!C2" display="/" xr:uid="{00000000-0004-0000-0000-000005000000}"/>
    <hyperlink ref="A110" location="'SO 01.1 - NS - Architekto..._03'!C2" display="/" xr:uid="{00000000-0004-0000-0000-000006000000}"/>
    <hyperlink ref="A113" location="'SO 01.1 - NS - Architekto..._04'!C2" display="/" xr:uid="{00000000-0004-0000-0000-000007000000}"/>
    <hyperlink ref="A115" location="'SO 01.1 - NS - Architekto..._05'!C2" display="/" xr:uid="{00000000-0004-0000-0000-000008000000}"/>
    <hyperlink ref="A118" location="'SO 01.1 - NS - Architekto..._06'!C2" display="/" xr:uid="{00000000-0004-0000-0000-000009000000}"/>
    <hyperlink ref="A119" location="'SO 01.3 - Zdravotechnika_01'!C2" display="/" xr:uid="{00000000-0004-0000-0000-00000A000000}"/>
    <hyperlink ref="A120" location="'SO 01.4 - Elektroinštalácia'!C2" display="/" xr:uid="{00000000-0004-0000-0000-00000B000000}"/>
    <hyperlink ref="A121" location="'SO 01.5 - Protipožiarná b...'!C2" display="/" xr:uid="{00000000-0004-0000-0000-00000C000000}"/>
    <hyperlink ref="A123" location="'SO 01.1 - NS - Architekto..._07'!C2" display="/" xr:uid="{00000000-0004-0000-0000-00000D000000}"/>
    <hyperlink ref="A124" location="'SO 01.4 - Elektroinštalácia_01'!C2" display="/" xr:uid="{00000000-0004-0000-0000-00000E000000}"/>
    <hyperlink ref="A125" location="'SO 01.5 - Protipožiarná b..._01'!C2" display="/" xr:uid="{00000000-0004-0000-0000-00000F000000}"/>
    <hyperlink ref="A128" location="'SO 01.6 - Vykurovanie'!C2" display="/" xr:uid="{00000000-0004-0000-0000-000010000000}"/>
    <hyperlink ref="A130" location="'SO 01.6 - Vykurovanie_01'!C2" display="/" xr:uid="{00000000-0004-0000-0000-000011000000}"/>
    <hyperlink ref="A133" location="'SO 02 - SO 02 - Drobná ar...'!C2" display="/" xr:uid="{00000000-0004-0000-0000-000012000000}"/>
    <hyperlink ref="A136" location="'SO 04 - SO 04 - Elektrick...'!C2" display="/" xr:uid="{00000000-0004-0000-0000-000013000000}"/>
    <hyperlink ref="A139" location="'SO 03 - SO 03 - Spevnené ...'!C2" display="/" xr:uid="{00000000-0004-0000-0000-000014000000}"/>
    <hyperlink ref="A140" location="'SO 05 - S0 05 - Vodovodná...'!C2" display="/" xr:uid="{00000000-0004-0000-0000-000015000000}"/>
    <hyperlink ref="A142" location="'SO 06.1 - Dažďová kanaliz...'!C2" display="/" xr:uid="{00000000-0004-0000-0000-000016000000}"/>
    <hyperlink ref="A143" location="'SO 06.2 - Splaškova kanal...'!C2" display="/" xr:uid="{00000000-0004-0000-0000-000017000000}"/>
    <hyperlink ref="A146" location="'SO 07 - SO 07 - Mostná váha'!C2" display="/" xr:uid="{00000000-0004-0000-0000-000018000000}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255"/>
  <sheetViews>
    <sheetView showGridLines="0" topLeftCell="A213" workbookViewId="0">
      <selection activeCell="F177" sqref="F17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120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1125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598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30" customHeight="1">
      <c r="A13" s="33"/>
      <c r="B13" s="34"/>
      <c r="C13" s="33"/>
      <c r="D13" s="33"/>
      <c r="E13" s="259" t="s">
        <v>650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ROUND(J133,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ROUND((SUM(BE133:BE234)),  2)</f>
        <v>0</v>
      </c>
      <c r="G37" s="109"/>
      <c r="H37" s="109"/>
      <c r="I37" s="110">
        <v>0.2</v>
      </c>
      <c r="J37" s="108">
        <f>ROUND(((SUM(BE133:BE234))*I37),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ROUND((SUM(BF133:BF234)),  2)</f>
        <v>0</v>
      </c>
      <c r="G38" s="109"/>
      <c r="H38" s="109"/>
      <c r="I38" s="110">
        <v>0.2</v>
      </c>
      <c r="J38" s="108">
        <f>ROUND(((SUM(BF133:BF234))*I38),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ROUND((SUM(BG133:BG234)),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ROUND((SUM(BH133:BH234)),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ROUND((SUM(BI133:BI234)),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1125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598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30" customHeight="1">
      <c r="A91" s="33"/>
      <c r="B91" s="34"/>
      <c r="C91" s="33"/>
      <c r="D91" s="33"/>
      <c r="E91" s="259" t="str">
        <f>E13</f>
        <v>SO 01.1 - NS - Architektonicko stavebné riešenie - nový stav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J133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J134</f>
        <v>0</v>
      </c>
      <c r="L101" s="124"/>
    </row>
    <row r="102" spans="1:47" s="10" customFormat="1" ht="19.95" customHeight="1">
      <c r="B102" s="128"/>
      <c r="D102" s="129" t="s">
        <v>655</v>
      </c>
      <c r="E102" s="130"/>
      <c r="F102" s="130"/>
      <c r="G102" s="130"/>
      <c r="H102" s="130"/>
      <c r="I102" s="130"/>
      <c r="J102" s="131">
        <f>J135</f>
        <v>0</v>
      </c>
      <c r="L102" s="128"/>
    </row>
    <row r="103" spans="1:47" s="10" customFormat="1" ht="19.95" customHeight="1">
      <c r="B103" s="128"/>
      <c r="D103" s="129" t="s">
        <v>200</v>
      </c>
      <c r="E103" s="130"/>
      <c r="F103" s="130"/>
      <c r="G103" s="130"/>
      <c r="H103" s="130"/>
      <c r="I103" s="130"/>
      <c r="J103" s="131">
        <f>J146</f>
        <v>0</v>
      </c>
      <c r="L103" s="128"/>
    </row>
    <row r="104" spans="1:47" s="10" customFormat="1" ht="19.95" customHeight="1">
      <c r="B104" s="128"/>
      <c r="D104" s="129" t="s">
        <v>201</v>
      </c>
      <c r="E104" s="130"/>
      <c r="F104" s="130"/>
      <c r="G104" s="130"/>
      <c r="H104" s="130"/>
      <c r="I104" s="130"/>
      <c r="J104" s="131">
        <f>J151</f>
        <v>0</v>
      </c>
      <c r="L104" s="128"/>
    </row>
    <row r="105" spans="1:47" s="9" customFormat="1" ht="24.9" customHeight="1">
      <c r="B105" s="124"/>
      <c r="D105" s="125" t="s">
        <v>202</v>
      </c>
      <c r="E105" s="126"/>
      <c r="F105" s="126"/>
      <c r="G105" s="126"/>
      <c r="H105" s="126"/>
      <c r="I105" s="126"/>
      <c r="J105" s="127">
        <f>J153</f>
        <v>0</v>
      </c>
      <c r="L105" s="124"/>
    </row>
    <row r="106" spans="1:47" s="10" customFormat="1" ht="19.95" customHeight="1">
      <c r="B106" s="128"/>
      <c r="D106" s="129" t="s">
        <v>940</v>
      </c>
      <c r="E106" s="130"/>
      <c r="F106" s="130"/>
      <c r="G106" s="130"/>
      <c r="H106" s="130"/>
      <c r="I106" s="130"/>
      <c r="J106" s="131">
        <f>J154</f>
        <v>0</v>
      </c>
      <c r="L106" s="128"/>
    </row>
    <row r="107" spans="1:47" s="10" customFormat="1" ht="19.95" customHeight="1">
      <c r="B107" s="128"/>
      <c r="D107" s="129" t="s">
        <v>204</v>
      </c>
      <c r="E107" s="130"/>
      <c r="F107" s="130"/>
      <c r="G107" s="130"/>
      <c r="H107" s="130"/>
      <c r="I107" s="130"/>
      <c r="J107" s="131">
        <f>J180</f>
        <v>0</v>
      </c>
      <c r="L107" s="128"/>
    </row>
    <row r="108" spans="1:47" s="10" customFormat="1" ht="19.95" customHeight="1">
      <c r="B108" s="128"/>
      <c r="D108" s="129" t="s">
        <v>1126</v>
      </c>
      <c r="E108" s="130"/>
      <c r="F108" s="130"/>
      <c r="G108" s="130"/>
      <c r="H108" s="130"/>
      <c r="I108" s="130"/>
      <c r="J108" s="131">
        <f>J199</f>
        <v>0</v>
      </c>
      <c r="L108" s="128"/>
    </row>
    <row r="109" spans="1:47" s="10" customFormat="1" ht="19.95" customHeight="1">
      <c r="B109" s="128"/>
      <c r="D109" s="129" t="s">
        <v>1127</v>
      </c>
      <c r="E109" s="130"/>
      <c r="F109" s="130"/>
      <c r="G109" s="130"/>
      <c r="H109" s="130"/>
      <c r="I109" s="130"/>
      <c r="J109" s="131">
        <f>J211</f>
        <v>0</v>
      </c>
      <c r="L109" s="128"/>
    </row>
    <row r="110" spans="1:47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" customHeight="1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" customHeight="1">
      <c r="A116" s="33"/>
      <c r="B116" s="34"/>
      <c r="C116" s="22" t="s">
        <v>208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15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77" t="str">
        <f>E7</f>
        <v>Výstavba zberného dvora Gemerská Poloma</v>
      </c>
      <c r="F119" s="278"/>
      <c r="G119" s="278"/>
      <c r="H119" s="278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1" customFormat="1" ht="12" customHeight="1">
      <c r="B120" s="21"/>
      <c r="C120" s="28" t="s">
        <v>187</v>
      </c>
      <c r="L120" s="21"/>
    </row>
    <row r="121" spans="1:31" s="1" customFormat="1" ht="16.5" customHeight="1">
      <c r="B121" s="21"/>
      <c r="E121" s="277" t="s">
        <v>1125</v>
      </c>
      <c r="F121" s="240"/>
      <c r="G121" s="240"/>
      <c r="H121" s="240"/>
      <c r="L121" s="21"/>
    </row>
    <row r="122" spans="1:31" s="1" customFormat="1" ht="12" customHeight="1">
      <c r="B122" s="21"/>
      <c r="C122" s="28" t="s">
        <v>189</v>
      </c>
      <c r="L122" s="21"/>
    </row>
    <row r="123" spans="1:31" s="2" customFormat="1" ht="16.5" customHeight="1">
      <c r="A123" s="33"/>
      <c r="B123" s="34"/>
      <c r="C123" s="33"/>
      <c r="D123" s="33"/>
      <c r="E123" s="279" t="s">
        <v>598</v>
      </c>
      <c r="F123" s="276"/>
      <c r="G123" s="276"/>
      <c r="H123" s="276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191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30" customHeight="1">
      <c r="A125" s="33"/>
      <c r="B125" s="34"/>
      <c r="C125" s="33"/>
      <c r="D125" s="33"/>
      <c r="E125" s="259" t="str">
        <f>E13</f>
        <v>SO 01.1 - NS - Architektonicko stavebné riešenie - nový stav</v>
      </c>
      <c r="F125" s="276"/>
      <c r="G125" s="276"/>
      <c r="H125" s="276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19</v>
      </c>
      <c r="D127" s="33"/>
      <c r="E127" s="33"/>
      <c r="F127" s="26" t="str">
        <f>F16</f>
        <v>Gemerska Poloma</v>
      </c>
      <c r="G127" s="33"/>
      <c r="H127" s="33"/>
      <c r="I127" s="28" t="s">
        <v>21</v>
      </c>
      <c r="J127" s="59" t="str">
        <f>IF(J16="","",J16)</f>
        <v/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25.65" customHeight="1">
      <c r="A129" s="33"/>
      <c r="B129" s="34"/>
      <c r="C129" s="28" t="s">
        <v>22</v>
      </c>
      <c r="D129" s="33"/>
      <c r="E129" s="33"/>
      <c r="F129" s="26" t="str">
        <f>E19</f>
        <v>Obec Gemerská Poloma,Nám.SNP 211 Gemerská Poloma</v>
      </c>
      <c r="G129" s="33"/>
      <c r="H129" s="33"/>
      <c r="I129" s="28" t="s">
        <v>28</v>
      </c>
      <c r="J129" s="31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15" customHeight="1">
      <c r="A130" s="33"/>
      <c r="B130" s="34"/>
      <c r="C130" s="28" t="s">
        <v>26</v>
      </c>
      <c r="D130" s="33"/>
      <c r="E130" s="33"/>
      <c r="F130" s="26" t="str">
        <f>IF(E22="","",E22)</f>
        <v/>
      </c>
      <c r="G130" s="33"/>
      <c r="H130" s="33"/>
      <c r="I130" s="28" t="s">
        <v>31</v>
      </c>
      <c r="J130" s="31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3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32"/>
      <c r="B132" s="133"/>
      <c r="C132" s="134" t="s">
        <v>209</v>
      </c>
      <c r="D132" s="135" t="s">
        <v>59</v>
      </c>
      <c r="E132" s="135" t="s">
        <v>55</v>
      </c>
      <c r="F132" s="135" t="s">
        <v>56</v>
      </c>
      <c r="G132" s="135" t="s">
        <v>210</v>
      </c>
      <c r="H132" s="135" t="s">
        <v>211</v>
      </c>
      <c r="I132" s="135" t="s">
        <v>212</v>
      </c>
      <c r="J132" s="136" t="s">
        <v>196</v>
      </c>
      <c r="K132" s="137" t="s">
        <v>213</v>
      </c>
      <c r="L132" s="138"/>
      <c r="M132" s="66" t="s">
        <v>1</v>
      </c>
      <c r="N132" s="67" t="s">
        <v>38</v>
      </c>
      <c r="O132" s="67" t="s">
        <v>214</v>
      </c>
      <c r="P132" s="67" t="s">
        <v>215</v>
      </c>
      <c r="Q132" s="67" t="s">
        <v>216</v>
      </c>
      <c r="R132" s="67" t="s">
        <v>217</v>
      </c>
      <c r="S132" s="67" t="s">
        <v>218</v>
      </c>
      <c r="T132" s="68" t="s">
        <v>219</v>
      </c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</row>
    <row r="133" spans="1:65" s="2" customFormat="1" ht="22.95" customHeight="1">
      <c r="A133" s="33"/>
      <c r="B133" s="34"/>
      <c r="C133" s="73" t="s">
        <v>197</v>
      </c>
      <c r="D133" s="33"/>
      <c r="E133" s="33"/>
      <c r="F133" s="33"/>
      <c r="G133" s="33"/>
      <c r="H133" s="33"/>
      <c r="I133" s="33"/>
      <c r="J133" s="139">
        <f>BK133</f>
        <v>0</v>
      </c>
      <c r="K133" s="33"/>
      <c r="L133" s="34"/>
      <c r="M133" s="69"/>
      <c r="N133" s="60"/>
      <c r="O133" s="70"/>
      <c r="P133" s="140">
        <f>P134+P153</f>
        <v>0</v>
      </c>
      <c r="Q133" s="70"/>
      <c r="R133" s="140">
        <f>R134+R153</f>
        <v>7.2614065199999995</v>
      </c>
      <c r="S133" s="70"/>
      <c r="T133" s="141">
        <f>T134+T153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73</v>
      </c>
      <c r="AU133" s="18" t="s">
        <v>198</v>
      </c>
      <c r="BK133" s="142">
        <f>BK134+BK153</f>
        <v>0</v>
      </c>
    </row>
    <row r="134" spans="1:65" s="12" customFormat="1" ht="25.95" customHeight="1">
      <c r="B134" s="143"/>
      <c r="D134" s="144" t="s">
        <v>73</v>
      </c>
      <c r="E134" s="145" t="s">
        <v>220</v>
      </c>
      <c r="F134" s="145" t="s">
        <v>221</v>
      </c>
      <c r="I134" s="146"/>
      <c r="J134" s="147">
        <f>BK134</f>
        <v>0</v>
      </c>
      <c r="L134" s="143"/>
      <c r="M134" s="148"/>
      <c r="N134" s="149"/>
      <c r="O134" s="149"/>
      <c r="P134" s="150">
        <f>P135+P146+P151</f>
        <v>0</v>
      </c>
      <c r="Q134" s="149"/>
      <c r="R134" s="150">
        <f>R135+R146+R151</f>
        <v>5.7340054699999996</v>
      </c>
      <c r="S134" s="149"/>
      <c r="T134" s="151">
        <f>T135+T146+T151</f>
        <v>0</v>
      </c>
      <c r="AR134" s="144" t="s">
        <v>78</v>
      </c>
      <c r="AT134" s="152" t="s">
        <v>73</v>
      </c>
      <c r="AU134" s="152" t="s">
        <v>74</v>
      </c>
      <c r="AY134" s="144" t="s">
        <v>222</v>
      </c>
      <c r="BK134" s="153">
        <f>BK135+BK146+BK151</f>
        <v>0</v>
      </c>
    </row>
    <row r="135" spans="1:65" s="12" customFormat="1" ht="22.95" customHeight="1">
      <c r="B135" s="143"/>
      <c r="D135" s="144" t="s">
        <v>73</v>
      </c>
      <c r="E135" s="154" t="s">
        <v>137</v>
      </c>
      <c r="F135" s="154" t="s">
        <v>796</v>
      </c>
      <c r="I135" s="146"/>
      <c r="J135" s="155">
        <f>BK135</f>
        <v>0</v>
      </c>
      <c r="L135" s="143"/>
      <c r="M135" s="148"/>
      <c r="N135" s="149"/>
      <c r="O135" s="149"/>
      <c r="P135" s="150">
        <f>SUM(P136:P145)</f>
        <v>0</v>
      </c>
      <c r="Q135" s="149"/>
      <c r="R135" s="150">
        <f>SUM(R136:R145)</f>
        <v>5.2367631499999998</v>
      </c>
      <c r="S135" s="149"/>
      <c r="T135" s="151">
        <f>SUM(T136:T145)</f>
        <v>0</v>
      </c>
      <c r="AR135" s="144" t="s">
        <v>78</v>
      </c>
      <c r="AT135" s="152" t="s">
        <v>73</v>
      </c>
      <c r="AU135" s="152" t="s">
        <v>78</v>
      </c>
      <c r="AY135" s="144" t="s">
        <v>222</v>
      </c>
      <c r="BK135" s="153">
        <f>SUM(BK136:BK145)</f>
        <v>0</v>
      </c>
    </row>
    <row r="136" spans="1:65" s="2" customFormat="1" ht="37.950000000000003" customHeight="1">
      <c r="A136" s="33"/>
      <c r="B136" s="156"/>
      <c r="C136" s="157" t="s">
        <v>544</v>
      </c>
      <c r="D136" s="157" t="s">
        <v>224</v>
      </c>
      <c r="E136" s="158" t="s">
        <v>1133</v>
      </c>
      <c r="F136" s="159" t="s">
        <v>3290</v>
      </c>
      <c r="G136" s="160" t="s">
        <v>249</v>
      </c>
      <c r="H136" s="161">
        <v>17.838000000000001</v>
      </c>
      <c r="I136" s="162"/>
      <c r="J136" s="163">
        <f>ROUND(I136*H136,2)</f>
        <v>0</v>
      </c>
      <c r="K136" s="164"/>
      <c r="L136" s="34"/>
      <c r="M136" s="165" t="s">
        <v>1</v>
      </c>
      <c r="N136" s="166" t="s">
        <v>40</v>
      </c>
      <c r="O136" s="62"/>
      <c r="P136" s="167">
        <f>O136*H136</f>
        <v>0</v>
      </c>
      <c r="Q136" s="167">
        <v>1.306E-2</v>
      </c>
      <c r="R136" s="167">
        <f>Q136*H136</f>
        <v>0.23296428000000002</v>
      </c>
      <c r="S136" s="167">
        <v>0</v>
      </c>
      <c r="T136" s="16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114</v>
      </c>
      <c r="AT136" s="169" t="s">
        <v>224</v>
      </c>
      <c r="AU136" s="169" t="s">
        <v>85</v>
      </c>
      <c r="AY136" s="18" t="s">
        <v>222</v>
      </c>
      <c r="BE136" s="170">
        <f>IF(N136="základná",J136,0)</f>
        <v>0</v>
      </c>
      <c r="BF136" s="170">
        <f>IF(N136="znížená",J136,0)</f>
        <v>0</v>
      </c>
      <c r="BG136" s="170">
        <f>IF(N136="zákl. prenesená",J136,0)</f>
        <v>0</v>
      </c>
      <c r="BH136" s="170">
        <f>IF(N136="zníž. prenesená",J136,0)</f>
        <v>0</v>
      </c>
      <c r="BI136" s="170">
        <f>IF(N136="nulová",J136,0)</f>
        <v>0</v>
      </c>
      <c r="BJ136" s="18" t="s">
        <v>85</v>
      </c>
      <c r="BK136" s="170">
        <f>ROUND(I136*H136,2)</f>
        <v>0</v>
      </c>
      <c r="BL136" s="18" t="s">
        <v>114</v>
      </c>
      <c r="BM136" s="169" t="s">
        <v>1307</v>
      </c>
    </row>
    <row r="137" spans="1:65" s="15" customFormat="1">
      <c r="B137" s="188"/>
      <c r="D137" s="172" t="s">
        <v>229</v>
      </c>
      <c r="E137" s="189" t="s">
        <v>1</v>
      </c>
      <c r="F137" s="190" t="s">
        <v>1135</v>
      </c>
      <c r="H137" s="189" t="s">
        <v>1</v>
      </c>
      <c r="I137" s="191"/>
      <c r="L137" s="188"/>
      <c r="M137" s="192"/>
      <c r="N137" s="193"/>
      <c r="O137" s="193"/>
      <c r="P137" s="193"/>
      <c r="Q137" s="193"/>
      <c r="R137" s="193"/>
      <c r="S137" s="193"/>
      <c r="T137" s="194"/>
      <c r="AT137" s="189" t="s">
        <v>229</v>
      </c>
      <c r="AU137" s="189" t="s">
        <v>85</v>
      </c>
      <c r="AV137" s="15" t="s">
        <v>78</v>
      </c>
      <c r="AW137" s="15" t="s">
        <v>30</v>
      </c>
      <c r="AX137" s="15" t="s">
        <v>74</v>
      </c>
      <c r="AY137" s="189" t="s">
        <v>222</v>
      </c>
    </row>
    <row r="138" spans="1:65" s="13" customFormat="1">
      <c r="B138" s="171"/>
      <c r="D138" s="172" t="s">
        <v>229</v>
      </c>
      <c r="E138" s="173" t="s">
        <v>1</v>
      </c>
      <c r="F138" s="174" t="s">
        <v>1308</v>
      </c>
      <c r="H138" s="175">
        <v>17.838000000000001</v>
      </c>
      <c r="I138" s="176"/>
      <c r="L138" s="171"/>
      <c r="M138" s="177"/>
      <c r="N138" s="178"/>
      <c r="O138" s="178"/>
      <c r="P138" s="178"/>
      <c r="Q138" s="178"/>
      <c r="R138" s="178"/>
      <c r="S138" s="178"/>
      <c r="T138" s="179"/>
      <c r="AT138" s="173" t="s">
        <v>229</v>
      </c>
      <c r="AU138" s="173" t="s">
        <v>85</v>
      </c>
      <c r="AV138" s="13" t="s">
        <v>85</v>
      </c>
      <c r="AW138" s="13" t="s">
        <v>30</v>
      </c>
      <c r="AX138" s="13" t="s">
        <v>74</v>
      </c>
      <c r="AY138" s="173" t="s">
        <v>222</v>
      </c>
    </row>
    <row r="139" spans="1:65" s="14" customFormat="1">
      <c r="B139" s="180"/>
      <c r="D139" s="172" t="s">
        <v>229</v>
      </c>
      <c r="E139" s="181" t="s">
        <v>1</v>
      </c>
      <c r="F139" s="182" t="s">
        <v>232</v>
      </c>
      <c r="H139" s="183">
        <v>17.838000000000001</v>
      </c>
      <c r="I139" s="184"/>
      <c r="L139" s="180"/>
      <c r="M139" s="185"/>
      <c r="N139" s="186"/>
      <c r="O139" s="186"/>
      <c r="P139" s="186"/>
      <c r="Q139" s="186"/>
      <c r="R139" s="186"/>
      <c r="S139" s="186"/>
      <c r="T139" s="187"/>
      <c r="AT139" s="181" t="s">
        <v>229</v>
      </c>
      <c r="AU139" s="181" t="s">
        <v>85</v>
      </c>
      <c r="AV139" s="14" t="s">
        <v>114</v>
      </c>
      <c r="AW139" s="14" t="s">
        <v>30</v>
      </c>
      <c r="AX139" s="14" t="s">
        <v>78</v>
      </c>
      <c r="AY139" s="181" t="s">
        <v>222</v>
      </c>
    </row>
    <row r="140" spans="1:65" s="2" customFormat="1" ht="24.15" customHeight="1">
      <c r="A140" s="33"/>
      <c r="B140" s="156"/>
      <c r="C140" s="157" t="s">
        <v>552</v>
      </c>
      <c r="D140" s="157" t="s">
        <v>224</v>
      </c>
      <c r="E140" s="158" t="s">
        <v>1137</v>
      </c>
      <c r="F140" s="159" t="s">
        <v>1138</v>
      </c>
      <c r="G140" s="160" t="s">
        <v>249</v>
      </c>
      <c r="H140" s="161">
        <v>85.679000000000002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1.085E-2</v>
      </c>
      <c r="R140" s="167">
        <f>Q140*H140</f>
        <v>0.92961715</v>
      </c>
      <c r="S140" s="167">
        <v>0</v>
      </c>
      <c r="T140" s="16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85</v>
      </c>
      <c r="BK140" s="170">
        <f>ROUND(I140*H140,2)</f>
        <v>0</v>
      </c>
      <c r="BL140" s="18" t="s">
        <v>114</v>
      </c>
      <c r="BM140" s="169" t="s">
        <v>1309</v>
      </c>
    </row>
    <row r="141" spans="1:65" s="13" customFormat="1">
      <c r="B141" s="171"/>
      <c r="D141" s="172" t="s">
        <v>229</v>
      </c>
      <c r="E141" s="173" t="s">
        <v>1</v>
      </c>
      <c r="F141" s="174" t="s">
        <v>1310</v>
      </c>
      <c r="H141" s="175">
        <v>85.679000000000002</v>
      </c>
      <c r="I141" s="176"/>
      <c r="L141" s="171"/>
      <c r="M141" s="177"/>
      <c r="N141" s="178"/>
      <c r="O141" s="178"/>
      <c r="P141" s="178"/>
      <c r="Q141" s="178"/>
      <c r="R141" s="178"/>
      <c r="S141" s="178"/>
      <c r="T141" s="179"/>
      <c r="AT141" s="173" t="s">
        <v>229</v>
      </c>
      <c r="AU141" s="173" t="s">
        <v>85</v>
      </c>
      <c r="AV141" s="13" t="s">
        <v>85</v>
      </c>
      <c r="AW141" s="13" t="s">
        <v>30</v>
      </c>
      <c r="AX141" s="13" t="s">
        <v>78</v>
      </c>
      <c r="AY141" s="173" t="s">
        <v>222</v>
      </c>
    </row>
    <row r="142" spans="1:65" s="2" customFormat="1" ht="37.950000000000003" customHeight="1">
      <c r="A142" s="33"/>
      <c r="B142" s="156"/>
      <c r="C142" s="157" t="s">
        <v>558</v>
      </c>
      <c r="D142" s="157" t="s">
        <v>224</v>
      </c>
      <c r="E142" s="158" t="s">
        <v>1141</v>
      </c>
      <c r="F142" s="159" t="s">
        <v>1142</v>
      </c>
      <c r="G142" s="160" t="s">
        <v>249</v>
      </c>
      <c r="H142" s="161">
        <v>85.679000000000002</v>
      </c>
      <c r="I142" s="162"/>
      <c r="J142" s="163">
        <f>ROUND(I142*H142,2)</f>
        <v>0</v>
      </c>
      <c r="K142" s="164"/>
      <c r="L142" s="34"/>
      <c r="M142" s="165" t="s">
        <v>1</v>
      </c>
      <c r="N142" s="166" t="s">
        <v>40</v>
      </c>
      <c r="O142" s="62"/>
      <c r="P142" s="167">
        <f>O142*H142</f>
        <v>0</v>
      </c>
      <c r="Q142" s="167">
        <v>3.3599999999999998E-2</v>
      </c>
      <c r="R142" s="167">
        <f>Q142*H142</f>
        <v>2.8788144</v>
      </c>
      <c r="S142" s="167">
        <v>0</v>
      </c>
      <c r="T142" s="16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114</v>
      </c>
      <c r="AT142" s="169" t="s">
        <v>224</v>
      </c>
      <c r="AU142" s="169" t="s">
        <v>85</v>
      </c>
      <c r="AY142" s="18" t="s">
        <v>222</v>
      </c>
      <c r="BE142" s="170">
        <f>IF(N142="základná",J142,0)</f>
        <v>0</v>
      </c>
      <c r="BF142" s="170">
        <f>IF(N142="znížená",J142,0)</f>
        <v>0</v>
      </c>
      <c r="BG142" s="170">
        <f>IF(N142="zákl. prenesená",J142,0)</f>
        <v>0</v>
      </c>
      <c r="BH142" s="170">
        <f>IF(N142="zníž. prenesená",J142,0)</f>
        <v>0</v>
      </c>
      <c r="BI142" s="170">
        <f>IF(N142="nulová",J142,0)</f>
        <v>0</v>
      </c>
      <c r="BJ142" s="18" t="s">
        <v>85</v>
      </c>
      <c r="BK142" s="170">
        <f>ROUND(I142*H142,2)</f>
        <v>0</v>
      </c>
      <c r="BL142" s="18" t="s">
        <v>114</v>
      </c>
      <c r="BM142" s="169" t="s">
        <v>1311</v>
      </c>
    </row>
    <row r="143" spans="1:65" s="2" customFormat="1" ht="24.15" customHeight="1">
      <c r="A143" s="33"/>
      <c r="B143" s="156"/>
      <c r="C143" s="157" t="s">
        <v>563</v>
      </c>
      <c r="D143" s="157" t="s">
        <v>224</v>
      </c>
      <c r="E143" s="158" t="s">
        <v>1144</v>
      </c>
      <c r="F143" s="159" t="s">
        <v>1145</v>
      </c>
      <c r="G143" s="160" t="s">
        <v>249</v>
      </c>
      <c r="H143" s="161">
        <v>121.604</v>
      </c>
      <c r="I143" s="162"/>
      <c r="J143" s="163">
        <f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>O143*H143</f>
        <v>0</v>
      </c>
      <c r="Q143" s="167">
        <v>5.11E-3</v>
      </c>
      <c r="R143" s="167">
        <f>Q143*H143</f>
        <v>0.62139643999999994</v>
      </c>
      <c r="S143" s="167">
        <v>0</v>
      </c>
      <c r="T143" s="16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114</v>
      </c>
      <c r="AT143" s="169" t="s">
        <v>224</v>
      </c>
      <c r="AU143" s="169" t="s">
        <v>85</v>
      </c>
      <c r="AY143" s="18" t="s">
        <v>222</v>
      </c>
      <c r="BE143" s="170">
        <f>IF(N143="základná",J143,0)</f>
        <v>0</v>
      </c>
      <c r="BF143" s="170">
        <f>IF(N143="znížená",J143,0)</f>
        <v>0</v>
      </c>
      <c r="BG143" s="170">
        <f>IF(N143="zákl. prenesená",J143,0)</f>
        <v>0</v>
      </c>
      <c r="BH143" s="170">
        <f>IF(N143="zníž. prenesená",J143,0)</f>
        <v>0</v>
      </c>
      <c r="BI143" s="170">
        <f>IF(N143="nulová",J143,0)</f>
        <v>0</v>
      </c>
      <c r="BJ143" s="18" t="s">
        <v>85</v>
      </c>
      <c r="BK143" s="170">
        <f>ROUND(I143*H143,2)</f>
        <v>0</v>
      </c>
      <c r="BL143" s="18" t="s">
        <v>114</v>
      </c>
      <c r="BM143" s="169" t="s">
        <v>1312</v>
      </c>
    </row>
    <row r="144" spans="1:65" s="13" customFormat="1">
      <c r="B144" s="171"/>
      <c r="D144" s="172" t="s">
        <v>229</v>
      </c>
      <c r="E144" s="173" t="s">
        <v>1</v>
      </c>
      <c r="F144" s="174" t="s">
        <v>1313</v>
      </c>
      <c r="H144" s="175">
        <v>121.604</v>
      </c>
      <c r="I144" s="176"/>
      <c r="L144" s="171"/>
      <c r="M144" s="177"/>
      <c r="N144" s="178"/>
      <c r="O144" s="178"/>
      <c r="P144" s="178"/>
      <c r="Q144" s="178"/>
      <c r="R144" s="178"/>
      <c r="S144" s="178"/>
      <c r="T144" s="179"/>
      <c r="AT144" s="173" t="s">
        <v>229</v>
      </c>
      <c r="AU144" s="173" t="s">
        <v>85</v>
      </c>
      <c r="AV144" s="13" t="s">
        <v>85</v>
      </c>
      <c r="AW144" s="13" t="s">
        <v>30</v>
      </c>
      <c r="AX144" s="13" t="s">
        <v>78</v>
      </c>
      <c r="AY144" s="173" t="s">
        <v>222</v>
      </c>
    </row>
    <row r="145" spans="1:65" s="2" customFormat="1" ht="24.15" customHeight="1">
      <c r="A145" s="33"/>
      <c r="B145" s="156"/>
      <c r="C145" s="157" t="s">
        <v>568</v>
      </c>
      <c r="D145" s="157" t="s">
        <v>224</v>
      </c>
      <c r="E145" s="158" t="s">
        <v>1148</v>
      </c>
      <c r="F145" s="159" t="s">
        <v>1149</v>
      </c>
      <c r="G145" s="160" t="s">
        <v>249</v>
      </c>
      <c r="H145" s="161">
        <v>121.604</v>
      </c>
      <c r="I145" s="162"/>
      <c r="J145" s="163">
        <f>ROUND(I145*H145,2)</f>
        <v>0</v>
      </c>
      <c r="K145" s="164"/>
      <c r="L145" s="34"/>
      <c r="M145" s="165" t="s">
        <v>1</v>
      </c>
      <c r="N145" s="166" t="s">
        <v>40</v>
      </c>
      <c r="O145" s="62"/>
      <c r="P145" s="167">
        <f>O145*H145</f>
        <v>0</v>
      </c>
      <c r="Q145" s="167">
        <v>4.7200000000000002E-3</v>
      </c>
      <c r="R145" s="167">
        <f>Q145*H145</f>
        <v>0.57397088000000007</v>
      </c>
      <c r="S145" s="167">
        <v>0</v>
      </c>
      <c r="T145" s="16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114</v>
      </c>
      <c r="AT145" s="169" t="s">
        <v>224</v>
      </c>
      <c r="AU145" s="169" t="s">
        <v>85</v>
      </c>
      <c r="AY145" s="18" t="s">
        <v>222</v>
      </c>
      <c r="BE145" s="170">
        <f>IF(N145="základná",J145,0)</f>
        <v>0</v>
      </c>
      <c r="BF145" s="170">
        <f>IF(N145="znížená",J145,0)</f>
        <v>0</v>
      </c>
      <c r="BG145" s="170">
        <f>IF(N145="zákl. prenesená",J145,0)</f>
        <v>0</v>
      </c>
      <c r="BH145" s="170">
        <f>IF(N145="zníž. prenesená",J145,0)</f>
        <v>0</v>
      </c>
      <c r="BI145" s="170">
        <f>IF(N145="nulová",J145,0)</f>
        <v>0</v>
      </c>
      <c r="BJ145" s="18" t="s">
        <v>85</v>
      </c>
      <c r="BK145" s="170">
        <f>ROUND(I145*H145,2)</f>
        <v>0</v>
      </c>
      <c r="BL145" s="18" t="s">
        <v>114</v>
      </c>
      <c r="BM145" s="169" t="s">
        <v>1314</v>
      </c>
    </row>
    <row r="146" spans="1:65" s="12" customFormat="1" ht="22.95" customHeight="1">
      <c r="B146" s="143"/>
      <c r="D146" s="144" t="s">
        <v>73</v>
      </c>
      <c r="E146" s="154" t="s">
        <v>160</v>
      </c>
      <c r="F146" s="154" t="s">
        <v>223</v>
      </c>
      <c r="I146" s="146"/>
      <c r="J146" s="155">
        <f>BK146</f>
        <v>0</v>
      </c>
      <c r="L146" s="143"/>
      <c r="M146" s="148"/>
      <c r="N146" s="149"/>
      <c r="O146" s="149"/>
      <c r="P146" s="150">
        <f>SUM(P147:P150)</f>
        <v>0</v>
      </c>
      <c r="Q146" s="149"/>
      <c r="R146" s="150">
        <f>SUM(R147:R150)</f>
        <v>0.49724231999999996</v>
      </c>
      <c r="S146" s="149"/>
      <c r="T146" s="151">
        <f>SUM(T147:T150)</f>
        <v>0</v>
      </c>
      <c r="AR146" s="144" t="s">
        <v>78</v>
      </c>
      <c r="AT146" s="152" t="s">
        <v>73</v>
      </c>
      <c r="AU146" s="152" t="s">
        <v>78</v>
      </c>
      <c r="AY146" s="144" t="s">
        <v>222</v>
      </c>
      <c r="BK146" s="153">
        <f>SUM(BK147:BK150)</f>
        <v>0</v>
      </c>
    </row>
    <row r="147" spans="1:65" s="2" customFormat="1" ht="24.15" customHeight="1">
      <c r="A147" s="33"/>
      <c r="B147" s="156"/>
      <c r="C147" s="157" t="s">
        <v>1151</v>
      </c>
      <c r="D147" s="157" t="s">
        <v>224</v>
      </c>
      <c r="E147" s="158" t="s">
        <v>1152</v>
      </c>
      <c r="F147" s="159" t="s">
        <v>1153</v>
      </c>
      <c r="G147" s="160" t="s">
        <v>249</v>
      </c>
      <c r="H147" s="161">
        <v>80.323999999999998</v>
      </c>
      <c r="I147" s="162"/>
      <c r="J147" s="163">
        <f>ROUND(I147*H147,2)</f>
        <v>0</v>
      </c>
      <c r="K147" s="164"/>
      <c r="L147" s="34"/>
      <c r="M147" s="165" t="s">
        <v>1</v>
      </c>
      <c r="N147" s="166" t="s">
        <v>40</v>
      </c>
      <c r="O147" s="62"/>
      <c r="P147" s="167">
        <f>O147*H147</f>
        <v>0</v>
      </c>
      <c r="Q147" s="167">
        <v>6.1799999999999997E-3</v>
      </c>
      <c r="R147" s="167">
        <f>Q147*H147</f>
        <v>0.49640231999999995</v>
      </c>
      <c r="S147" s="167">
        <v>0</v>
      </c>
      <c r="T147" s="16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114</v>
      </c>
      <c r="AT147" s="169" t="s">
        <v>224</v>
      </c>
      <c r="AU147" s="169" t="s">
        <v>85</v>
      </c>
      <c r="AY147" s="18" t="s">
        <v>222</v>
      </c>
      <c r="BE147" s="170">
        <f>IF(N147="základná",J147,0)</f>
        <v>0</v>
      </c>
      <c r="BF147" s="170">
        <f>IF(N147="znížená",J147,0)</f>
        <v>0</v>
      </c>
      <c r="BG147" s="170">
        <f>IF(N147="zákl. prenesená",J147,0)</f>
        <v>0</v>
      </c>
      <c r="BH147" s="170">
        <f>IF(N147="zníž. prenesená",J147,0)</f>
        <v>0</v>
      </c>
      <c r="BI147" s="170">
        <f>IF(N147="nulová",J147,0)</f>
        <v>0</v>
      </c>
      <c r="BJ147" s="18" t="s">
        <v>85</v>
      </c>
      <c r="BK147" s="170">
        <f>ROUND(I147*H147,2)</f>
        <v>0</v>
      </c>
      <c r="BL147" s="18" t="s">
        <v>114</v>
      </c>
      <c r="BM147" s="169" t="s">
        <v>1315</v>
      </c>
    </row>
    <row r="148" spans="1:65" s="13" customFormat="1">
      <c r="B148" s="171"/>
      <c r="D148" s="172" t="s">
        <v>229</v>
      </c>
      <c r="E148" s="173" t="s">
        <v>1</v>
      </c>
      <c r="F148" s="174" t="s">
        <v>1316</v>
      </c>
      <c r="H148" s="175">
        <v>80.323999999999998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229</v>
      </c>
      <c r="AU148" s="173" t="s">
        <v>85</v>
      </c>
      <c r="AV148" s="13" t="s">
        <v>85</v>
      </c>
      <c r="AW148" s="13" t="s">
        <v>30</v>
      </c>
      <c r="AX148" s="13" t="s">
        <v>78</v>
      </c>
      <c r="AY148" s="173" t="s">
        <v>222</v>
      </c>
    </row>
    <row r="149" spans="1:65" s="2" customFormat="1" ht="24.15" customHeight="1">
      <c r="A149" s="33"/>
      <c r="B149" s="156"/>
      <c r="C149" s="157" t="s">
        <v>1164</v>
      </c>
      <c r="D149" s="157" t="s">
        <v>224</v>
      </c>
      <c r="E149" s="158" t="s">
        <v>1165</v>
      </c>
      <c r="F149" s="159" t="s">
        <v>1166</v>
      </c>
      <c r="G149" s="160" t="s">
        <v>227</v>
      </c>
      <c r="H149" s="161">
        <v>21</v>
      </c>
      <c r="I149" s="162"/>
      <c r="J149" s="163">
        <f>ROUND(I149*H149,2)</f>
        <v>0</v>
      </c>
      <c r="K149" s="164"/>
      <c r="L149" s="34"/>
      <c r="M149" s="165" t="s">
        <v>1</v>
      </c>
      <c r="N149" s="166" t="s">
        <v>40</v>
      </c>
      <c r="O149" s="62"/>
      <c r="P149" s="167">
        <f>O149*H149</f>
        <v>0</v>
      </c>
      <c r="Q149" s="167">
        <v>1.0000000000000001E-5</v>
      </c>
      <c r="R149" s="167">
        <f>Q149*H149</f>
        <v>2.1000000000000001E-4</v>
      </c>
      <c r="S149" s="167">
        <v>0</v>
      </c>
      <c r="T149" s="16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114</v>
      </c>
      <c r="AT149" s="169" t="s">
        <v>224</v>
      </c>
      <c r="AU149" s="169" t="s">
        <v>85</v>
      </c>
      <c r="AY149" s="18" t="s">
        <v>222</v>
      </c>
      <c r="BE149" s="170">
        <f>IF(N149="základná",J149,0)</f>
        <v>0</v>
      </c>
      <c r="BF149" s="170">
        <f>IF(N149="znížená",J149,0)</f>
        <v>0</v>
      </c>
      <c r="BG149" s="170">
        <f>IF(N149="zákl. prenesená",J149,0)</f>
        <v>0</v>
      </c>
      <c r="BH149" s="170">
        <f>IF(N149="zníž. prenesená",J149,0)</f>
        <v>0</v>
      </c>
      <c r="BI149" s="170">
        <f>IF(N149="nulová",J149,0)</f>
        <v>0</v>
      </c>
      <c r="BJ149" s="18" t="s">
        <v>85</v>
      </c>
      <c r="BK149" s="170">
        <f>ROUND(I149*H149,2)</f>
        <v>0</v>
      </c>
      <c r="BL149" s="18" t="s">
        <v>114</v>
      </c>
      <c r="BM149" s="169" t="s">
        <v>1317</v>
      </c>
    </row>
    <row r="150" spans="1:65" s="2" customFormat="1" ht="21.75" customHeight="1">
      <c r="A150" s="33"/>
      <c r="B150" s="156"/>
      <c r="C150" s="209" t="s">
        <v>1168</v>
      </c>
      <c r="D150" s="209" t="s">
        <v>588</v>
      </c>
      <c r="E150" s="210" t="s">
        <v>1169</v>
      </c>
      <c r="F150" s="211" t="s">
        <v>1170</v>
      </c>
      <c r="G150" s="212" t="s">
        <v>227</v>
      </c>
      <c r="H150" s="213">
        <v>21</v>
      </c>
      <c r="I150" s="214"/>
      <c r="J150" s="215">
        <f>ROUND(I150*H150,2)</f>
        <v>0</v>
      </c>
      <c r="K150" s="216"/>
      <c r="L150" s="217"/>
      <c r="M150" s="218" t="s">
        <v>1</v>
      </c>
      <c r="N150" s="219" t="s">
        <v>40</v>
      </c>
      <c r="O150" s="62"/>
      <c r="P150" s="167">
        <f>O150*H150</f>
        <v>0</v>
      </c>
      <c r="Q150" s="167">
        <v>3.0000000000000001E-5</v>
      </c>
      <c r="R150" s="167">
        <f>Q150*H150</f>
        <v>6.3000000000000003E-4</v>
      </c>
      <c r="S150" s="167">
        <v>0</v>
      </c>
      <c r="T150" s="16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153</v>
      </c>
      <c r="AT150" s="169" t="s">
        <v>588</v>
      </c>
      <c r="AU150" s="169" t="s">
        <v>85</v>
      </c>
      <c r="AY150" s="18" t="s">
        <v>222</v>
      </c>
      <c r="BE150" s="170">
        <f>IF(N150="základná",J150,0)</f>
        <v>0</v>
      </c>
      <c r="BF150" s="170">
        <f>IF(N150="znížená",J150,0)</f>
        <v>0</v>
      </c>
      <c r="BG150" s="170">
        <f>IF(N150="zákl. prenesená",J150,0)</f>
        <v>0</v>
      </c>
      <c r="BH150" s="170">
        <f>IF(N150="zníž. prenesená",J150,0)</f>
        <v>0</v>
      </c>
      <c r="BI150" s="170">
        <f>IF(N150="nulová",J150,0)</f>
        <v>0</v>
      </c>
      <c r="BJ150" s="18" t="s">
        <v>85</v>
      </c>
      <c r="BK150" s="170">
        <f>ROUND(I150*H150,2)</f>
        <v>0</v>
      </c>
      <c r="BL150" s="18" t="s">
        <v>114</v>
      </c>
      <c r="BM150" s="169" t="s">
        <v>1318</v>
      </c>
    </row>
    <row r="151" spans="1:65" s="12" customFormat="1" ht="22.95" customHeight="1">
      <c r="B151" s="143"/>
      <c r="D151" s="144" t="s">
        <v>73</v>
      </c>
      <c r="E151" s="154" t="s">
        <v>504</v>
      </c>
      <c r="F151" s="154" t="s">
        <v>505</v>
      </c>
      <c r="I151" s="146"/>
      <c r="J151" s="155">
        <f>BK151</f>
        <v>0</v>
      </c>
      <c r="L151" s="143"/>
      <c r="M151" s="148"/>
      <c r="N151" s="149"/>
      <c r="O151" s="149"/>
      <c r="P151" s="150">
        <f>P152</f>
        <v>0</v>
      </c>
      <c r="Q151" s="149"/>
      <c r="R151" s="150">
        <f>R152</f>
        <v>0</v>
      </c>
      <c r="S151" s="149"/>
      <c r="T151" s="151">
        <f>T152</f>
        <v>0</v>
      </c>
      <c r="AR151" s="144" t="s">
        <v>78</v>
      </c>
      <c r="AT151" s="152" t="s">
        <v>73</v>
      </c>
      <c r="AU151" s="152" t="s">
        <v>78</v>
      </c>
      <c r="AY151" s="144" t="s">
        <v>222</v>
      </c>
      <c r="BK151" s="153">
        <f>BK152</f>
        <v>0</v>
      </c>
    </row>
    <row r="152" spans="1:65" s="2" customFormat="1" ht="24.15" customHeight="1">
      <c r="A152" s="33"/>
      <c r="B152" s="156"/>
      <c r="C152" s="157" t="s">
        <v>826</v>
      </c>
      <c r="D152" s="157" t="s">
        <v>224</v>
      </c>
      <c r="E152" s="158" t="s">
        <v>507</v>
      </c>
      <c r="F152" s="159" t="s">
        <v>508</v>
      </c>
      <c r="G152" s="160" t="s">
        <v>482</v>
      </c>
      <c r="H152" s="161">
        <v>5.734</v>
      </c>
      <c r="I152" s="162"/>
      <c r="J152" s="163">
        <f>ROUND(I152*H152,2)</f>
        <v>0</v>
      </c>
      <c r="K152" s="164"/>
      <c r="L152" s="34"/>
      <c r="M152" s="165" t="s">
        <v>1</v>
      </c>
      <c r="N152" s="166" t="s">
        <v>40</v>
      </c>
      <c r="O152" s="62"/>
      <c r="P152" s="167">
        <f>O152*H152</f>
        <v>0</v>
      </c>
      <c r="Q152" s="167">
        <v>0</v>
      </c>
      <c r="R152" s="167">
        <f>Q152*H152</f>
        <v>0</v>
      </c>
      <c r="S152" s="167">
        <v>0</v>
      </c>
      <c r="T152" s="16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114</v>
      </c>
      <c r="AT152" s="169" t="s">
        <v>224</v>
      </c>
      <c r="AU152" s="169" t="s">
        <v>85</v>
      </c>
      <c r="AY152" s="18" t="s">
        <v>222</v>
      </c>
      <c r="BE152" s="170">
        <f>IF(N152="základná",J152,0)</f>
        <v>0</v>
      </c>
      <c r="BF152" s="170">
        <f>IF(N152="znížená",J152,0)</f>
        <v>0</v>
      </c>
      <c r="BG152" s="170">
        <f>IF(N152="zákl. prenesená",J152,0)</f>
        <v>0</v>
      </c>
      <c r="BH152" s="170">
        <f>IF(N152="zníž. prenesená",J152,0)</f>
        <v>0</v>
      </c>
      <c r="BI152" s="170">
        <f>IF(N152="nulová",J152,0)</f>
        <v>0</v>
      </c>
      <c r="BJ152" s="18" t="s">
        <v>85</v>
      </c>
      <c r="BK152" s="170">
        <f>ROUND(I152*H152,2)</f>
        <v>0</v>
      </c>
      <c r="BL152" s="18" t="s">
        <v>114</v>
      </c>
      <c r="BM152" s="169" t="s">
        <v>827</v>
      </c>
    </row>
    <row r="153" spans="1:65" s="12" customFormat="1" ht="25.95" customHeight="1">
      <c r="B153" s="143"/>
      <c r="D153" s="144" t="s">
        <v>73</v>
      </c>
      <c r="E153" s="145" t="s">
        <v>510</v>
      </c>
      <c r="F153" s="145" t="s">
        <v>511</v>
      </c>
      <c r="I153" s="146"/>
      <c r="J153" s="147">
        <f>BK153</f>
        <v>0</v>
      </c>
      <c r="L153" s="143"/>
      <c r="M153" s="148"/>
      <c r="N153" s="149"/>
      <c r="O153" s="149"/>
      <c r="P153" s="150">
        <f>P154+P180+P199+P211</f>
        <v>0</v>
      </c>
      <c r="Q153" s="149"/>
      <c r="R153" s="150">
        <f>R154+R180+R199+R211</f>
        <v>1.5274010500000001</v>
      </c>
      <c r="S153" s="149"/>
      <c r="T153" s="151">
        <f>T154+T180+T199+T211</f>
        <v>0</v>
      </c>
      <c r="AR153" s="144" t="s">
        <v>85</v>
      </c>
      <c r="AT153" s="152" t="s">
        <v>73</v>
      </c>
      <c r="AU153" s="152" t="s">
        <v>74</v>
      </c>
      <c r="AY153" s="144" t="s">
        <v>222</v>
      </c>
      <c r="BK153" s="153">
        <f>BK154+BK180+BK199+BK211</f>
        <v>0</v>
      </c>
    </row>
    <row r="154" spans="1:65" s="12" customFormat="1" ht="22.95" customHeight="1">
      <c r="B154" s="143"/>
      <c r="D154" s="144" t="s">
        <v>73</v>
      </c>
      <c r="E154" s="154" t="s">
        <v>981</v>
      </c>
      <c r="F154" s="154" t="s">
        <v>982</v>
      </c>
      <c r="I154" s="146"/>
      <c r="J154" s="155">
        <f>BK154</f>
        <v>0</v>
      </c>
      <c r="L154" s="143"/>
      <c r="M154" s="148"/>
      <c r="N154" s="149"/>
      <c r="O154" s="149"/>
      <c r="P154" s="150">
        <f>SUM(P155:P179)</f>
        <v>0</v>
      </c>
      <c r="Q154" s="149"/>
      <c r="R154" s="150">
        <f>SUM(R155:R179)</f>
        <v>0.23379905000000001</v>
      </c>
      <c r="S154" s="149"/>
      <c r="T154" s="151">
        <f>SUM(T155:T179)</f>
        <v>0</v>
      </c>
      <c r="AR154" s="144" t="s">
        <v>85</v>
      </c>
      <c r="AT154" s="152" t="s">
        <v>73</v>
      </c>
      <c r="AU154" s="152" t="s">
        <v>78</v>
      </c>
      <c r="AY154" s="144" t="s">
        <v>222</v>
      </c>
      <c r="BK154" s="153">
        <f>SUM(BK155:BK179)</f>
        <v>0</v>
      </c>
    </row>
    <row r="155" spans="1:65" s="2" customFormat="1" ht="24.15" customHeight="1">
      <c r="A155" s="33"/>
      <c r="B155" s="156"/>
      <c r="C155" s="157" t="s">
        <v>1172</v>
      </c>
      <c r="D155" s="157" t="s">
        <v>224</v>
      </c>
      <c r="E155" s="158" t="s">
        <v>1173</v>
      </c>
      <c r="F155" s="159" t="s">
        <v>1174</v>
      </c>
      <c r="G155" s="160" t="s">
        <v>249</v>
      </c>
      <c r="H155" s="161">
        <v>7.75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5.0000000000000001E-3</v>
      </c>
      <c r="R155" s="167">
        <f>Q155*H155</f>
        <v>3.875E-2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349</v>
      </c>
      <c r="AT155" s="169" t="s">
        <v>224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349</v>
      </c>
      <c r="BM155" s="169" t="s">
        <v>1175</v>
      </c>
    </row>
    <row r="156" spans="1:65" s="15" customFormat="1">
      <c r="B156" s="188"/>
      <c r="D156" s="172" t="s">
        <v>229</v>
      </c>
      <c r="E156" s="189" t="s">
        <v>1</v>
      </c>
      <c r="F156" s="190" t="s">
        <v>237</v>
      </c>
      <c r="H156" s="189" t="s">
        <v>1</v>
      </c>
      <c r="I156" s="191"/>
      <c r="L156" s="188"/>
      <c r="M156" s="192"/>
      <c r="N156" s="193"/>
      <c r="O156" s="193"/>
      <c r="P156" s="193"/>
      <c r="Q156" s="193"/>
      <c r="R156" s="193"/>
      <c r="S156" s="193"/>
      <c r="T156" s="194"/>
      <c r="AT156" s="189" t="s">
        <v>229</v>
      </c>
      <c r="AU156" s="189" t="s">
        <v>85</v>
      </c>
      <c r="AV156" s="15" t="s">
        <v>78</v>
      </c>
      <c r="AW156" s="15" t="s">
        <v>30</v>
      </c>
      <c r="AX156" s="15" t="s">
        <v>74</v>
      </c>
      <c r="AY156" s="189" t="s">
        <v>222</v>
      </c>
    </row>
    <row r="157" spans="1:65" s="15" customFormat="1" ht="20.399999999999999">
      <c r="B157" s="188"/>
      <c r="D157" s="172" t="s">
        <v>229</v>
      </c>
      <c r="E157" s="189" t="s">
        <v>1</v>
      </c>
      <c r="F157" s="190" t="s">
        <v>1176</v>
      </c>
      <c r="H157" s="189" t="s">
        <v>1</v>
      </c>
      <c r="I157" s="191"/>
      <c r="L157" s="188"/>
      <c r="M157" s="192"/>
      <c r="N157" s="193"/>
      <c r="O157" s="193"/>
      <c r="P157" s="193"/>
      <c r="Q157" s="193"/>
      <c r="R157" s="193"/>
      <c r="S157" s="193"/>
      <c r="T157" s="194"/>
      <c r="AT157" s="189" t="s">
        <v>229</v>
      </c>
      <c r="AU157" s="189" t="s">
        <v>85</v>
      </c>
      <c r="AV157" s="15" t="s">
        <v>78</v>
      </c>
      <c r="AW157" s="15" t="s">
        <v>30</v>
      </c>
      <c r="AX157" s="15" t="s">
        <v>74</v>
      </c>
      <c r="AY157" s="189" t="s">
        <v>222</v>
      </c>
    </row>
    <row r="158" spans="1:65" s="13" customFormat="1">
      <c r="B158" s="171"/>
      <c r="D158" s="172" t="s">
        <v>229</v>
      </c>
      <c r="E158" s="173" t="s">
        <v>1</v>
      </c>
      <c r="F158" s="174" t="s">
        <v>1319</v>
      </c>
      <c r="H158" s="175">
        <v>7.75</v>
      </c>
      <c r="I158" s="176"/>
      <c r="L158" s="171"/>
      <c r="M158" s="177"/>
      <c r="N158" s="178"/>
      <c r="O158" s="178"/>
      <c r="P158" s="178"/>
      <c r="Q158" s="178"/>
      <c r="R158" s="178"/>
      <c r="S158" s="178"/>
      <c r="T158" s="179"/>
      <c r="AT158" s="173" t="s">
        <v>229</v>
      </c>
      <c r="AU158" s="173" t="s">
        <v>85</v>
      </c>
      <c r="AV158" s="13" t="s">
        <v>85</v>
      </c>
      <c r="AW158" s="13" t="s">
        <v>30</v>
      </c>
      <c r="AX158" s="13" t="s">
        <v>74</v>
      </c>
      <c r="AY158" s="173" t="s">
        <v>222</v>
      </c>
    </row>
    <row r="159" spans="1:65" s="14" customFormat="1">
      <c r="B159" s="180"/>
      <c r="D159" s="172" t="s">
        <v>229</v>
      </c>
      <c r="E159" s="181" t="s">
        <v>1</v>
      </c>
      <c r="F159" s="182" t="s">
        <v>232</v>
      </c>
      <c r="H159" s="183">
        <v>7.75</v>
      </c>
      <c r="I159" s="184"/>
      <c r="L159" s="180"/>
      <c r="M159" s="185"/>
      <c r="N159" s="186"/>
      <c r="O159" s="186"/>
      <c r="P159" s="186"/>
      <c r="Q159" s="186"/>
      <c r="R159" s="186"/>
      <c r="S159" s="186"/>
      <c r="T159" s="187"/>
      <c r="AT159" s="181" t="s">
        <v>229</v>
      </c>
      <c r="AU159" s="181" t="s">
        <v>85</v>
      </c>
      <c r="AV159" s="14" t="s">
        <v>114</v>
      </c>
      <c r="AW159" s="14" t="s">
        <v>30</v>
      </c>
      <c r="AX159" s="14" t="s">
        <v>78</v>
      </c>
      <c r="AY159" s="181" t="s">
        <v>222</v>
      </c>
    </row>
    <row r="160" spans="1:65" s="2" customFormat="1" ht="24.15" customHeight="1">
      <c r="A160" s="33"/>
      <c r="B160" s="156"/>
      <c r="C160" s="157" t="s">
        <v>1051</v>
      </c>
      <c r="D160" s="157" t="s">
        <v>224</v>
      </c>
      <c r="E160" s="158" t="s">
        <v>1178</v>
      </c>
      <c r="F160" s="159" t="s">
        <v>1179</v>
      </c>
      <c r="G160" s="160" t="s">
        <v>249</v>
      </c>
      <c r="H160" s="161">
        <v>23</v>
      </c>
      <c r="I160" s="162"/>
      <c r="J160" s="163">
        <f>ROUND(I160*H160,2)</f>
        <v>0</v>
      </c>
      <c r="K160" s="164"/>
      <c r="L160" s="34"/>
      <c r="M160" s="165" t="s">
        <v>1</v>
      </c>
      <c r="N160" s="166" t="s">
        <v>40</v>
      </c>
      <c r="O160" s="62"/>
      <c r="P160" s="167">
        <f>O160*H160</f>
        <v>0</v>
      </c>
      <c r="Q160" s="167">
        <v>5.0400000000000002E-3</v>
      </c>
      <c r="R160" s="167">
        <f>Q160*H160</f>
        <v>0.11592000000000001</v>
      </c>
      <c r="S160" s="167">
        <v>0</v>
      </c>
      <c r="T160" s="16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349</v>
      </c>
      <c r="AT160" s="169" t="s">
        <v>224</v>
      </c>
      <c r="AU160" s="169" t="s">
        <v>85</v>
      </c>
      <c r="AY160" s="18" t="s">
        <v>222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8" t="s">
        <v>85</v>
      </c>
      <c r="BK160" s="170">
        <f>ROUND(I160*H160,2)</f>
        <v>0</v>
      </c>
      <c r="BL160" s="18" t="s">
        <v>349</v>
      </c>
      <c r="BM160" s="169" t="s">
        <v>1180</v>
      </c>
    </row>
    <row r="161" spans="1:65" s="15" customFormat="1">
      <c r="B161" s="188"/>
      <c r="D161" s="172" t="s">
        <v>229</v>
      </c>
      <c r="E161" s="189" t="s">
        <v>1</v>
      </c>
      <c r="F161" s="190" t="s">
        <v>1181</v>
      </c>
      <c r="H161" s="189" t="s">
        <v>1</v>
      </c>
      <c r="I161" s="191"/>
      <c r="L161" s="188"/>
      <c r="M161" s="192"/>
      <c r="N161" s="193"/>
      <c r="O161" s="193"/>
      <c r="P161" s="193"/>
      <c r="Q161" s="193"/>
      <c r="R161" s="193"/>
      <c r="S161" s="193"/>
      <c r="T161" s="194"/>
      <c r="AT161" s="189" t="s">
        <v>229</v>
      </c>
      <c r="AU161" s="189" t="s">
        <v>85</v>
      </c>
      <c r="AV161" s="15" t="s">
        <v>78</v>
      </c>
      <c r="AW161" s="15" t="s">
        <v>30</v>
      </c>
      <c r="AX161" s="15" t="s">
        <v>74</v>
      </c>
      <c r="AY161" s="189" t="s">
        <v>222</v>
      </c>
    </row>
    <row r="162" spans="1:65" s="13" customFormat="1">
      <c r="B162" s="171"/>
      <c r="D162" s="172" t="s">
        <v>229</v>
      </c>
      <c r="E162" s="173" t="s">
        <v>1</v>
      </c>
      <c r="F162" s="174" t="s">
        <v>1320</v>
      </c>
      <c r="H162" s="175">
        <v>23</v>
      </c>
      <c r="I162" s="176"/>
      <c r="L162" s="171"/>
      <c r="M162" s="177"/>
      <c r="N162" s="178"/>
      <c r="O162" s="178"/>
      <c r="P162" s="178"/>
      <c r="Q162" s="178"/>
      <c r="R162" s="178"/>
      <c r="S162" s="178"/>
      <c r="T162" s="179"/>
      <c r="AT162" s="173" t="s">
        <v>229</v>
      </c>
      <c r="AU162" s="173" t="s">
        <v>85</v>
      </c>
      <c r="AV162" s="13" t="s">
        <v>85</v>
      </c>
      <c r="AW162" s="13" t="s">
        <v>30</v>
      </c>
      <c r="AX162" s="13" t="s">
        <v>74</v>
      </c>
      <c r="AY162" s="173" t="s">
        <v>222</v>
      </c>
    </row>
    <row r="163" spans="1:65" s="14" customFormat="1">
      <c r="B163" s="180"/>
      <c r="D163" s="172" t="s">
        <v>229</v>
      </c>
      <c r="E163" s="181" t="s">
        <v>1</v>
      </c>
      <c r="F163" s="182" t="s">
        <v>232</v>
      </c>
      <c r="H163" s="183">
        <v>23</v>
      </c>
      <c r="I163" s="184"/>
      <c r="L163" s="180"/>
      <c r="M163" s="185"/>
      <c r="N163" s="186"/>
      <c r="O163" s="186"/>
      <c r="P163" s="186"/>
      <c r="Q163" s="186"/>
      <c r="R163" s="186"/>
      <c r="S163" s="186"/>
      <c r="T163" s="187"/>
      <c r="AT163" s="181" t="s">
        <v>229</v>
      </c>
      <c r="AU163" s="181" t="s">
        <v>85</v>
      </c>
      <c r="AV163" s="14" t="s">
        <v>114</v>
      </c>
      <c r="AW163" s="14" t="s">
        <v>30</v>
      </c>
      <c r="AX163" s="14" t="s">
        <v>78</v>
      </c>
      <c r="AY163" s="181" t="s">
        <v>222</v>
      </c>
    </row>
    <row r="164" spans="1:65" s="2" customFormat="1" ht="16.5" customHeight="1">
      <c r="A164" s="33"/>
      <c r="B164" s="156"/>
      <c r="C164" s="209" t="s">
        <v>1183</v>
      </c>
      <c r="D164" s="209" t="s">
        <v>588</v>
      </c>
      <c r="E164" s="210" t="s">
        <v>1184</v>
      </c>
      <c r="F164" s="211" t="s">
        <v>1185</v>
      </c>
      <c r="G164" s="212" t="s">
        <v>249</v>
      </c>
      <c r="H164" s="213">
        <v>31.364999999999998</v>
      </c>
      <c r="I164" s="214"/>
      <c r="J164" s="215">
        <f>ROUND(I164*H164,2)</f>
        <v>0</v>
      </c>
      <c r="K164" s="216"/>
      <c r="L164" s="217"/>
      <c r="M164" s="218" t="s">
        <v>1</v>
      </c>
      <c r="N164" s="219" t="s">
        <v>40</v>
      </c>
      <c r="O164" s="62"/>
      <c r="P164" s="167">
        <f>O164*H164</f>
        <v>0</v>
      </c>
      <c r="Q164" s="167">
        <v>2.1700000000000001E-3</v>
      </c>
      <c r="R164" s="167">
        <f>Q164*H164</f>
        <v>6.8062049999999999E-2</v>
      </c>
      <c r="S164" s="167">
        <v>0</v>
      </c>
      <c r="T164" s="16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506</v>
      </c>
      <c r="AT164" s="169" t="s">
        <v>588</v>
      </c>
      <c r="AU164" s="169" t="s">
        <v>85</v>
      </c>
      <c r="AY164" s="18" t="s">
        <v>222</v>
      </c>
      <c r="BE164" s="170">
        <f>IF(N164="základná",J164,0)</f>
        <v>0</v>
      </c>
      <c r="BF164" s="170">
        <f>IF(N164="znížená",J164,0)</f>
        <v>0</v>
      </c>
      <c r="BG164" s="170">
        <f>IF(N164="zákl. prenesená",J164,0)</f>
        <v>0</v>
      </c>
      <c r="BH164" s="170">
        <f>IF(N164="zníž. prenesená",J164,0)</f>
        <v>0</v>
      </c>
      <c r="BI164" s="170">
        <f>IF(N164="nulová",J164,0)</f>
        <v>0</v>
      </c>
      <c r="BJ164" s="18" t="s">
        <v>85</v>
      </c>
      <c r="BK164" s="170">
        <f>ROUND(I164*H164,2)</f>
        <v>0</v>
      </c>
      <c r="BL164" s="18" t="s">
        <v>349</v>
      </c>
      <c r="BM164" s="169" t="s">
        <v>1186</v>
      </c>
    </row>
    <row r="165" spans="1:65" s="15" customFormat="1">
      <c r="B165" s="188"/>
      <c r="D165" s="172" t="s">
        <v>229</v>
      </c>
      <c r="E165" s="189" t="s">
        <v>1</v>
      </c>
      <c r="F165" s="190" t="s">
        <v>237</v>
      </c>
      <c r="H165" s="189" t="s">
        <v>1</v>
      </c>
      <c r="I165" s="191"/>
      <c r="L165" s="188"/>
      <c r="M165" s="192"/>
      <c r="N165" s="193"/>
      <c r="O165" s="193"/>
      <c r="P165" s="193"/>
      <c r="Q165" s="193"/>
      <c r="R165" s="193"/>
      <c r="S165" s="193"/>
      <c r="T165" s="194"/>
      <c r="AT165" s="189" t="s">
        <v>229</v>
      </c>
      <c r="AU165" s="189" t="s">
        <v>85</v>
      </c>
      <c r="AV165" s="15" t="s">
        <v>78</v>
      </c>
      <c r="AW165" s="15" t="s">
        <v>30</v>
      </c>
      <c r="AX165" s="15" t="s">
        <v>74</v>
      </c>
      <c r="AY165" s="189" t="s">
        <v>222</v>
      </c>
    </row>
    <row r="166" spans="1:65" s="15" customFormat="1" ht="20.399999999999999">
      <c r="B166" s="188"/>
      <c r="D166" s="172" t="s">
        <v>229</v>
      </c>
      <c r="E166" s="189" t="s">
        <v>1</v>
      </c>
      <c r="F166" s="190" t="s">
        <v>1176</v>
      </c>
      <c r="H166" s="189" t="s">
        <v>1</v>
      </c>
      <c r="I166" s="191"/>
      <c r="L166" s="188"/>
      <c r="M166" s="192"/>
      <c r="N166" s="193"/>
      <c r="O166" s="193"/>
      <c r="P166" s="193"/>
      <c r="Q166" s="193"/>
      <c r="R166" s="193"/>
      <c r="S166" s="193"/>
      <c r="T166" s="194"/>
      <c r="AT166" s="189" t="s">
        <v>229</v>
      </c>
      <c r="AU166" s="189" t="s">
        <v>85</v>
      </c>
      <c r="AV166" s="15" t="s">
        <v>78</v>
      </c>
      <c r="AW166" s="15" t="s">
        <v>30</v>
      </c>
      <c r="AX166" s="15" t="s">
        <v>74</v>
      </c>
      <c r="AY166" s="189" t="s">
        <v>222</v>
      </c>
    </row>
    <row r="167" spans="1:65" s="13" customFormat="1">
      <c r="B167" s="171"/>
      <c r="D167" s="172" t="s">
        <v>229</v>
      </c>
      <c r="E167" s="173" t="s">
        <v>1</v>
      </c>
      <c r="F167" s="174" t="s">
        <v>1321</v>
      </c>
      <c r="H167" s="175">
        <v>7.75</v>
      </c>
      <c r="I167" s="176"/>
      <c r="L167" s="171"/>
      <c r="M167" s="177"/>
      <c r="N167" s="178"/>
      <c r="O167" s="178"/>
      <c r="P167" s="178"/>
      <c r="Q167" s="178"/>
      <c r="R167" s="178"/>
      <c r="S167" s="178"/>
      <c r="T167" s="179"/>
      <c r="AT167" s="173" t="s">
        <v>229</v>
      </c>
      <c r="AU167" s="173" t="s">
        <v>85</v>
      </c>
      <c r="AV167" s="13" t="s">
        <v>85</v>
      </c>
      <c r="AW167" s="13" t="s">
        <v>30</v>
      </c>
      <c r="AX167" s="13" t="s">
        <v>74</v>
      </c>
      <c r="AY167" s="173" t="s">
        <v>222</v>
      </c>
    </row>
    <row r="168" spans="1:65" s="16" customFormat="1">
      <c r="B168" s="195"/>
      <c r="D168" s="172" t="s">
        <v>229</v>
      </c>
      <c r="E168" s="196" t="s">
        <v>1</v>
      </c>
      <c r="F168" s="197" t="s">
        <v>259</v>
      </c>
      <c r="H168" s="198">
        <v>7.75</v>
      </c>
      <c r="I168" s="199"/>
      <c r="L168" s="195"/>
      <c r="M168" s="200"/>
      <c r="N168" s="201"/>
      <c r="O168" s="201"/>
      <c r="P168" s="201"/>
      <c r="Q168" s="201"/>
      <c r="R168" s="201"/>
      <c r="S168" s="201"/>
      <c r="T168" s="202"/>
      <c r="AT168" s="196" t="s">
        <v>229</v>
      </c>
      <c r="AU168" s="196" t="s">
        <v>85</v>
      </c>
      <c r="AV168" s="16" t="s">
        <v>90</v>
      </c>
      <c r="AW168" s="16" t="s">
        <v>30</v>
      </c>
      <c r="AX168" s="16" t="s">
        <v>74</v>
      </c>
      <c r="AY168" s="196" t="s">
        <v>222</v>
      </c>
    </row>
    <row r="169" spans="1:65" s="15" customFormat="1">
      <c r="B169" s="188"/>
      <c r="D169" s="172" t="s">
        <v>229</v>
      </c>
      <c r="E169" s="189" t="s">
        <v>1</v>
      </c>
      <c r="F169" s="190" t="s">
        <v>1188</v>
      </c>
      <c r="H169" s="189" t="s">
        <v>1</v>
      </c>
      <c r="I169" s="191"/>
      <c r="L169" s="188"/>
      <c r="M169" s="192"/>
      <c r="N169" s="193"/>
      <c r="O169" s="193"/>
      <c r="P169" s="193"/>
      <c r="Q169" s="193"/>
      <c r="R169" s="193"/>
      <c r="S169" s="193"/>
      <c r="T169" s="194"/>
      <c r="AT169" s="189" t="s">
        <v>229</v>
      </c>
      <c r="AU169" s="189" t="s">
        <v>85</v>
      </c>
      <c r="AV169" s="15" t="s">
        <v>78</v>
      </c>
      <c r="AW169" s="15" t="s">
        <v>30</v>
      </c>
      <c r="AX169" s="15" t="s">
        <v>74</v>
      </c>
      <c r="AY169" s="189" t="s">
        <v>222</v>
      </c>
    </row>
    <row r="170" spans="1:65" s="13" customFormat="1">
      <c r="B170" s="171"/>
      <c r="D170" s="172" t="s">
        <v>229</v>
      </c>
      <c r="E170" s="173" t="s">
        <v>1</v>
      </c>
      <c r="F170" s="174" t="s">
        <v>1322</v>
      </c>
      <c r="H170" s="175">
        <v>23</v>
      </c>
      <c r="I170" s="176"/>
      <c r="L170" s="171"/>
      <c r="M170" s="177"/>
      <c r="N170" s="178"/>
      <c r="O170" s="178"/>
      <c r="P170" s="178"/>
      <c r="Q170" s="178"/>
      <c r="R170" s="178"/>
      <c r="S170" s="178"/>
      <c r="T170" s="179"/>
      <c r="AT170" s="173" t="s">
        <v>229</v>
      </c>
      <c r="AU170" s="173" t="s">
        <v>85</v>
      </c>
      <c r="AV170" s="13" t="s">
        <v>85</v>
      </c>
      <c r="AW170" s="13" t="s">
        <v>30</v>
      </c>
      <c r="AX170" s="13" t="s">
        <v>74</v>
      </c>
      <c r="AY170" s="173" t="s">
        <v>222</v>
      </c>
    </row>
    <row r="171" spans="1:65" s="16" customFormat="1">
      <c r="B171" s="195"/>
      <c r="D171" s="172" t="s">
        <v>229</v>
      </c>
      <c r="E171" s="196" t="s">
        <v>1</v>
      </c>
      <c r="F171" s="197" t="s">
        <v>259</v>
      </c>
      <c r="H171" s="198">
        <v>23</v>
      </c>
      <c r="I171" s="199"/>
      <c r="L171" s="195"/>
      <c r="M171" s="200"/>
      <c r="N171" s="201"/>
      <c r="O171" s="201"/>
      <c r="P171" s="201"/>
      <c r="Q171" s="201"/>
      <c r="R171" s="201"/>
      <c r="S171" s="201"/>
      <c r="T171" s="202"/>
      <c r="AT171" s="196" t="s">
        <v>229</v>
      </c>
      <c r="AU171" s="196" t="s">
        <v>85</v>
      </c>
      <c r="AV171" s="16" t="s">
        <v>90</v>
      </c>
      <c r="AW171" s="16" t="s">
        <v>30</v>
      </c>
      <c r="AX171" s="16" t="s">
        <v>74</v>
      </c>
      <c r="AY171" s="196" t="s">
        <v>222</v>
      </c>
    </row>
    <row r="172" spans="1:65" s="14" customFormat="1">
      <c r="B172" s="180"/>
      <c r="D172" s="172" t="s">
        <v>229</v>
      </c>
      <c r="E172" s="181" t="s">
        <v>1</v>
      </c>
      <c r="F172" s="182" t="s">
        <v>232</v>
      </c>
      <c r="H172" s="183">
        <v>30.75</v>
      </c>
      <c r="I172" s="184"/>
      <c r="L172" s="180"/>
      <c r="M172" s="185"/>
      <c r="N172" s="186"/>
      <c r="O172" s="186"/>
      <c r="P172" s="186"/>
      <c r="Q172" s="186"/>
      <c r="R172" s="186"/>
      <c r="S172" s="186"/>
      <c r="T172" s="187"/>
      <c r="AT172" s="181" t="s">
        <v>229</v>
      </c>
      <c r="AU172" s="181" t="s">
        <v>85</v>
      </c>
      <c r="AV172" s="14" t="s">
        <v>114</v>
      </c>
      <c r="AW172" s="14" t="s">
        <v>30</v>
      </c>
      <c r="AX172" s="14" t="s">
        <v>78</v>
      </c>
      <c r="AY172" s="181" t="s">
        <v>222</v>
      </c>
    </row>
    <row r="173" spans="1:65" s="13" customFormat="1">
      <c r="B173" s="171"/>
      <c r="D173" s="172" t="s">
        <v>229</v>
      </c>
      <c r="F173" s="174" t="s">
        <v>1323</v>
      </c>
      <c r="H173" s="175">
        <v>31.364999999999998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229</v>
      </c>
      <c r="AU173" s="173" t="s">
        <v>85</v>
      </c>
      <c r="AV173" s="13" t="s">
        <v>85</v>
      </c>
      <c r="AW173" s="13" t="s">
        <v>3</v>
      </c>
      <c r="AX173" s="13" t="s">
        <v>78</v>
      </c>
      <c r="AY173" s="173" t="s">
        <v>222</v>
      </c>
    </row>
    <row r="174" spans="1:65" s="2" customFormat="1" ht="24.15" customHeight="1">
      <c r="A174" s="33"/>
      <c r="B174" s="156"/>
      <c r="C174" s="157" t="s">
        <v>1191</v>
      </c>
      <c r="D174" s="157" t="s">
        <v>224</v>
      </c>
      <c r="E174" s="158" t="s">
        <v>1192</v>
      </c>
      <c r="F174" s="159" t="s">
        <v>1193</v>
      </c>
      <c r="G174" s="160" t="s">
        <v>249</v>
      </c>
      <c r="H174" s="161">
        <v>7.75</v>
      </c>
      <c r="I174" s="162"/>
      <c r="J174" s="163">
        <f>ROUND(I174*H174,2)</f>
        <v>0</v>
      </c>
      <c r="K174" s="164"/>
      <c r="L174" s="34"/>
      <c r="M174" s="165" t="s">
        <v>1</v>
      </c>
      <c r="N174" s="166" t="s">
        <v>40</v>
      </c>
      <c r="O174" s="62"/>
      <c r="P174" s="167">
        <f>O174*H174</f>
        <v>0</v>
      </c>
      <c r="Q174" s="167">
        <v>0</v>
      </c>
      <c r="R174" s="167">
        <f>Q174*H174</f>
        <v>0</v>
      </c>
      <c r="S174" s="167">
        <v>0</v>
      </c>
      <c r="T174" s="16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349</v>
      </c>
      <c r="AT174" s="169" t="s">
        <v>224</v>
      </c>
      <c r="AU174" s="169" t="s">
        <v>85</v>
      </c>
      <c r="AY174" s="18" t="s">
        <v>222</v>
      </c>
      <c r="BE174" s="170">
        <f>IF(N174="základná",J174,0)</f>
        <v>0</v>
      </c>
      <c r="BF174" s="170">
        <f>IF(N174="znížená",J174,0)</f>
        <v>0</v>
      </c>
      <c r="BG174" s="170">
        <f>IF(N174="zákl. prenesená",J174,0)</f>
        <v>0</v>
      </c>
      <c r="BH174" s="170">
        <f>IF(N174="zníž. prenesená",J174,0)</f>
        <v>0</v>
      </c>
      <c r="BI174" s="170">
        <f>IF(N174="nulová",J174,0)</f>
        <v>0</v>
      </c>
      <c r="BJ174" s="18" t="s">
        <v>85</v>
      </c>
      <c r="BK174" s="170">
        <f>ROUND(I174*H174,2)</f>
        <v>0</v>
      </c>
      <c r="BL174" s="18" t="s">
        <v>349</v>
      </c>
      <c r="BM174" s="169" t="s">
        <v>1194</v>
      </c>
    </row>
    <row r="175" spans="1:65" s="15" customFormat="1">
      <c r="B175" s="188"/>
      <c r="D175" s="172" t="s">
        <v>229</v>
      </c>
      <c r="E175" s="189" t="s">
        <v>1</v>
      </c>
      <c r="F175" s="190" t="s">
        <v>1195</v>
      </c>
      <c r="H175" s="189" t="s">
        <v>1</v>
      </c>
      <c r="I175" s="191"/>
      <c r="L175" s="188"/>
      <c r="M175" s="192"/>
      <c r="N175" s="193"/>
      <c r="O175" s="193"/>
      <c r="P175" s="193"/>
      <c r="Q175" s="193"/>
      <c r="R175" s="193"/>
      <c r="S175" s="193"/>
      <c r="T175" s="194"/>
      <c r="AT175" s="189" t="s">
        <v>229</v>
      </c>
      <c r="AU175" s="189" t="s">
        <v>85</v>
      </c>
      <c r="AV175" s="15" t="s">
        <v>78</v>
      </c>
      <c r="AW175" s="15" t="s">
        <v>30</v>
      </c>
      <c r="AX175" s="15" t="s">
        <v>74</v>
      </c>
      <c r="AY175" s="189" t="s">
        <v>222</v>
      </c>
    </row>
    <row r="176" spans="1:65" s="13" customFormat="1">
      <c r="B176" s="171"/>
      <c r="D176" s="172" t="s">
        <v>229</v>
      </c>
      <c r="E176" s="173" t="s">
        <v>1</v>
      </c>
      <c r="F176" s="174" t="s">
        <v>1321</v>
      </c>
      <c r="H176" s="175">
        <v>7.75</v>
      </c>
      <c r="I176" s="176"/>
      <c r="L176" s="171"/>
      <c r="M176" s="177"/>
      <c r="N176" s="178"/>
      <c r="O176" s="178"/>
      <c r="P176" s="178"/>
      <c r="Q176" s="178"/>
      <c r="R176" s="178"/>
      <c r="S176" s="178"/>
      <c r="T176" s="179"/>
      <c r="AT176" s="173" t="s">
        <v>229</v>
      </c>
      <c r="AU176" s="173" t="s">
        <v>85</v>
      </c>
      <c r="AV176" s="13" t="s">
        <v>85</v>
      </c>
      <c r="AW176" s="13" t="s">
        <v>30</v>
      </c>
      <c r="AX176" s="13" t="s">
        <v>78</v>
      </c>
      <c r="AY176" s="173" t="s">
        <v>222</v>
      </c>
    </row>
    <row r="177" spans="1:65" s="2" customFormat="1" ht="16.5" customHeight="1">
      <c r="A177" s="33"/>
      <c r="B177" s="156"/>
      <c r="C177" s="209" t="s">
        <v>1196</v>
      </c>
      <c r="D177" s="209" t="s">
        <v>588</v>
      </c>
      <c r="E177" s="210" t="s">
        <v>1197</v>
      </c>
      <c r="F177" s="211" t="s">
        <v>3291</v>
      </c>
      <c r="G177" s="212" t="s">
        <v>249</v>
      </c>
      <c r="H177" s="213">
        <v>7.9050000000000002</v>
      </c>
      <c r="I177" s="214"/>
      <c r="J177" s="215">
        <f>ROUND(I177*H177,2)</f>
        <v>0</v>
      </c>
      <c r="K177" s="216"/>
      <c r="L177" s="217"/>
      <c r="M177" s="218" t="s">
        <v>1</v>
      </c>
      <c r="N177" s="219" t="s">
        <v>40</v>
      </c>
      <c r="O177" s="62"/>
      <c r="P177" s="167">
        <f>O177*H177</f>
        <v>0</v>
      </c>
      <c r="Q177" s="167">
        <v>1.4E-3</v>
      </c>
      <c r="R177" s="167">
        <f>Q177*H177</f>
        <v>1.1067E-2</v>
      </c>
      <c r="S177" s="167">
        <v>0</v>
      </c>
      <c r="T177" s="16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506</v>
      </c>
      <c r="AT177" s="169" t="s">
        <v>588</v>
      </c>
      <c r="AU177" s="169" t="s">
        <v>85</v>
      </c>
      <c r="AY177" s="18" t="s">
        <v>222</v>
      </c>
      <c r="BE177" s="170">
        <f>IF(N177="základná",J177,0)</f>
        <v>0</v>
      </c>
      <c r="BF177" s="170">
        <f>IF(N177="znížená",J177,0)</f>
        <v>0</v>
      </c>
      <c r="BG177" s="170">
        <f>IF(N177="zákl. prenesená",J177,0)</f>
        <v>0</v>
      </c>
      <c r="BH177" s="170">
        <f>IF(N177="zníž. prenesená",J177,0)</f>
        <v>0</v>
      </c>
      <c r="BI177" s="170">
        <f>IF(N177="nulová",J177,0)</f>
        <v>0</v>
      </c>
      <c r="BJ177" s="18" t="s">
        <v>85</v>
      </c>
      <c r="BK177" s="170">
        <f>ROUND(I177*H177,2)</f>
        <v>0</v>
      </c>
      <c r="BL177" s="18" t="s">
        <v>349</v>
      </c>
      <c r="BM177" s="169" t="s">
        <v>1199</v>
      </c>
    </row>
    <row r="178" spans="1:65" s="13" customFormat="1">
      <c r="B178" s="171"/>
      <c r="D178" s="172" t="s">
        <v>229</v>
      </c>
      <c r="F178" s="174" t="s">
        <v>1324</v>
      </c>
      <c r="H178" s="175">
        <v>7.9050000000000002</v>
      </c>
      <c r="I178" s="176"/>
      <c r="L178" s="171"/>
      <c r="M178" s="177"/>
      <c r="N178" s="178"/>
      <c r="O178" s="178"/>
      <c r="P178" s="178"/>
      <c r="Q178" s="178"/>
      <c r="R178" s="178"/>
      <c r="S178" s="178"/>
      <c r="T178" s="179"/>
      <c r="AT178" s="173" t="s">
        <v>229</v>
      </c>
      <c r="AU178" s="173" t="s">
        <v>85</v>
      </c>
      <c r="AV178" s="13" t="s">
        <v>85</v>
      </c>
      <c r="AW178" s="13" t="s">
        <v>3</v>
      </c>
      <c r="AX178" s="13" t="s">
        <v>78</v>
      </c>
      <c r="AY178" s="173" t="s">
        <v>222</v>
      </c>
    </row>
    <row r="179" spans="1:65" s="2" customFormat="1" ht="24.15" customHeight="1">
      <c r="A179" s="33"/>
      <c r="B179" s="156"/>
      <c r="C179" s="157" t="s">
        <v>992</v>
      </c>
      <c r="D179" s="157" t="s">
        <v>224</v>
      </c>
      <c r="E179" s="158" t="s">
        <v>993</v>
      </c>
      <c r="F179" s="159" t="s">
        <v>994</v>
      </c>
      <c r="G179" s="160" t="s">
        <v>482</v>
      </c>
      <c r="H179" s="161">
        <v>0.23400000000000001</v>
      </c>
      <c r="I179" s="162"/>
      <c r="J179" s="163">
        <f>ROUND(I179*H179,2)</f>
        <v>0</v>
      </c>
      <c r="K179" s="164"/>
      <c r="L179" s="34"/>
      <c r="M179" s="165" t="s">
        <v>1</v>
      </c>
      <c r="N179" s="166" t="s">
        <v>40</v>
      </c>
      <c r="O179" s="62"/>
      <c r="P179" s="167">
        <f>O179*H179</f>
        <v>0</v>
      </c>
      <c r="Q179" s="167">
        <v>0</v>
      </c>
      <c r="R179" s="167">
        <f>Q179*H179</f>
        <v>0</v>
      </c>
      <c r="S179" s="167">
        <v>0</v>
      </c>
      <c r="T179" s="16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349</v>
      </c>
      <c r="AT179" s="169" t="s">
        <v>224</v>
      </c>
      <c r="AU179" s="169" t="s">
        <v>85</v>
      </c>
      <c r="AY179" s="18" t="s">
        <v>222</v>
      </c>
      <c r="BE179" s="170">
        <f>IF(N179="základná",J179,0)</f>
        <v>0</v>
      </c>
      <c r="BF179" s="170">
        <f>IF(N179="znížená",J179,0)</f>
        <v>0</v>
      </c>
      <c r="BG179" s="170">
        <f>IF(N179="zákl. prenesená",J179,0)</f>
        <v>0</v>
      </c>
      <c r="BH179" s="170">
        <f>IF(N179="zníž. prenesená",J179,0)</f>
        <v>0</v>
      </c>
      <c r="BI179" s="170">
        <f>IF(N179="nulová",J179,0)</f>
        <v>0</v>
      </c>
      <c r="BJ179" s="18" t="s">
        <v>85</v>
      </c>
      <c r="BK179" s="170">
        <f>ROUND(I179*H179,2)</f>
        <v>0</v>
      </c>
      <c r="BL179" s="18" t="s">
        <v>349</v>
      </c>
      <c r="BM179" s="169" t="s">
        <v>995</v>
      </c>
    </row>
    <row r="180" spans="1:65" s="12" customFormat="1" ht="22.95" customHeight="1">
      <c r="B180" s="143"/>
      <c r="D180" s="144" t="s">
        <v>73</v>
      </c>
      <c r="E180" s="154" t="s">
        <v>550</v>
      </c>
      <c r="F180" s="154" t="s">
        <v>551</v>
      </c>
      <c r="I180" s="146"/>
      <c r="J180" s="155">
        <f>BK180</f>
        <v>0</v>
      </c>
      <c r="L180" s="143"/>
      <c r="M180" s="148"/>
      <c r="N180" s="149"/>
      <c r="O180" s="149"/>
      <c r="P180" s="150">
        <f>SUM(P181:P198)</f>
        <v>0</v>
      </c>
      <c r="Q180" s="149"/>
      <c r="R180" s="150">
        <f>SUM(R181:R198)</f>
        <v>1.0961020000000001</v>
      </c>
      <c r="S180" s="149"/>
      <c r="T180" s="151">
        <f>SUM(T181:T198)</f>
        <v>0</v>
      </c>
      <c r="AR180" s="144" t="s">
        <v>85</v>
      </c>
      <c r="AT180" s="152" t="s">
        <v>73</v>
      </c>
      <c r="AU180" s="152" t="s">
        <v>78</v>
      </c>
      <c r="AY180" s="144" t="s">
        <v>222</v>
      </c>
      <c r="BK180" s="153">
        <f>SUM(BK181:BK198)</f>
        <v>0</v>
      </c>
    </row>
    <row r="181" spans="1:65" s="2" customFormat="1" ht="37.950000000000003" customHeight="1">
      <c r="A181" s="33"/>
      <c r="B181" s="156"/>
      <c r="C181" s="157" t="s">
        <v>1040</v>
      </c>
      <c r="D181" s="157" t="s">
        <v>224</v>
      </c>
      <c r="E181" s="158" t="s">
        <v>1041</v>
      </c>
      <c r="F181" s="159" t="s">
        <v>1042</v>
      </c>
      <c r="G181" s="160" t="s">
        <v>249</v>
      </c>
      <c r="H181" s="161">
        <v>135</v>
      </c>
      <c r="I181" s="162"/>
      <c r="J181" s="163">
        <f>ROUND(I181*H181,2)</f>
        <v>0</v>
      </c>
      <c r="K181" s="164"/>
      <c r="L181" s="34"/>
      <c r="M181" s="165" t="s">
        <v>1</v>
      </c>
      <c r="N181" s="166" t="s">
        <v>40</v>
      </c>
      <c r="O181" s="62"/>
      <c r="P181" s="167">
        <f>O181*H181</f>
        <v>0</v>
      </c>
      <c r="Q181" s="167">
        <v>3.4000000000000002E-4</v>
      </c>
      <c r="R181" s="167">
        <f>Q181*H181</f>
        <v>4.5900000000000003E-2</v>
      </c>
      <c r="S181" s="167">
        <v>0</v>
      </c>
      <c r="T181" s="16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349</v>
      </c>
      <c r="AT181" s="169" t="s">
        <v>224</v>
      </c>
      <c r="AU181" s="169" t="s">
        <v>85</v>
      </c>
      <c r="AY181" s="18" t="s">
        <v>222</v>
      </c>
      <c r="BE181" s="170">
        <f>IF(N181="základná",J181,0)</f>
        <v>0</v>
      </c>
      <c r="BF181" s="170">
        <f>IF(N181="znížená",J181,0)</f>
        <v>0</v>
      </c>
      <c r="BG181" s="170">
        <f>IF(N181="zákl. prenesená",J181,0)</f>
        <v>0</v>
      </c>
      <c r="BH181" s="170">
        <f>IF(N181="zníž. prenesená",J181,0)</f>
        <v>0</v>
      </c>
      <c r="BI181" s="170">
        <f>IF(N181="nulová",J181,0)</f>
        <v>0</v>
      </c>
      <c r="BJ181" s="18" t="s">
        <v>85</v>
      </c>
      <c r="BK181" s="170">
        <f>ROUND(I181*H181,2)</f>
        <v>0</v>
      </c>
      <c r="BL181" s="18" t="s">
        <v>349</v>
      </c>
      <c r="BM181" s="169" t="s">
        <v>1325</v>
      </c>
    </row>
    <row r="182" spans="1:65" s="13" customFormat="1">
      <c r="B182" s="171"/>
      <c r="D182" s="172" t="s">
        <v>229</v>
      </c>
      <c r="E182" s="173" t="s">
        <v>1</v>
      </c>
      <c r="F182" s="174" t="s">
        <v>1119</v>
      </c>
      <c r="H182" s="175">
        <v>135</v>
      </c>
      <c r="I182" s="176"/>
      <c r="L182" s="171"/>
      <c r="M182" s="177"/>
      <c r="N182" s="178"/>
      <c r="O182" s="178"/>
      <c r="P182" s="178"/>
      <c r="Q182" s="178"/>
      <c r="R182" s="178"/>
      <c r="S182" s="178"/>
      <c r="T182" s="179"/>
      <c r="AT182" s="173" t="s">
        <v>229</v>
      </c>
      <c r="AU182" s="173" t="s">
        <v>85</v>
      </c>
      <c r="AV182" s="13" t="s">
        <v>85</v>
      </c>
      <c r="AW182" s="13" t="s">
        <v>30</v>
      </c>
      <c r="AX182" s="13" t="s">
        <v>78</v>
      </c>
      <c r="AY182" s="173" t="s">
        <v>222</v>
      </c>
    </row>
    <row r="183" spans="1:65" s="2" customFormat="1" ht="24.15" customHeight="1">
      <c r="A183" s="33"/>
      <c r="B183" s="156"/>
      <c r="C183" s="209" t="s">
        <v>1044</v>
      </c>
      <c r="D183" s="209" t="s">
        <v>588</v>
      </c>
      <c r="E183" s="210" t="s">
        <v>1045</v>
      </c>
      <c r="F183" s="211" t="s">
        <v>1046</v>
      </c>
      <c r="G183" s="212" t="s">
        <v>249</v>
      </c>
      <c r="H183" s="213">
        <v>135</v>
      </c>
      <c r="I183" s="214"/>
      <c r="J183" s="215">
        <f>ROUND(I183*H183,2)</f>
        <v>0</v>
      </c>
      <c r="K183" s="216"/>
      <c r="L183" s="217"/>
      <c r="M183" s="218" t="s">
        <v>1</v>
      </c>
      <c r="N183" s="219" t="s">
        <v>40</v>
      </c>
      <c r="O183" s="62"/>
      <c r="P183" s="167">
        <f>O183*H183</f>
        <v>0</v>
      </c>
      <c r="Q183" s="167">
        <v>7.26E-3</v>
      </c>
      <c r="R183" s="167">
        <f>Q183*H183</f>
        <v>0.98009999999999997</v>
      </c>
      <c r="S183" s="167">
        <v>0</v>
      </c>
      <c r="T183" s="16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506</v>
      </c>
      <c r="AT183" s="169" t="s">
        <v>588</v>
      </c>
      <c r="AU183" s="169" t="s">
        <v>85</v>
      </c>
      <c r="AY183" s="18" t="s">
        <v>222</v>
      </c>
      <c r="BE183" s="170">
        <f>IF(N183="základná",J183,0)</f>
        <v>0</v>
      </c>
      <c r="BF183" s="170">
        <f>IF(N183="znížená",J183,0)</f>
        <v>0</v>
      </c>
      <c r="BG183" s="170">
        <f>IF(N183="zákl. prenesená",J183,0)</f>
        <v>0</v>
      </c>
      <c r="BH183" s="170">
        <f>IF(N183="zníž. prenesená",J183,0)</f>
        <v>0</v>
      </c>
      <c r="BI183" s="170">
        <f>IF(N183="nulová",J183,0)</f>
        <v>0</v>
      </c>
      <c r="BJ183" s="18" t="s">
        <v>85</v>
      </c>
      <c r="BK183" s="170">
        <f>ROUND(I183*H183,2)</f>
        <v>0</v>
      </c>
      <c r="BL183" s="18" t="s">
        <v>349</v>
      </c>
      <c r="BM183" s="169" t="s">
        <v>1326</v>
      </c>
    </row>
    <row r="184" spans="1:65" s="2" customFormat="1" ht="37.950000000000003" customHeight="1">
      <c r="A184" s="33"/>
      <c r="B184" s="156"/>
      <c r="C184" s="157" t="s">
        <v>1066</v>
      </c>
      <c r="D184" s="157" t="s">
        <v>224</v>
      </c>
      <c r="E184" s="158" t="s">
        <v>1067</v>
      </c>
      <c r="F184" s="159" t="s">
        <v>1068</v>
      </c>
      <c r="G184" s="160" t="s">
        <v>399</v>
      </c>
      <c r="H184" s="161">
        <v>31.9</v>
      </c>
      <c r="I184" s="162"/>
      <c r="J184" s="163">
        <f>ROUND(I184*H184,2)</f>
        <v>0</v>
      </c>
      <c r="K184" s="164"/>
      <c r="L184" s="34"/>
      <c r="M184" s="165" t="s">
        <v>1</v>
      </c>
      <c r="N184" s="166" t="s">
        <v>40</v>
      </c>
      <c r="O184" s="62"/>
      <c r="P184" s="167">
        <f>O184*H184</f>
        <v>0</v>
      </c>
      <c r="Q184" s="167">
        <v>1.8799999999999999E-3</v>
      </c>
      <c r="R184" s="167">
        <f>Q184*H184</f>
        <v>5.9971999999999998E-2</v>
      </c>
      <c r="S184" s="167">
        <v>0</v>
      </c>
      <c r="T184" s="168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349</v>
      </c>
      <c r="AT184" s="169" t="s">
        <v>224</v>
      </c>
      <c r="AU184" s="169" t="s">
        <v>85</v>
      </c>
      <c r="AY184" s="18" t="s">
        <v>222</v>
      </c>
      <c r="BE184" s="170">
        <f>IF(N184="základná",J184,0)</f>
        <v>0</v>
      </c>
      <c r="BF184" s="170">
        <f>IF(N184="znížená",J184,0)</f>
        <v>0</v>
      </c>
      <c r="BG184" s="170">
        <f>IF(N184="zákl. prenesená",J184,0)</f>
        <v>0</v>
      </c>
      <c r="BH184" s="170">
        <f>IF(N184="zníž. prenesená",J184,0)</f>
        <v>0</v>
      </c>
      <c r="BI184" s="170">
        <f>IF(N184="nulová",J184,0)</f>
        <v>0</v>
      </c>
      <c r="BJ184" s="18" t="s">
        <v>85</v>
      </c>
      <c r="BK184" s="170">
        <f>ROUND(I184*H184,2)</f>
        <v>0</v>
      </c>
      <c r="BL184" s="18" t="s">
        <v>349</v>
      </c>
      <c r="BM184" s="169" t="s">
        <v>1327</v>
      </c>
    </row>
    <row r="185" spans="1:65" s="13" customFormat="1">
      <c r="B185" s="171"/>
      <c r="D185" s="172" t="s">
        <v>229</v>
      </c>
      <c r="E185" s="173" t="s">
        <v>1</v>
      </c>
      <c r="F185" s="174" t="s">
        <v>1328</v>
      </c>
      <c r="H185" s="175">
        <v>31.9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229</v>
      </c>
      <c r="AU185" s="173" t="s">
        <v>85</v>
      </c>
      <c r="AV185" s="13" t="s">
        <v>85</v>
      </c>
      <c r="AW185" s="13" t="s">
        <v>30</v>
      </c>
      <c r="AX185" s="13" t="s">
        <v>74</v>
      </c>
      <c r="AY185" s="173" t="s">
        <v>222</v>
      </c>
    </row>
    <row r="186" spans="1:65" s="14" customFormat="1">
      <c r="B186" s="180"/>
      <c r="D186" s="172" t="s">
        <v>229</v>
      </c>
      <c r="E186" s="181" t="s">
        <v>1</v>
      </c>
      <c r="F186" s="182" t="s">
        <v>232</v>
      </c>
      <c r="H186" s="183">
        <v>31.9</v>
      </c>
      <c r="I186" s="184"/>
      <c r="L186" s="180"/>
      <c r="M186" s="185"/>
      <c r="N186" s="186"/>
      <c r="O186" s="186"/>
      <c r="P186" s="186"/>
      <c r="Q186" s="186"/>
      <c r="R186" s="186"/>
      <c r="S186" s="186"/>
      <c r="T186" s="187"/>
      <c r="AT186" s="181" t="s">
        <v>229</v>
      </c>
      <c r="AU186" s="181" t="s">
        <v>85</v>
      </c>
      <c r="AV186" s="14" t="s">
        <v>114</v>
      </c>
      <c r="AW186" s="14" t="s">
        <v>30</v>
      </c>
      <c r="AX186" s="14" t="s">
        <v>78</v>
      </c>
      <c r="AY186" s="181" t="s">
        <v>222</v>
      </c>
    </row>
    <row r="187" spans="1:65" s="2" customFormat="1" ht="33" customHeight="1">
      <c r="A187" s="33"/>
      <c r="B187" s="156"/>
      <c r="C187" s="157" t="s">
        <v>1071</v>
      </c>
      <c r="D187" s="157" t="s">
        <v>224</v>
      </c>
      <c r="E187" s="158" t="s">
        <v>1072</v>
      </c>
      <c r="F187" s="159" t="s">
        <v>1073</v>
      </c>
      <c r="G187" s="160" t="s">
        <v>399</v>
      </c>
      <c r="H187" s="161">
        <v>4</v>
      </c>
      <c r="I187" s="162"/>
      <c r="J187" s="163">
        <f>ROUND(I187*H187,2)</f>
        <v>0</v>
      </c>
      <c r="K187" s="164"/>
      <c r="L187" s="34"/>
      <c r="M187" s="165" t="s">
        <v>1</v>
      </c>
      <c r="N187" s="166" t="s">
        <v>40</v>
      </c>
      <c r="O187" s="62"/>
      <c r="P187" s="167">
        <f>O187*H187</f>
        <v>0</v>
      </c>
      <c r="Q187" s="167">
        <v>2.0200000000000001E-3</v>
      </c>
      <c r="R187" s="167">
        <f>Q187*H187</f>
        <v>8.0800000000000004E-3</v>
      </c>
      <c r="S187" s="167">
        <v>0</v>
      </c>
      <c r="T187" s="16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349</v>
      </c>
      <c r="AT187" s="169" t="s">
        <v>224</v>
      </c>
      <c r="AU187" s="169" t="s">
        <v>85</v>
      </c>
      <c r="AY187" s="18" t="s">
        <v>222</v>
      </c>
      <c r="BE187" s="170">
        <f>IF(N187="základná",J187,0)</f>
        <v>0</v>
      </c>
      <c r="BF187" s="170">
        <f>IF(N187="znížená",J187,0)</f>
        <v>0</v>
      </c>
      <c r="BG187" s="170">
        <f>IF(N187="zákl. prenesená",J187,0)</f>
        <v>0</v>
      </c>
      <c r="BH187" s="170">
        <f>IF(N187="zníž. prenesená",J187,0)</f>
        <v>0</v>
      </c>
      <c r="BI187" s="170">
        <f>IF(N187="nulová",J187,0)</f>
        <v>0</v>
      </c>
      <c r="BJ187" s="18" t="s">
        <v>85</v>
      </c>
      <c r="BK187" s="170">
        <f>ROUND(I187*H187,2)</f>
        <v>0</v>
      </c>
      <c r="BL187" s="18" t="s">
        <v>349</v>
      </c>
      <c r="BM187" s="169" t="s">
        <v>1329</v>
      </c>
    </row>
    <row r="188" spans="1:65" s="13" customFormat="1">
      <c r="B188" s="171"/>
      <c r="D188" s="172" t="s">
        <v>229</v>
      </c>
      <c r="E188" s="173" t="s">
        <v>1</v>
      </c>
      <c r="F188" s="174" t="s">
        <v>114</v>
      </c>
      <c r="H188" s="175">
        <v>4</v>
      </c>
      <c r="I188" s="176"/>
      <c r="L188" s="171"/>
      <c r="M188" s="177"/>
      <c r="N188" s="178"/>
      <c r="O188" s="178"/>
      <c r="P188" s="178"/>
      <c r="Q188" s="178"/>
      <c r="R188" s="178"/>
      <c r="S188" s="178"/>
      <c r="T188" s="179"/>
      <c r="AT188" s="173" t="s">
        <v>229</v>
      </c>
      <c r="AU188" s="173" t="s">
        <v>85</v>
      </c>
      <c r="AV188" s="13" t="s">
        <v>85</v>
      </c>
      <c r="AW188" s="13" t="s">
        <v>30</v>
      </c>
      <c r="AX188" s="13" t="s">
        <v>74</v>
      </c>
      <c r="AY188" s="173" t="s">
        <v>222</v>
      </c>
    </row>
    <row r="189" spans="1:65" s="14" customFormat="1">
      <c r="B189" s="180"/>
      <c r="D189" s="172" t="s">
        <v>229</v>
      </c>
      <c r="E189" s="181" t="s">
        <v>1</v>
      </c>
      <c r="F189" s="182" t="s">
        <v>232</v>
      </c>
      <c r="H189" s="183">
        <v>4</v>
      </c>
      <c r="I189" s="184"/>
      <c r="L189" s="180"/>
      <c r="M189" s="185"/>
      <c r="N189" s="186"/>
      <c r="O189" s="186"/>
      <c r="P189" s="186"/>
      <c r="Q189" s="186"/>
      <c r="R189" s="186"/>
      <c r="S189" s="186"/>
      <c r="T189" s="187"/>
      <c r="AT189" s="181" t="s">
        <v>229</v>
      </c>
      <c r="AU189" s="181" t="s">
        <v>85</v>
      </c>
      <c r="AV189" s="14" t="s">
        <v>114</v>
      </c>
      <c r="AW189" s="14" t="s">
        <v>30</v>
      </c>
      <c r="AX189" s="14" t="s">
        <v>78</v>
      </c>
      <c r="AY189" s="181" t="s">
        <v>222</v>
      </c>
    </row>
    <row r="190" spans="1:65" s="2" customFormat="1" ht="16.5" customHeight="1">
      <c r="A190" s="33"/>
      <c r="B190" s="156"/>
      <c r="C190" s="157" t="s">
        <v>1075</v>
      </c>
      <c r="D190" s="157" t="s">
        <v>224</v>
      </c>
      <c r="E190" s="158" t="s">
        <v>1076</v>
      </c>
      <c r="F190" s="159" t="s">
        <v>1077</v>
      </c>
      <c r="G190" s="160" t="s">
        <v>227</v>
      </c>
      <c r="H190" s="161">
        <v>2</v>
      </c>
      <c r="I190" s="162"/>
      <c r="J190" s="163">
        <f t="shared" ref="J190:J198" si="0">ROUND(I190*H190,2)</f>
        <v>0</v>
      </c>
      <c r="K190" s="164"/>
      <c r="L190" s="34"/>
      <c r="M190" s="165" t="s">
        <v>1</v>
      </c>
      <c r="N190" s="166" t="s">
        <v>40</v>
      </c>
      <c r="O190" s="62"/>
      <c r="P190" s="167">
        <f t="shared" ref="P190:P198" si="1">O190*H190</f>
        <v>0</v>
      </c>
      <c r="Q190" s="167">
        <v>1E-4</v>
      </c>
      <c r="R190" s="167">
        <f t="shared" ref="R190:R198" si="2">Q190*H190</f>
        <v>2.0000000000000001E-4</v>
      </c>
      <c r="S190" s="167">
        <v>0</v>
      </c>
      <c r="T190" s="168">
        <f t="shared" ref="T190:T198" si="3"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349</v>
      </c>
      <c r="AT190" s="169" t="s">
        <v>224</v>
      </c>
      <c r="AU190" s="169" t="s">
        <v>85</v>
      </c>
      <c r="AY190" s="18" t="s">
        <v>222</v>
      </c>
      <c r="BE190" s="170">
        <f t="shared" ref="BE190:BE198" si="4">IF(N190="základná",J190,0)</f>
        <v>0</v>
      </c>
      <c r="BF190" s="170">
        <f t="shared" ref="BF190:BF198" si="5">IF(N190="znížená",J190,0)</f>
        <v>0</v>
      </c>
      <c r="BG190" s="170">
        <f t="shared" ref="BG190:BG198" si="6">IF(N190="zákl. prenesená",J190,0)</f>
        <v>0</v>
      </c>
      <c r="BH190" s="170">
        <f t="shared" ref="BH190:BH198" si="7">IF(N190="zníž. prenesená",J190,0)</f>
        <v>0</v>
      </c>
      <c r="BI190" s="170">
        <f t="shared" ref="BI190:BI198" si="8">IF(N190="nulová",J190,0)</f>
        <v>0</v>
      </c>
      <c r="BJ190" s="18" t="s">
        <v>85</v>
      </c>
      <c r="BK190" s="170">
        <f t="shared" ref="BK190:BK198" si="9">ROUND(I190*H190,2)</f>
        <v>0</v>
      </c>
      <c r="BL190" s="18" t="s">
        <v>349</v>
      </c>
      <c r="BM190" s="169" t="s">
        <v>1330</v>
      </c>
    </row>
    <row r="191" spans="1:65" s="2" customFormat="1" ht="21.75" customHeight="1">
      <c r="A191" s="33"/>
      <c r="B191" s="156"/>
      <c r="C191" s="209" t="s">
        <v>1079</v>
      </c>
      <c r="D191" s="209" t="s">
        <v>588</v>
      </c>
      <c r="E191" s="210" t="s">
        <v>1080</v>
      </c>
      <c r="F191" s="211" t="s">
        <v>1081</v>
      </c>
      <c r="G191" s="212" t="s">
        <v>227</v>
      </c>
      <c r="H191" s="213">
        <v>2</v>
      </c>
      <c r="I191" s="214"/>
      <c r="J191" s="215">
        <f t="shared" si="0"/>
        <v>0</v>
      </c>
      <c r="K191" s="216"/>
      <c r="L191" s="217"/>
      <c r="M191" s="218" t="s">
        <v>1</v>
      </c>
      <c r="N191" s="219" t="s">
        <v>40</v>
      </c>
      <c r="O191" s="62"/>
      <c r="P191" s="167">
        <f t="shared" si="1"/>
        <v>0</v>
      </c>
      <c r="Q191" s="167">
        <v>3.1E-4</v>
      </c>
      <c r="R191" s="167">
        <f t="shared" si="2"/>
        <v>6.2E-4</v>
      </c>
      <c r="S191" s="167">
        <v>0</v>
      </c>
      <c r="T191" s="168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506</v>
      </c>
      <c r="AT191" s="169" t="s">
        <v>588</v>
      </c>
      <c r="AU191" s="169" t="s">
        <v>85</v>
      </c>
      <c r="AY191" s="18" t="s">
        <v>222</v>
      </c>
      <c r="BE191" s="170">
        <f t="shared" si="4"/>
        <v>0</v>
      </c>
      <c r="BF191" s="170">
        <f t="shared" si="5"/>
        <v>0</v>
      </c>
      <c r="BG191" s="170">
        <f t="shared" si="6"/>
        <v>0</v>
      </c>
      <c r="BH191" s="170">
        <f t="shared" si="7"/>
        <v>0</v>
      </c>
      <c r="BI191" s="170">
        <f t="shared" si="8"/>
        <v>0</v>
      </c>
      <c r="BJ191" s="18" t="s">
        <v>85</v>
      </c>
      <c r="BK191" s="170">
        <f t="shared" si="9"/>
        <v>0</v>
      </c>
      <c r="BL191" s="18" t="s">
        <v>349</v>
      </c>
      <c r="BM191" s="169" t="s">
        <v>1331</v>
      </c>
    </row>
    <row r="192" spans="1:65" s="2" customFormat="1" ht="16.5" customHeight="1">
      <c r="A192" s="33"/>
      <c r="B192" s="156"/>
      <c r="C192" s="157" t="s">
        <v>1083</v>
      </c>
      <c r="D192" s="157" t="s">
        <v>224</v>
      </c>
      <c r="E192" s="158" t="s">
        <v>1084</v>
      </c>
      <c r="F192" s="159" t="s">
        <v>1085</v>
      </c>
      <c r="G192" s="160" t="s">
        <v>227</v>
      </c>
      <c r="H192" s="161">
        <v>1</v>
      </c>
      <c r="I192" s="162"/>
      <c r="J192" s="163">
        <f t="shared" si="0"/>
        <v>0</v>
      </c>
      <c r="K192" s="164"/>
      <c r="L192" s="34"/>
      <c r="M192" s="165" t="s">
        <v>1</v>
      </c>
      <c r="N192" s="166" t="s">
        <v>40</v>
      </c>
      <c r="O192" s="62"/>
      <c r="P192" s="167">
        <f t="shared" si="1"/>
        <v>0</v>
      </c>
      <c r="Q192" s="167">
        <v>1.1E-4</v>
      </c>
      <c r="R192" s="167">
        <f t="shared" si="2"/>
        <v>1.1E-4</v>
      </c>
      <c r="S192" s="167">
        <v>0</v>
      </c>
      <c r="T192" s="168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349</v>
      </c>
      <c r="AT192" s="169" t="s">
        <v>224</v>
      </c>
      <c r="AU192" s="169" t="s">
        <v>85</v>
      </c>
      <c r="AY192" s="18" t="s">
        <v>222</v>
      </c>
      <c r="BE192" s="170">
        <f t="shared" si="4"/>
        <v>0</v>
      </c>
      <c r="BF192" s="170">
        <f t="shared" si="5"/>
        <v>0</v>
      </c>
      <c r="BG192" s="170">
        <f t="shared" si="6"/>
        <v>0</v>
      </c>
      <c r="BH192" s="170">
        <f t="shared" si="7"/>
        <v>0</v>
      </c>
      <c r="BI192" s="170">
        <f t="shared" si="8"/>
        <v>0</v>
      </c>
      <c r="BJ192" s="18" t="s">
        <v>85</v>
      </c>
      <c r="BK192" s="170">
        <f t="shared" si="9"/>
        <v>0</v>
      </c>
      <c r="BL192" s="18" t="s">
        <v>349</v>
      </c>
      <c r="BM192" s="169" t="s">
        <v>1332</v>
      </c>
    </row>
    <row r="193" spans="1:65" s="2" customFormat="1" ht="16.5" customHeight="1">
      <c r="A193" s="33"/>
      <c r="B193" s="156"/>
      <c r="C193" s="209" t="s">
        <v>1087</v>
      </c>
      <c r="D193" s="209" t="s">
        <v>588</v>
      </c>
      <c r="E193" s="210" t="s">
        <v>1088</v>
      </c>
      <c r="F193" s="211" t="s">
        <v>1089</v>
      </c>
      <c r="G193" s="212" t="s">
        <v>227</v>
      </c>
      <c r="H193" s="213">
        <v>1</v>
      </c>
      <c r="I193" s="214"/>
      <c r="J193" s="215">
        <f t="shared" si="0"/>
        <v>0</v>
      </c>
      <c r="K193" s="216"/>
      <c r="L193" s="217"/>
      <c r="M193" s="218" t="s">
        <v>1</v>
      </c>
      <c r="N193" s="219" t="s">
        <v>40</v>
      </c>
      <c r="O193" s="62"/>
      <c r="P193" s="167">
        <f t="shared" si="1"/>
        <v>0</v>
      </c>
      <c r="Q193" s="167">
        <v>3.3E-4</v>
      </c>
      <c r="R193" s="167">
        <f t="shared" si="2"/>
        <v>3.3E-4</v>
      </c>
      <c r="S193" s="167">
        <v>0</v>
      </c>
      <c r="T193" s="168">
        <f t="shared" si="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506</v>
      </c>
      <c r="AT193" s="169" t="s">
        <v>588</v>
      </c>
      <c r="AU193" s="169" t="s">
        <v>85</v>
      </c>
      <c r="AY193" s="18" t="s">
        <v>222</v>
      </c>
      <c r="BE193" s="170">
        <f t="shared" si="4"/>
        <v>0</v>
      </c>
      <c r="BF193" s="170">
        <f t="shared" si="5"/>
        <v>0</v>
      </c>
      <c r="BG193" s="170">
        <f t="shared" si="6"/>
        <v>0</v>
      </c>
      <c r="BH193" s="170">
        <f t="shared" si="7"/>
        <v>0</v>
      </c>
      <c r="BI193" s="170">
        <f t="shared" si="8"/>
        <v>0</v>
      </c>
      <c r="BJ193" s="18" t="s">
        <v>85</v>
      </c>
      <c r="BK193" s="170">
        <f t="shared" si="9"/>
        <v>0</v>
      </c>
      <c r="BL193" s="18" t="s">
        <v>349</v>
      </c>
      <c r="BM193" s="169" t="s">
        <v>1333</v>
      </c>
    </row>
    <row r="194" spans="1:65" s="2" customFormat="1" ht="16.5" customHeight="1">
      <c r="A194" s="33"/>
      <c r="B194" s="156"/>
      <c r="C194" s="157" t="s">
        <v>1091</v>
      </c>
      <c r="D194" s="157" t="s">
        <v>224</v>
      </c>
      <c r="E194" s="158" t="s">
        <v>1092</v>
      </c>
      <c r="F194" s="159" t="s">
        <v>1093</v>
      </c>
      <c r="G194" s="160" t="s">
        <v>227</v>
      </c>
      <c r="H194" s="161">
        <v>1</v>
      </c>
      <c r="I194" s="162"/>
      <c r="J194" s="163">
        <f t="shared" si="0"/>
        <v>0</v>
      </c>
      <c r="K194" s="164"/>
      <c r="L194" s="34"/>
      <c r="M194" s="165" t="s">
        <v>1</v>
      </c>
      <c r="N194" s="166" t="s">
        <v>40</v>
      </c>
      <c r="O194" s="62"/>
      <c r="P194" s="167">
        <f t="shared" si="1"/>
        <v>0</v>
      </c>
      <c r="Q194" s="167">
        <v>3.0000000000000001E-5</v>
      </c>
      <c r="R194" s="167">
        <f t="shared" si="2"/>
        <v>3.0000000000000001E-5</v>
      </c>
      <c r="S194" s="167">
        <v>0</v>
      </c>
      <c r="T194" s="168">
        <f t="shared" si="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349</v>
      </c>
      <c r="AT194" s="169" t="s">
        <v>224</v>
      </c>
      <c r="AU194" s="169" t="s">
        <v>85</v>
      </c>
      <c r="AY194" s="18" t="s">
        <v>222</v>
      </c>
      <c r="BE194" s="170">
        <f t="shared" si="4"/>
        <v>0</v>
      </c>
      <c r="BF194" s="170">
        <f t="shared" si="5"/>
        <v>0</v>
      </c>
      <c r="BG194" s="170">
        <f t="shared" si="6"/>
        <v>0</v>
      </c>
      <c r="BH194" s="170">
        <f t="shared" si="7"/>
        <v>0</v>
      </c>
      <c r="BI194" s="170">
        <f t="shared" si="8"/>
        <v>0</v>
      </c>
      <c r="BJ194" s="18" t="s">
        <v>85</v>
      </c>
      <c r="BK194" s="170">
        <f t="shared" si="9"/>
        <v>0</v>
      </c>
      <c r="BL194" s="18" t="s">
        <v>349</v>
      </c>
      <c r="BM194" s="169" t="s">
        <v>1334</v>
      </c>
    </row>
    <row r="195" spans="1:65" s="2" customFormat="1" ht="16.5" customHeight="1">
      <c r="A195" s="33"/>
      <c r="B195" s="156"/>
      <c r="C195" s="209" t="s">
        <v>1095</v>
      </c>
      <c r="D195" s="209" t="s">
        <v>588</v>
      </c>
      <c r="E195" s="210" t="s">
        <v>1096</v>
      </c>
      <c r="F195" s="211" t="s">
        <v>1097</v>
      </c>
      <c r="G195" s="212" t="s">
        <v>227</v>
      </c>
      <c r="H195" s="213">
        <v>1</v>
      </c>
      <c r="I195" s="214"/>
      <c r="J195" s="215">
        <f t="shared" si="0"/>
        <v>0</v>
      </c>
      <c r="K195" s="216"/>
      <c r="L195" s="217"/>
      <c r="M195" s="218" t="s">
        <v>1</v>
      </c>
      <c r="N195" s="219" t="s">
        <v>40</v>
      </c>
      <c r="O195" s="62"/>
      <c r="P195" s="167">
        <f t="shared" si="1"/>
        <v>0</v>
      </c>
      <c r="Q195" s="167">
        <v>1E-4</v>
      </c>
      <c r="R195" s="167">
        <f t="shared" si="2"/>
        <v>1E-4</v>
      </c>
      <c r="S195" s="167">
        <v>0</v>
      </c>
      <c r="T195" s="168">
        <f t="shared" si="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9" t="s">
        <v>506</v>
      </c>
      <c r="AT195" s="169" t="s">
        <v>588</v>
      </c>
      <c r="AU195" s="169" t="s">
        <v>85</v>
      </c>
      <c r="AY195" s="18" t="s">
        <v>222</v>
      </c>
      <c r="BE195" s="170">
        <f t="shared" si="4"/>
        <v>0</v>
      </c>
      <c r="BF195" s="170">
        <f t="shared" si="5"/>
        <v>0</v>
      </c>
      <c r="BG195" s="170">
        <f t="shared" si="6"/>
        <v>0</v>
      </c>
      <c r="BH195" s="170">
        <f t="shared" si="7"/>
        <v>0</v>
      </c>
      <c r="BI195" s="170">
        <f t="shared" si="8"/>
        <v>0</v>
      </c>
      <c r="BJ195" s="18" t="s">
        <v>85</v>
      </c>
      <c r="BK195" s="170">
        <f t="shared" si="9"/>
        <v>0</v>
      </c>
      <c r="BL195" s="18" t="s">
        <v>349</v>
      </c>
      <c r="BM195" s="169" t="s">
        <v>1335</v>
      </c>
    </row>
    <row r="196" spans="1:65" s="2" customFormat="1" ht="21.75" customHeight="1">
      <c r="A196" s="33"/>
      <c r="B196" s="156"/>
      <c r="C196" s="157" t="s">
        <v>1099</v>
      </c>
      <c r="D196" s="157" t="s">
        <v>224</v>
      </c>
      <c r="E196" s="158" t="s">
        <v>1100</v>
      </c>
      <c r="F196" s="159" t="s">
        <v>1101</v>
      </c>
      <c r="G196" s="160" t="s">
        <v>227</v>
      </c>
      <c r="H196" s="161">
        <v>1</v>
      </c>
      <c r="I196" s="162"/>
      <c r="J196" s="163">
        <f t="shared" si="0"/>
        <v>0</v>
      </c>
      <c r="K196" s="164"/>
      <c r="L196" s="34"/>
      <c r="M196" s="165" t="s">
        <v>1</v>
      </c>
      <c r="N196" s="166" t="s">
        <v>40</v>
      </c>
      <c r="O196" s="62"/>
      <c r="P196" s="167">
        <f t="shared" si="1"/>
        <v>0</v>
      </c>
      <c r="Q196" s="167">
        <v>1.1E-4</v>
      </c>
      <c r="R196" s="167">
        <f t="shared" si="2"/>
        <v>1.1E-4</v>
      </c>
      <c r="S196" s="167">
        <v>0</v>
      </c>
      <c r="T196" s="168">
        <f t="shared" si="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349</v>
      </c>
      <c r="AT196" s="169" t="s">
        <v>224</v>
      </c>
      <c r="AU196" s="169" t="s">
        <v>85</v>
      </c>
      <c r="AY196" s="18" t="s">
        <v>222</v>
      </c>
      <c r="BE196" s="170">
        <f t="shared" si="4"/>
        <v>0</v>
      </c>
      <c r="BF196" s="170">
        <f t="shared" si="5"/>
        <v>0</v>
      </c>
      <c r="BG196" s="170">
        <f t="shared" si="6"/>
        <v>0</v>
      </c>
      <c r="BH196" s="170">
        <f t="shared" si="7"/>
        <v>0</v>
      </c>
      <c r="BI196" s="170">
        <f t="shared" si="8"/>
        <v>0</v>
      </c>
      <c r="BJ196" s="18" t="s">
        <v>85</v>
      </c>
      <c r="BK196" s="170">
        <f t="shared" si="9"/>
        <v>0</v>
      </c>
      <c r="BL196" s="18" t="s">
        <v>349</v>
      </c>
      <c r="BM196" s="169" t="s">
        <v>1336</v>
      </c>
    </row>
    <row r="197" spans="1:65" s="2" customFormat="1" ht="16.5" customHeight="1">
      <c r="A197" s="33"/>
      <c r="B197" s="156"/>
      <c r="C197" s="209" t="s">
        <v>1103</v>
      </c>
      <c r="D197" s="209" t="s">
        <v>588</v>
      </c>
      <c r="E197" s="210" t="s">
        <v>1104</v>
      </c>
      <c r="F197" s="211" t="s">
        <v>1105</v>
      </c>
      <c r="G197" s="212" t="s">
        <v>227</v>
      </c>
      <c r="H197" s="213">
        <v>1</v>
      </c>
      <c r="I197" s="214"/>
      <c r="J197" s="215">
        <f t="shared" si="0"/>
        <v>0</v>
      </c>
      <c r="K197" s="216"/>
      <c r="L197" s="217"/>
      <c r="M197" s="218" t="s">
        <v>1</v>
      </c>
      <c r="N197" s="219" t="s">
        <v>40</v>
      </c>
      <c r="O197" s="62"/>
      <c r="P197" s="167">
        <f t="shared" si="1"/>
        <v>0</v>
      </c>
      <c r="Q197" s="167">
        <v>5.5000000000000003E-4</v>
      </c>
      <c r="R197" s="167">
        <f t="shared" si="2"/>
        <v>5.5000000000000003E-4</v>
      </c>
      <c r="S197" s="167">
        <v>0</v>
      </c>
      <c r="T197" s="168">
        <f t="shared" si="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506</v>
      </c>
      <c r="AT197" s="169" t="s">
        <v>588</v>
      </c>
      <c r="AU197" s="169" t="s">
        <v>85</v>
      </c>
      <c r="AY197" s="18" t="s">
        <v>222</v>
      </c>
      <c r="BE197" s="170">
        <f t="shared" si="4"/>
        <v>0</v>
      </c>
      <c r="BF197" s="170">
        <f t="shared" si="5"/>
        <v>0</v>
      </c>
      <c r="BG197" s="170">
        <f t="shared" si="6"/>
        <v>0</v>
      </c>
      <c r="BH197" s="170">
        <f t="shared" si="7"/>
        <v>0</v>
      </c>
      <c r="BI197" s="170">
        <f t="shared" si="8"/>
        <v>0</v>
      </c>
      <c r="BJ197" s="18" t="s">
        <v>85</v>
      </c>
      <c r="BK197" s="170">
        <f t="shared" si="9"/>
        <v>0</v>
      </c>
      <c r="BL197" s="18" t="s">
        <v>349</v>
      </c>
      <c r="BM197" s="169" t="s">
        <v>1337</v>
      </c>
    </row>
    <row r="198" spans="1:65" s="2" customFormat="1" ht="24.15" customHeight="1">
      <c r="A198" s="33"/>
      <c r="B198" s="156"/>
      <c r="C198" s="157" t="s">
        <v>1107</v>
      </c>
      <c r="D198" s="157" t="s">
        <v>224</v>
      </c>
      <c r="E198" s="158" t="s">
        <v>1108</v>
      </c>
      <c r="F198" s="159" t="s">
        <v>1109</v>
      </c>
      <c r="G198" s="160" t="s">
        <v>482</v>
      </c>
      <c r="H198" s="161">
        <v>1.0960000000000001</v>
      </c>
      <c r="I198" s="162"/>
      <c r="J198" s="163">
        <f t="shared" si="0"/>
        <v>0</v>
      </c>
      <c r="K198" s="164"/>
      <c r="L198" s="34"/>
      <c r="M198" s="165" t="s">
        <v>1</v>
      </c>
      <c r="N198" s="166" t="s">
        <v>40</v>
      </c>
      <c r="O198" s="62"/>
      <c r="P198" s="167">
        <f t="shared" si="1"/>
        <v>0</v>
      </c>
      <c r="Q198" s="167">
        <v>0</v>
      </c>
      <c r="R198" s="167">
        <f t="shared" si="2"/>
        <v>0</v>
      </c>
      <c r="S198" s="167">
        <v>0</v>
      </c>
      <c r="T198" s="168">
        <f t="shared" si="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349</v>
      </c>
      <c r="AT198" s="169" t="s">
        <v>224</v>
      </c>
      <c r="AU198" s="169" t="s">
        <v>85</v>
      </c>
      <c r="AY198" s="18" t="s">
        <v>222</v>
      </c>
      <c r="BE198" s="170">
        <f t="shared" si="4"/>
        <v>0</v>
      </c>
      <c r="BF198" s="170">
        <f t="shared" si="5"/>
        <v>0</v>
      </c>
      <c r="BG198" s="170">
        <f t="shared" si="6"/>
        <v>0</v>
      </c>
      <c r="BH198" s="170">
        <f t="shared" si="7"/>
        <v>0</v>
      </c>
      <c r="BI198" s="170">
        <f t="shared" si="8"/>
        <v>0</v>
      </c>
      <c r="BJ198" s="18" t="s">
        <v>85</v>
      </c>
      <c r="BK198" s="170">
        <f t="shared" si="9"/>
        <v>0</v>
      </c>
      <c r="BL198" s="18" t="s">
        <v>349</v>
      </c>
      <c r="BM198" s="169" t="s">
        <v>1338</v>
      </c>
    </row>
    <row r="199" spans="1:65" s="12" customFormat="1" ht="22.95" customHeight="1">
      <c r="B199" s="143"/>
      <c r="D199" s="144" t="s">
        <v>73</v>
      </c>
      <c r="E199" s="154" t="s">
        <v>1207</v>
      </c>
      <c r="F199" s="154" t="s">
        <v>1208</v>
      </c>
      <c r="I199" s="146"/>
      <c r="J199" s="155">
        <f>BK199</f>
        <v>0</v>
      </c>
      <c r="L199" s="143"/>
      <c r="M199" s="148"/>
      <c r="N199" s="149"/>
      <c r="O199" s="149"/>
      <c r="P199" s="150">
        <f>SUM(P200:P210)</f>
        <v>0</v>
      </c>
      <c r="Q199" s="149"/>
      <c r="R199" s="150">
        <f>SUM(R200:R210)</f>
        <v>0.13924</v>
      </c>
      <c r="S199" s="149"/>
      <c r="T199" s="151">
        <f>SUM(T200:T210)</f>
        <v>0</v>
      </c>
      <c r="AR199" s="144" t="s">
        <v>85</v>
      </c>
      <c r="AT199" s="152" t="s">
        <v>73</v>
      </c>
      <c r="AU199" s="152" t="s">
        <v>78</v>
      </c>
      <c r="AY199" s="144" t="s">
        <v>222</v>
      </c>
      <c r="BK199" s="153">
        <f>SUM(BK200:BK210)</f>
        <v>0</v>
      </c>
    </row>
    <row r="200" spans="1:65" s="2" customFormat="1" ht="24.15" customHeight="1">
      <c r="A200" s="33"/>
      <c r="B200" s="156"/>
      <c r="C200" s="157" t="s">
        <v>1209</v>
      </c>
      <c r="D200" s="157" t="s">
        <v>224</v>
      </c>
      <c r="E200" s="158" t="s">
        <v>1210</v>
      </c>
      <c r="F200" s="159" t="s">
        <v>1211</v>
      </c>
      <c r="G200" s="160" t="s">
        <v>399</v>
      </c>
      <c r="H200" s="161">
        <v>17.600000000000001</v>
      </c>
      <c r="I200" s="162"/>
      <c r="J200" s="163">
        <f>ROUND(I200*H200,2)</f>
        <v>0</v>
      </c>
      <c r="K200" s="164"/>
      <c r="L200" s="34"/>
      <c r="M200" s="165" t="s">
        <v>1</v>
      </c>
      <c r="N200" s="166" t="s">
        <v>40</v>
      </c>
      <c r="O200" s="62"/>
      <c r="P200" s="167">
        <f>O200*H200</f>
        <v>0</v>
      </c>
      <c r="Q200" s="167">
        <v>1E-4</v>
      </c>
      <c r="R200" s="167">
        <f>Q200*H200</f>
        <v>1.7600000000000003E-3</v>
      </c>
      <c r="S200" s="167">
        <v>0</v>
      </c>
      <c r="T200" s="168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9" t="s">
        <v>349</v>
      </c>
      <c r="AT200" s="169" t="s">
        <v>224</v>
      </c>
      <c r="AU200" s="169" t="s">
        <v>85</v>
      </c>
      <c r="AY200" s="18" t="s">
        <v>222</v>
      </c>
      <c r="BE200" s="170">
        <f>IF(N200="základná",J200,0)</f>
        <v>0</v>
      </c>
      <c r="BF200" s="170">
        <f>IF(N200="znížená",J200,0)</f>
        <v>0</v>
      </c>
      <c r="BG200" s="170">
        <f>IF(N200="zákl. prenesená",J200,0)</f>
        <v>0</v>
      </c>
      <c r="BH200" s="170">
        <f>IF(N200="zníž. prenesená",J200,0)</f>
        <v>0</v>
      </c>
      <c r="BI200" s="170">
        <f>IF(N200="nulová",J200,0)</f>
        <v>0</v>
      </c>
      <c r="BJ200" s="18" t="s">
        <v>85</v>
      </c>
      <c r="BK200" s="170">
        <f>ROUND(I200*H200,2)</f>
        <v>0</v>
      </c>
      <c r="BL200" s="18" t="s">
        <v>349</v>
      </c>
      <c r="BM200" s="169" t="s">
        <v>1212</v>
      </c>
    </row>
    <row r="201" spans="1:65" s="15" customFormat="1">
      <c r="B201" s="188"/>
      <c r="D201" s="172" t="s">
        <v>229</v>
      </c>
      <c r="E201" s="189" t="s">
        <v>1</v>
      </c>
      <c r="F201" s="190" t="s">
        <v>237</v>
      </c>
      <c r="H201" s="189" t="s">
        <v>1</v>
      </c>
      <c r="I201" s="191"/>
      <c r="L201" s="188"/>
      <c r="M201" s="192"/>
      <c r="N201" s="193"/>
      <c r="O201" s="193"/>
      <c r="P201" s="193"/>
      <c r="Q201" s="193"/>
      <c r="R201" s="193"/>
      <c r="S201" s="193"/>
      <c r="T201" s="194"/>
      <c r="AT201" s="189" t="s">
        <v>229</v>
      </c>
      <c r="AU201" s="189" t="s">
        <v>85</v>
      </c>
      <c r="AV201" s="15" t="s">
        <v>78</v>
      </c>
      <c r="AW201" s="15" t="s">
        <v>30</v>
      </c>
      <c r="AX201" s="15" t="s">
        <v>74</v>
      </c>
      <c r="AY201" s="189" t="s">
        <v>222</v>
      </c>
    </row>
    <row r="202" spans="1:65" s="15" customFormat="1">
      <c r="B202" s="188"/>
      <c r="D202" s="172" t="s">
        <v>229</v>
      </c>
      <c r="E202" s="189" t="s">
        <v>1</v>
      </c>
      <c r="F202" s="190" t="s">
        <v>1213</v>
      </c>
      <c r="H202" s="189" t="s">
        <v>1</v>
      </c>
      <c r="I202" s="191"/>
      <c r="L202" s="188"/>
      <c r="M202" s="192"/>
      <c r="N202" s="193"/>
      <c r="O202" s="193"/>
      <c r="P202" s="193"/>
      <c r="Q202" s="193"/>
      <c r="R202" s="193"/>
      <c r="S202" s="193"/>
      <c r="T202" s="194"/>
      <c r="AT202" s="189" t="s">
        <v>229</v>
      </c>
      <c r="AU202" s="189" t="s">
        <v>85</v>
      </c>
      <c r="AV202" s="15" t="s">
        <v>78</v>
      </c>
      <c r="AW202" s="15" t="s">
        <v>30</v>
      </c>
      <c r="AX202" s="15" t="s">
        <v>74</v>
      </c>
      <c r="AY202" s="189" t="s">
        <v>222</v>
      </c>
    </row>
    <row r="203" spans="1:65" s="13" customFormat="1">
      <c r="B203" s="171"/>
      <c r="D203" s="172" t="s">
        <v>229</v>
      </c>
      <c r="E203" s="173" t="s">
        <v>1</v>
      </c>
      <c r="F203" s="174" t="s">
        <v>1339</v>
      </c>
      <c r="H203" s="175">
        <v>17.600000000000001</v>
      </c>
      <c r="I203" s="176"/>
      <c r="L203" s="171"/>
      <c r="M203" s="177"/>
      <c r="N203" s="178"/>
      <c r="O203" s="178"/>
      <c r="P203" s="178"/>
      <c r="Q203" s="178"/>
      <c r="R203" s="178"/>
      <c r="S203" s="178"/>
      <c r="T203" s="179"/>
      <c r="AT203" s="173" t="s">
        <v>229</v>
      </c>
      <c r="AU203" s="173" t="s">
        <v>85</v>
      </c>
      <c r="AV203" s="13" t="s">
        <v>85</v>
      </c>
      <c r="AW203" s="13" t="s">
        <v>30</v>
      </c>
      <c r="AX203" s="13" t="s">
        <v>74</v>
      </c>
      <c r="AY203" s="173" t="s">
        <v>222</v>
      </c>
    </row>
    <row r="204" spans="1:65" s="14" customFormat="1">
      <c r="B204" s="180"/>
      <c r="D204" s="172" t="s">
        <v>229</v>
      </c>
      <c r="E204" s="181" t="s">
        <v>1</v>
      </c>
      <c r="F204" s="182" t="s">
        <v>232</v>
      </c>
      <c r="H204" s="183">
        <v>17.600000000000001</v>
      </c>
      <c r="I204" s="184"/>
      <c r="L204" s="180"/>
      <c r="M204" s="185"/>
      <c r="N204" s="186"/>
      <c r="O204" s="186"/>
      <c r="P204" s="186"/>
      <c r="Q204" s="186"/>
      <c r="R204" s="186"/>
      <c r="S204" s="186"/>
      <c r="T204" s="187"/>
      <c r="AT204" s="181" t="s">
        <v>229</v>
      </c>
      <c r="AU204" s="181" t="s">
        <v>85</v>
      </c>
      <c r="AV204" s="14" t="s">
        <v>114</v>
      </c>
      <c r="AW204" s="14" t="s">
        <v>30</v>
      </c>
      <c r="AX204" s="14" t="s">
        <v>78</v>
      </c>
      <c r="AY204" s="181" t="s">
        <v>222</v>
      </c>
    </row>
    <row r="205" spans="1:65" s="2" customFormat="1" ht="24.15" customHeight="1">
      <c r="A205" s="33"/>
      <c r="B205" s="156"/>
      <c r="C205" s="209" t="s">
        <v>1340</v>
      </c>
      <c r="D205" s="209" t="s">
        <v>588</v>
      </c>
      <c r="E205" s="210" t="s">
        <v>1341</v>
      </c>
      <c r="F205" s="211" t="s">
        <v>1342</v>
      </c>
      <c r="G205" s="212" t="s">
        <v>227</v>
      </c>
      <c r="H205" s="213">
        <v>4</v>
      </c>
      <c r="I205" s="214"/>
      <c r="J205" s="215">
        <f>ROUND(I205*H205,2)</f>
        <v>0</v>
      </c>
      <c r="K205" s="216"/>
      <c r="L205" s="217"/>
      <c r="M205" s="218" t="s">
        <v>1</v>
      </c>
      <c r="N205" s="219" t="s">
        <v>40</v>
      </c>
      <c r="O205" s="62"/>
      <c r="P205" s="167">
        <f>O205*H205</f>
        <v>0</v>
      </c>
      <c r="Q205" s="167">
        <v>3.4369999999999998E-2</v>
      </c>
      <c r="R205" s="167">
        <f>Q205*H205</f>
        <v>0.13747999999999999</v>
      </c>
      <c r="S205" s="167">
        <v>0</v>
      </c>
      <c r="T205" s="168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9" t="s">
        <v>506</v>
      </c>
      <c r="AT205" s="169" t="s">
        <v>588</v>
      </c>
      <c r="AU205" s="169" t="s">
        <v>85</v>
      </c>
      <c r="AY205" s="18" t="s">
        <v>222</v>
      </c>
      <c r="BE205" s="170">
        <f>IF(N205="základná",J205,0)</f>
        <v>0</v>
      </c>
      <c r="BF205" s="170">
        <f>IF(N205="znížená",J205,0)</f>
        <v>0</v>
      </c>
      <c r="BG205" s="170">
        <f>IF(N205="zákl. prenesená",J205,0)</f>
        <v>0</v>
      </c>
      <c r="BH205" s="170">
        <f>IF(N205="zníž. prenesená",J205,0)</f>
        <v>0</v>
      </c>
      <c r="BI205" s="170">
        <f>IF(N205="nulová",J205,0)</f>
        <v>0</v>
      </c>
      <c r="BJ205" s="18" t="s">
        <v>85</v>
      </c>
      <c r="BK205" s="170">
        <f>ROUND(I205*H205,2)</f>
        <v>0</v>
      </c>
      <c r="BL205" s="18" t="s">
        <v>349</v>
      </c>
      <c r="BM205" s="169" t="s">
        <v>1343</v>
      </c>
    </row>
    <row r="206" spans="1:65" s="15" customFormat="1">
      <c r="B206" s="188"/>
      <c r="D206" s="172" t="s">
        <v>229</v>
      </c>
      <c r="E206" s="189" t="s">
        <v>1</v>
      </c>
      <c r="F206" s="190" t="s">
        <v>237</v>
      </c>
      <c r="H206" s="189" t="s">
        <v>1</v>
      </c>
      <c r="I206" s="191"/>
      <c r="L206" s="188"/>
      <c r="M206" s="192"/>
      <c r="N206" s="193"/>
      <c r="O206" s="193"/>
      <c r="P206" s="193"/>
      <c r="Q206" s="193"/>
      <c r="R206" s="193"/>
      <c r="S206" s="193"/>
      <c r="T206" s="194"/>
      <c r="AT206" s="189" t="s">
        <v>229</v>
      </c>
      <c r="AU206" s="189" t="s">
        <v>85</v>
      </c>
      <c r="AV206" s="15" t="s">
        <v>78</v>
      </c>
      <c r="AW206" s="15" t="s">
        <v>30</v>
      </c>
      <c r="AX206" s="15" t="s">
        <v>74</v>
      </c>
      <c r="AY206" s="189" t="s">
        <v>222</v>
      </c>
    </row>
    <row r="207" spans="1:65" s="15" customFormat="1">
      <c r="B207" s="188"/>
      <c r="D207" s="172" t="s">
        <v>229</v>
      </c>
      <c r="E207" s="189" t="s">
        <v>1</v>
      </c>
      <c r="F207" s="190" t="s">
        <v>1223</v>
      </c>
      <c r="H207" s="189" t="s">
        <v>1</v>
      </c>
      <c r="I207" s="191"/>
      <c r="L207" s="188"/>
      <c r="M207" s="192"/>
      <c r="N207" s="193"/>
      <c r="O207" s="193"/>
      <c r="P207" s="193"/>
      <c r="Q207" s="193"/>
      <c r="R207" s="193"/>
      <c r="S207" s="193"/>
      <c r="T207" s="194"/>
      <c r="AT207" s="189" t="s">
        <v>229</v>
      </c>
      <c r="AU207" s="189" t="s">
        <v>85</v>
      </c>
      <c r="AV207" s="15" t="s">
        <v>78</v>
      </c>
      <c r="AW207" s="15" t="s">
        <v>30</v>
      </c>
      <c r="AX207" s="15" t="s">
        <v>74</v>
      </c>
      <c r="AY207" s="189" t="s">
        <v>222</v>
      </c>
    </row>
    <row r="208" spans="1:65" s="13" customFormat="1">
      <c r="B208" s="171"/>
      <c r="D208" s="172" t="s">
        <v>229</v>
      </c>
      <c r="E208" s="173" t="s">
        <v>1</v>
      </c>
      <c r="F208" s="174" t="s">
        <v>1344</v>
      </c>
      <c r="H208" s="175">
        <v>4</v>
      </c>
      <c r="I208" s="176"/>
      <c r="L208" s="171"/>
      <c r="M208" s="177"/>
      <c r="N208" s="178"/>
      <c r="O208" s="178"/>
      <c r="P208" s="178"/>
      <c r="Q208" s="178"/>
      <c r="R208" s="178"/>
      <c r="S208" s="178"/>
      <c r="T208" s="179"/>
      <c r="AT208" s="173" t="s">
        <v>229</v>
      </c>
      <c r="AU208" s="173" t="s">
        <v>85</v>
      </c>
      <c r="AV208" s="13" t="s">
        <v>85</v>
      </c>
      <c r="AW208" s="13" t="s">
        <v>30</v>
      </c>
      <c r="AX208" s="13" t="s">
        <v>74</v>
      </c>
      <c r="AY208" s="173" t="s">
        <v>222</v>
      </c>
    </row>
    <row r="209" spans="1:65" s="14" customFormat="1">
      <c r="B209" s="180"/>
      <c r="D209" s="172" t="s">
        <v>229</v>
      </c>
      <c r="E209" s="181" t="s">
        <v>1</v>
      </c>
      <c r="F209" s="182" t="s">
        <v>232</v>
      </c>
      <c r="H209" s="183">
        <v>4</v>
      </c>
      <c r="I209" s="184"/>
      <c r="L209" s="180"/>
      <c r="M209" s="185"/>
      <c r="N209" s="186"/>
      <c r="O209" s="186"/>
      <c r="P209" s="186"/>
      <c r="Q209" s="186"/>
      <c r="R209" s="186"/>
      <c r="S209" s="186"/>
      <c r="T209" s="187"/>
      <c r="AT209" s="181" t="s">
        <v>229</v>
      </c>
      <c r="AU209" s="181" t="s">
        <v>85</v>
      </c>
      <c r="AV209" s="14" t="s">
        <v>114</v>
      </c>
      <c r="AW209" s="14" t="s">
        <v>30</v>
      </c>
      <c r="AX209" s="14" t="s">
        <v>78</v>
      </c>
      <c r="AY209" s="181" t="s">
        <v>222</v>
      </c>
    </row>
    <row r="210" spans="1:65" s="2" customFormat="1" ht="24.15" customHeight="1">
      <c r="A210" s="33"/>
      <c r="B210" s="156"/>
      <c r="C210" s="157" t="s">
        <v>1267</v>
      </c>
      <c r="D210" s="157" t="s">
        <v>224</v>
      </c>
      <c r="E210" s="158" t="s">
        <v>1268</v>
      </c>
      <c r="F210" s="159" t="s">
        <v>1269</v>
      </c>
      <c r="G210" s="160" t="s">
        <v>482</v>
      </c>
      <c r="H210" s="161">
        <v>0.13900000000000001</v>
      </c>
      <c r="I210" s="162"/>
      <c r="J210" s="163">
        <f>ROUND(I210*H210,2)</f>
        <v>0</v>
      </c>
      <c r="K210" s="164"/>
      <c r="L210" s="34"/>
      <c r="M210" s="165" t="s">
        <v>1</v>
      </c>
      <c r="N210" s="166" t="s">
        <v>40</v>
      </c>
      <c r="O210" s="62"/>
      <c r="P210" s="167">
        <f>O210*H210</f>
        <v>0</v>
      </c>
      <c r="Q210" s="167">
        <v>0</v>
      </c>
      <c r="R210" s="167">
        <f>Q210*H210</f>
        <v>0</v>
      </c>
      <c r="S210" s="167">
        <v>0</v>
      </c>
      <c r="T210" s="168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9" t="s">
        <v>349</v>
      </c>
      <c r="AT210" s="169" t="s">
        <v>224</v>
      </c>
      <c r="AU210" s="169" t="s">
        <v>85</v>
      </c>
      <c r="AY210" s="18" t="s">
        <v>222</v>
      </c>
      <c r="BE210" s="170">
        <f>IF(N210="základná",J210,0)</f>
        <v>0</v>
      </c>
      <c r="BF210" s="170">
        <f>IF(N210="znížená",J210,0)</f>
        <v>0</v>
      </c>
      <c r="BG210" s="170">
        <f>IF(N210="zákl. prenesená",J210,0)</f>
        <v>0</v>
      </c>
      <c r="BH210" s="170">
        <f>IF(N210="zníž. prenesená",J210,0)</f>
        <v>0</v>
      </c>
      <c r="BI210" s="170">
        <f>IF(N210="nulová",J210,0)</f>
        <v>0</v>
      </c>
      <c r="BJ210" s="18" t="s">
        <v>85</v>
      </c>
      <c r="BK210" s="170">
        <f>ROUND(I210*H210,2)</f>
        <v>0</v>
      </c>
      <c r="BL210" s="18" t="s">
        <v>349</v>
      </c>
      <c r="BM210" s="169" t="s">
        <v>1270</v>
      </c>
    </row>
    <row r="211" spans="1:65" s="12" customFormat="1" ht="22.95" customHeight="1">
      <c r="B211" s="143"/>
      <c r="D211" s="144" t="s">
        <v>73</v>
      </c>
      <c r="E211" s="154" t="s">
        <v>1271</v>
      </c>
      <c r="F211" s="154" t="s">
        <v>1272</v>
      </c>
      <c r="I211" s="146"/>
      <c r="J211" s="155">
        <f>BK211</f>
        <v>0</v>
      </c>
      <c r="L211" s="143"/>
      <c r="M211" s="148"/>
      <c r="N211" s="149"/>
      <c r="O211" s="149"/>
      <c r="P211" s="150">
        <f>SUM(P212:P234)</f>
        <v>0</v>
      </c>
      <c r="Q211" s="149"/>
      <c r="R211" s="150">
        <f>SUM(R212:R234)</f>
        <v>5.8259999999999999E-2</v>
      </c>
      <c r="S211" s="149"/>
      <c r="T211" s="151">
        <f>SUM(T212:T234)</f>
        <v>0</v>
      </c>
      <c r="AR211" s="144" t="s">
        <v>85</v>
      </c>
      <c r="AT211" s="152" t="s">
        <v>73</v>
      </c>
      <c r="AU211" s="152" t="s">
        <v>78</v>
      </c>
      <c r="AY211" s="144" t="s">
        <v>222</v>
      </c>
      <c r="BK211" s="153">
        <f>SUM(BK212:BK234)</f>
        <v>0</v>
      </c>
    </row>
    <row r="212" spans="1:65" s="2" customFormat="1" ht="24.15" customHeight="1">
      <c r="A212" s="33"/>
      <c r="B212" s="156"/>
      <c r="C212" s="157" t="s">
        <v>1345</v>
      </c>
      <c r="D212" s="157" t="s">
        <v>224</v>
      </c>
      <c r="E212" s="158" t="s">
        <v>1346</v>
      </c>
      <c r="F212" s="159" t="s">
        <v>1347</v>
      </c>
      <c r="G212" s="160" t="s">
        <v>227</v>
      </c>
      <c r="H212" s="161">
        <v>1</v>
      </c>
      <c r="I212" s="162"/>
      <c r="J212" s="163">
        <f>ROUND(I212*H212,2)</f>
        <v>0</v>
      </c>
      <c r="K212" s="164"/>
      <c r="L212" s="34"/>
      <c r="M212" s="165" t="s">
        <v>1</v>
      </c>
      <c r="N212" s="166" t="s">
        <v>40</v>
      </c>
      <c r="O212" s="62"/>
      <c r="P212" s="167">
        <f>O212*H212</f>
        <v>0</v>
      </c>
      <c r="Q212" s="167">
        <v>4.0000000000000002E-4</v>
      </c>
      <c r="R212" s="167">
        <f>Q212*H212</f>
        <v>4.0000000000000002E-4</v>
      </c>
      <c r="S212" s="167">
        <v>0</v>
      </c>
      <c r="T212" s="16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349</v>
      </c>
      <c r="AT212" s="169" t="s">
        <v>224</v>
      </c>
      <c r="AU212" s="169" t="s">
        <v>85</v>
      </c>
      <c r="AY212" s="18" t="s">
        <v>222</v>
      </c>
      <c r="BE212" s="170">
        <f>IF(N212="základná",J212,0)</f>
        <v>0</v>
      </c>
      <c r="BF212" s="170">
        <f>IF(N212="znížená",J212,0)</f>
        <v>0</v>
      </c>
      <c r="BG212" s="170">
        <f>IF(N212="zákl. prenesená",J212,0)</f>
        <v>0</v>
      </c>
      <c r="BH212" s="170">
        <f>IF(N212="zníž. prenesená",J212,0)</f>
        <v>0</v>
      </c>
      <c r="BI212" s="170">
        <f>IF(N212="nulová",J212,0)</f>
        <v>0</v>
      </c>
      <c r="BJ212" s="18" t="s">
        <v>85</v>
      </c>
      <c r="BK212" s="170">
        <f>ROUND(I212*H212,2)</f>
        <v>0</v>
      </c>
      <c r="BL212" s="18" t="s">
        <v>349</v>
      </c>
      <c r="BM212" s="169" t="s">
        <v>1348</v>
      </c>
    </row>
    <row r="213" spans="1:65" s="15" customFormat="1">
      <c r="B213" s="188"/>
      <c r="D213" s="172" t="s">
        <v>229</v>
      </c>
      <c r="E213" s="189" t="s">
        <v>1</v>
      </c>
      <c r="F213" s="190" t="s">
        <v>237</v>
      </c>
      <c r="H213" s="189" t="s">
        <v>1</v>
      </c>
      <c r="I213" s="191"/>
      <c r="L213" s="188"/>
      <c r="M213" s="192"/>
      <c r="N213" s="193"/>
      <c r="O213" s="193"/>
      <c r="P213" s="193"/>
      <c r="Q213" s="193"/>
      <c r="R213" s="193"/>
      <c r="S213" s="193"/>
      <c r="T213" s="194"/>
      <c r="AT213" s="189" t="s">
        <v>229</v>
      </c>
      <c r="AU213" s="189" t="s">
        <v>85</v>
      </c>
      <c r="AV213" s="15" t="s">
        <v>78</v>
      </c>
      <c r="AW213" s="15" t="s">
        <v>30</v>
      </c>
      <c r="AX213" s="15" t="s">
        <v>74</v>
      </c>
      <c r="AY213" s="189" t="s">
        <v>222</v>
      </c>
    </row>
    <row r="214" spans="1:65" s="15" customFormat="1">
      <c r="B214" s="188"/>
      <c r="D214" s="172" t="s">
        <v>229</v>
      </c>
      <c r="E214" s="189" t="s">
        <v>1</v>
      </c>
      <c r="F214" s="190" t="s">
        <v>1276</v>
      </c>
      <c r="H214" s="189" t="s">
        <v>1</v>
      </c>
      <c r="I214" s="191"/>
      <c r="L214" s="188"/>
      <c r="M214" s="192"/>
      <c r="N214" s="193"/>
      <c r="O214" s="193"/>
      <c r="P214" s="193"/>
      <c r="Q214" s="193"/>
      <c r="R214" s="193"/>
      <c r="S214" s="193"/>
      <c r="T214" s="194"/>
      <c r="AT214" s="189" t="s">
        <v>229</v>
      </c>
      <c r="AU214" s="189" t="s">
        <v>85</v>
      </c>
      <c r="AV214" s="15" t="s">
        <v>78</v>
      </c>
      <c r="AW214" s="15" t="s">
        <v>30</v>
      </c>
      <c r="AX214" s="15" t="s">
        <v>74</v>
      </c>
      <c r="AY214" s="189" t="s">
        <v>222</v>
      </c>
    </row>
    <row r="215" spans="1:65" s="13" customFormat="1">
      <c r="B215" s="171"/>
      <c r="D215" s="172" t="s">
        <v>229</v>
      </c>
      <c r="E215" s="173" t="s">
        <v>1</v>
      </c>
      <c r="F215" s="174" t="s">
        <v>1349</v>
      </c>
      <c r="H215" s="175">
        <v>1</v>
      </c>
      <c r="I215" s="176"/>
      <c r="L215" s="171"/>
      <c r="M215" s="177"/>
      <c r="N215" s="178"/>
      <c r="O215" s="178"/>
      <c r="P215" s="178"/>
      <c r="Q215" s="178"/>
      <c r="R215" s="178"/>
      <c r="S215" s="178"/>
      <c r="T215" s="179"/>
      <c r="AT215" s="173" t="s">
        <v>229</v>
      </c>
      <c r="AU215" s="173" t="s">
        <v>85</v>
      </c>
      <c r="AV215" s="13" t="s">
        <v>85</v>
      </c>
      <c r="AW215" s="13" t="s">
        <v>30</v>
      </c>
      <c r="AX215" s="13" t="s">
        <v>74</v>
      </c>
      <c r="AY215" s="173" t="s">
        <v>222</v>
      </c>
    </row>
    <row r="216" spans="1:65" s="14" customFormat="1">
      <c r="B216" s="180"/>
      <c r="D216" s="172" t="s">
        <v>229</v>
      </c>
      <c r="E216" s="181" t="s">
        <v>1</v>
      </c>
      <c r="F216" s="182" t="s">
        <v>232</v>
      </c>
      <c r="H216" s="183">
        <v>1</v>
      </c>
      <c r="I216" s="184"/>
      <c r="L216" s="180"/>
      <c r="M216" s="185"/>
      <c r="N216" s="186"/>
      <c r="O216" s="186"/>
      <c r="P216" s="186"/>
      <c r="Q216" s="186"/>
      <c r="R216" s="186"/>
      <c r="S216" s="186"/>
      <c r="T216" s="187"/>
      <c r="AT216" s="181" t="s">
        <v>229</v>
      </c>
      <c r="AU216" s="181" t="s">
        <v>85</v>
      </c>
      <c r="AV216" s="14" t="s">
        <v>114</v>
      </c>
      <c r="AW216" s="14" t="s">
        <v>30</v>
      </c>
      <c r="AX216" s="14" t="s">
        <v>78</v>
      </c>
      <c r="AY216" s="181" t="s">
        <v>222</v>
      </c>
    </row>
    <row r="217" spans="1:65" s="2" customFormat="1" ht="33" customHeight="1">
      <c r="A217" s="33"/>
      <c r="B217" s="156"/>
      <c r="C217" s="209" t="s">
        <v>1350</v>
      </c>
      <c r="D217" s="209" t="s">
        <v>588</v>
      </c>
      <c r="E217" s="210" t="s">
        <v>1351</v>
      </c>
      <c r="F217" s="211" t="s">
        <v>1352</v>
      </c>
      <c r="G217" s="212" t="s">
        <v>227</v>
      </c>
      <c r="H217" s="213">
        <v>1</v>
      </c>
      <c r="I217" s="214"/>
      <c r="J217" s="215">
        <f>ROUND(I217*H217,2)</f>
        <v>0</v>
      </c>
      <c r="K217" s="216"/>
      <c r="L217" s="217"/>
      <c r="M217" s="218" t="s">
        <v>1</v>
      </c>
      <c r="N217" s="219" t="s">
        <v>40</v>
      </c>
      <c r="O217" s="62"/>
      <c r="P217" s="167">
        <f>O217*H217</f>
        <v>0</v>
      </c>
      <c r="Q217" s="167">
        <v>5.7860000000000002E-2</v>
      </c>
      <c r="R217" s="167">
        <f>Q217*H217</f>
        <v>5.7860000000000002E-2</v>
      </c>
      <c r="S217" s="167">
        <v>0</v>
      </c>
      <c r="T217" s="168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506</v>
      </c>
      <c r="AT217" s="169" t="s">
        <v>588</v>
      </c>
      <c r="AU217" s="169" t="s">
        <v>85</v>
      </c>
      <c r="AY217" s="18" t="s">
        <v>222</v>
      </c>
      <c r="BE217" s="170">
        <f>IF(N217="základná",J217,0)</f>
        <v>0</v>
      </c>
      <c r="BF217" s="170">
        <f>IF(N217="znížená",J217,0)</f>
        <v>0</v>
      </c>
      <c r="BG217" s="170">
        <f>IF(N217="zákl. prenesená",J217,0)</f>
        <v>0</v>
      </c>
      <c r="BH217" s="170">
        <f>IF(N217="zníž. prenesená",J217,0)</f>
        <v>0</v>
      </c>
      <c r="BI217" s="170">
        <f>IF(N217="nulová",J217,0)</f>
        <v>0</v>
      </c>
      <c r="BJ217" s="18" t="s">
        <v>85</v>
      </c>
      <c r="BK217" s="170">
        <f>ROUND(I217*H217,2)</f>
        <v>0</v>
      </c>
      <c r="BL217" s="18" t="s">
        <v>349</v>
      </c>
      <c r="BM217" s="169" t="s">
        <v>1353</v>
      </c>
    </row>
    <row r="218" spans="1:65" s="15" customFormat="1">
      <c r="B218" s="188"/>
      <c r="D218" s="172" t="s">
        <v>229</v>
      </c>
      <c r="E218" s="189" t="s">
        <v>1</v>
      </c>
      <c r="F218" s="190" t="s">
        <v>237</v>
      </c>
      <c r="H218" s="189" t="s">
        <v>1</v>
      </c>
      <c r="I218" s="191"/>
      <c r="L218" s="188"/>
      <c r="M218" s="192"/>
      <c r="N218" s="193"/>
      <c r="O218" s="193"/>
      <c r="P218" s="193"/>
      <c r="Q218" s="193"/>
      <c r="R218" s="193"/>
      <c r="S218" s="193"/>
      <c r="T218" s="194"/>
      <c r="AT218" s="189" t="s">
        <v>229</v>
      </c>
      <c r="AU218" s="189" t="s">
        <v>85</v>
      </c>
      <c r="AV218" s="15" t="s">
        <v>78</v>
      </c>
      <c r="AW218" s="15" t="s">
        <v>30</v>
      </c>
      <c r="AX218" s="15" t="s">
        <v>74</v>
      </c>
      <c r="AY218" s="189" t="s">
        <v>222</v>
      </c>
    </row>
    <row r="219" spans="1:65" s="15" customFormat="1">
      <c r="B219" s="188"/>
      <c r="D219" s="172" t="s">
        <v>229</v>
      </c>
      <c r="E219" s="189" t="s">
        <v>1</v>
      </c>
      <c r="F219" s="190" t="s">
        <v>1276</v>
      </c>
      <c r="H219" s="189" t="s">
        <v>1</v>
      </c>
      <c r="I219" s="191"/>
      <c r="L219" s="188"/>
      <c r="M219" s="192"/>
      <c r="N219" s="193"/>
      <c r="O219" s="193"/>
      <c r="P219" s="193"/>
      <c r="Q219" s="193"/>
      <c r="R219" s="193"/>
      <c r="S219" s="193"/>
      <c r="T219" s="194"/>
      <c r="AT219" s="189" t="s">
        <v>229</v>
      </c>
      <c r="AU219" s="189" t="s">
        <v>85</v>
      </c>
      <c r="AV219" s="15" t="s">
        <v>78</v>
      </c>
      <c r="AW219" s="15" t="s">
        <v>30</v>
      </c>
      <c r="AX219" s="15" t="s">
        <v>74</v>
      </c>
      <c r="AY219" s="189" t="s">
        <v>222</v>
      </c>
    </row>
    <row r="220" spans="1:65" s="13" customFormat="1">
      <c r="B220" s="171"/>
      <c r="D220" s="172" t="s">
        <v>229</v>
      </c>
      <c r="E220" s="173" t="s">
        <v>1</v>
      </c>
      <c r="F220" s="174" t="s">
        <v>1349</v>
      </c>
      <c r="H220" s="175">
        <v>1</v>
      </c>
      <c r="I220" s="176"/>
      <c r="L220" s="171"/>
      <c r="M220" s="177"/>
      <c r="N220" s="178"/>
      <c r="O220" s="178"/>
      <c r="P220" s="178"/>
      <c r="Q220" s="178"/>
      <c r="R220" s="178"/>
      <c r="S220" s="178"/>
      <c r="T220" s="179"/>
      <c r="AT220" s="173" t="s">
        <v>229</v>
      </c>
      <c r="AU220" s="173" t="s">
        <v>85</v>
      </c>
      <c r="AV220" s="13" t="s">
        <v>85</v>
      </c>
      <c r="AW220" s="13" t="s">
        <v>30</v>
      </c>
      <c r="AX220" s="13" t="s">
        <v>74</v>
      </c>
      <c r="AY220" s="173" t="s">
        <v>222</v>
      </c>
    </row>
    <row r="221" spans="1:65" s="14" customFormat="1">
      <c r="B221" s="180"/>
      <c r="D221" s="172" t="s">
        <v>229</v>
      </c>
      <c r="E221" s="181" t="s">
        <v>1</v>
      </c>
      <c r="F221" s="182" t="s">
        <v>232</v>
      </c>
      <c r="H221" s="183">
        <v>1</v>
      </c>
      <c r="I221" s="184"/>
      <c r="L221" s="180"/>
      <c r="M221" s="185"/>
      <c r="N221" s="186"/>
      <c r="O221" s="186"/>
      <c r="P221" s="186"/>
      <c r="Q221" s="186"/>
      <c r="R221" s="186"/>
      <c r="S221" s="186"/>
      <c r="T221" s="187"/>
      <c r="AT221" s="181" t="s">
        <v>229</v>
      </c>
      <c r="AU221" s="181" t="s">
        <v>85</v>
      </c>
      <c r="AV221" s="14" t="s">
        <v>114</v>
      </c>
      <c r="AW221" s="14" t="s">
        <v>30</v>
      </c>
      <c r="AX221" s="14" t="s">
        <v>78</v>
      </c>
      <c r="AY221" s="181" t="s">
        <v>222</v>
      </c>
    </row>
    <row r="222" spans="1:65" s="2" customFormat="1" ht="16.5" customHeight="1">
      <c r="A222" s="33"/>
      <c r="B222" s="156"/>
      <c r="C222" s="157" t="s">
        <v>1282</v>
      </c>
      <c r="D222" s="157" t="s">
        <v>224</v>
      </c>
      <c r="E222" s="158" t="s">
        <v>1283</v>
      </c>
      <c r="F222" s="159" t="s">
        <v>1284</v>
      </c>
      <c r="G222" s="160" t="s">
        <v>227</v>
      </c>
      <c r="H222" s="161">
        <v>4</v>
      </c>
      <c r="I222" s="162"/>
      <c r="J222" s="163">
        <f>ROUND(I222*H222,2)</f>
        <v>0</v>
      </c>
      <c r="K222" s="164"/>
      <c r="L222" s="34"/>
      <c r="M222" s="165" t="s">
        <v>1</v>
      </c>
      <c r="N222" s="166" t="s">
        <v>40</v>
      </c>
      <c r="O222" s="62"/>
      <c r="P222" s="167">
        <f>O222*H222</f>
        <v>0</v>
      </c>
      <c r="Q222" s="167">
        <v>0</v>
      </c>
      <c r="R222" s="167">
        <f>Q222*H222</f>
        <v>0</v>
      </c>
      <c r="S222" s="167">
        <v>0</v>
      </c>
      <c r="T222" s="16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349</v>
      </c>
      <c r="AT222" s="169" t="s">
        <v>224</v>
      </c>
      <c r="AU222" s="169" t="s">
        <v>85</v>
      </c>
      <c r="AY222" s="18" t="s">
        <v>222</v>
      </c>
      <c r="BE222" s="170">
        <f>IF(N222="základná",J222,0)</f>
        <v>0</v>
      </c>
      <c r="BF222" s="170">
        <f>IF(N222="znížená",J222,0)</f>
        <v>0</v>
      </c>
      <c r="BG222" s="170">
        <f>IF(N222="zákl. prenesená",J222,0)</f>
        <v>0</v>
      </c>
      <c r="BH222" s="170">
        <f>IF(N222="zníž. prenesená",J222,0)</f>
        <v>0</v>
      </c>
      <c r="BI222" s="170">
        <f>IF(N222="nulová",J222,0)</f>
        <v>0</v>
      </c>
      <c r="BJ222" s="18" t="s">
        <v>85</v>
      </c>
      <c r="BK222" s="170">
        <f>ROUND(I222*H222,2)</f>
        <v>0</v>
      </c>
      <c r="BL222" s="18" t="s">
        <v>349</v>
      </c>
      <c r="BM222" s="169" t="s">
        <v>1285</v>
      </c>
    </row>
    <row r="223" spans="1:65" s="15" customFormat="1">
      <c r="B223" s="188"/>
      <c r="D223" s="172" t="s">
        <v>229</v>
      </c>
      <c r="E223" s="189" t="s">
        <v>1</v>
      </c>
      <c r="F223" s="190" t="s">
        <v>1286</v>
      </c>
      <c r="H223" s="189" t="s">
        <v>1</v>
      </c>
      <c r="I223" s="191"/>
      <c r="L223" s="188"/>
      <c r="M223" s="192"/>
      <c r="N223" s="193"/>
      <c r="O223" s="193"/>
      <c r="P223" s="193"/>
      <c r="Q223" s="193"/>
      <c r="R223" s="193"/>
      <c r="S223" s="193"/>
      <c r="T223" s="194"/>
      <c r="AT223" s="189" t="s">
        <v>229</v>
      </c>
      <c r="AU223" s="189" t="s">
        <v>85</v>
      </c>
      <c r="AV223" s="15" t="s">
        <v>78</v>
      </c>
      <c r="AW223" s="15" t="s">
        <v>30</v>
      </c>
      <c r="AX223" s="15" t="s">
        <v>74</v>
      </c>
      <c r="AY223" s="189" t="s">
        <v>222</v>
      </c>
    </row>
    <row r="224" spans="1:65" s="13" customFormat="1">
      <c r="B224" s="171"/>
      <c r="D224" s="172" t="s">
        <v>229</v>
      </c>
      <c r="E224" s="173" t="s">
        <v>1</v>
      </c>
      <c r="F224" s="174" t="s">
        <v>1354</v>
      </c>
      <c r="H224" s="175">
        <v>2</v>
      </c>
      <c r="I224" s="176"/>
      <c r="L224" s="171"/>
      <c r="M224" s="177"/>
      <c r="N224" s="178"/>
      <c r="O224" s="178"/>
      <c r="P224" s="178"/>
      <c r="Q224" s="178"/>
      <c r="R224" s="178"/>
      <c r="S224" s="178"/>
      <c r="T224" s="179"/>
      <c r="AT224" s="173" t="s">
        <v>229</v>
      </c>
      <c r="AU224" s="173" t="s">
        <v>85</v>
      </c>
      <c r="AV224" s="13" t="s">
        <v>85</v>
      </c>
      <c r="AW224" s="13" t="s">
        <v>30</v>
      </c>
      <c r="AX224" s="13" t="s">
        <v>74</v>
      </c>
      <c r="AY224" s="173" t="s">
        <v>222</v>
      </c>
    </row>
    <row r="225" spans="1:65" s="13" customFormat="1">
      <c r="B225" s="171"/>
      <c r="D225" s="172" t="s">
        <v>229</v>
      </c>
      <c r="E225" s="173" t="s">
        <v>1</v>
      </c>
      <c r="F225" s="174" t="s">
        <v>1355</v>
      </c>
      <c r="H225" s="175">
        <v>2</v>
      </c>
      <c r="I225" s="176"/>
      <c r="L225" s="171"/>
      <c r="M225" s="177"/>
      <c r="N225" s="178"/>
      <c r="O225" s="178"/>
      <c r="P225" s="178"/>
      <c r="Q225" s="178"/>
      <c r="R225" s="178"/>
      <c r="S225" s="178"/>
      <c r="T225" s="179"/>
      <c r="AT225" s="173" t="s">
        <v>229</v>
      </c>
      <c r="AU225" s="173" t="s">
        <v>85</v>
      </c>
      <c r="AV225" s="13" t="s">
        <v>85</v>
      </c>
      <c r="AW225" s="13" t="s">
        <v>30</v>
      </c>
      <c r="AX225" s="13" t="s">
        <v>74</v>
      </c>
      <c r="AY225" s="173" t="s">
        <v>222</v>
      </c>
    </row>
    <row r="226" spans="1:65" s="16" customFormat="1">
      <c r="B226" s="195"/>
      <c r="D226" s="172" t="s">
        <v>229</v>
      </c>
      <c r="E226" s="196" t="s">
        <v>1</v>
      </c>
      <c r="F226" s="197" t="s">
        <v>259</v>
      </c>
      <c r="H226" s="198">
        <v>4</v>
      </c>
      <c r="I226" s="199"/>
      <c r="L226" s="195"/>
      <c r="M226" s="200"/>
      <c r="N226" s="201"/>
      <c r="O226" s="201"/>
      <c r="P226" s="201"/>
      <c r="Q226" s="201"/>
      <c r="R226" s="201"/>
      <c r="S226" s="201"/>
      <c r="T226" s="202"/>
      <c r="AT226" s="196" t="s">
        <v>229</v>
      </c>
      <c r="AU226" s="196" t="s">
        <v>85</v>
      </c>
      <c r="AV226" s="16" t="s">
        <v>90</v>
      </c>
      <c r="AW226" s="16" t="s">
        <v>30</v>
      </c>
      <c r="AX226" s="16" t="s">
        <v>74</v>
      </c>
      <c r="AY226" s="196" t="s">
        <v>222</v>
      </c>
    </row>
    <row r="227" spans="1:65" s="14" customFormat="1">
      <c r="B227" s="180"/>
      <c r="D227" s="172" t="s">
        <v>229</v>
      </c>
      <c r="E227" s="181" t="s">
        <v>1</v>
      </c>
      <c r="F227" s="182" t="s">
        <v>232</v>
      </c>
      <c r="H227" s="183">
        <v>4</v>
      </c>
      <c r="I227" s="184"/>
      <c r="L227" s="180"/>
      <c r="M227" s="185"/>
      <c r="N227" s="186"/>
      <c r="O227" s="186"/>
      <c r="P227" s="186"/>
      <c r="Q227" s="186"/>
      <c r="R227" s="186"/>
      <c r="S227" s="186"/>
      <c r="T227" s="187"/>
      <c r="AT227" s="181" t="s">
        <v>229</v>
      </c>
      <c r="AU227" s="181" t="s">
        <v>85</v>
      </c>
      <c r="AV227" s="14" t="s">
        <v>114</v>
      </c>
      <c r="AW227" s="14" t="s">
        <v>30</v>
      </c>
      <c r="AX227" s="14" t="s">
        <v>78</v>
      </c>
      <c r="AY227" s="181" t="s">
        <v>222</v>
      </c>
    </row>
    <row r="228" spans="1:65" s="2" customFormat="1" ht="21.75" customHeight="1">
      <c r="A228" s="33"/>
      <c r="B228" s="156"/>
      <c r="C228" s="157" t="s">
        <v>1292</v>
      </c>
      <c r="D228" s="157" t="s">
        <v>224</v>
      </c>
      <c r="E228" s="158" t="s">
        <v>1293</v>
      </c>
      <c r="F228" s="159" t="s">
        <v>1294</v>
      </c>
      <c r="G228" s="160" t="s">
        <v>1295</v>
      </c>
      <c r="H228" s="161">
        <v>124.8</v>
      </c>
      <c r="I228" s="162"/>
      <c r="J228" s="163">
        <f>ROUND(I228*H228,2)</f>
        <v>0</v>
      </c>
      <c r="K228" s="164"/>
      <c r="L228" s="34"/>
      <c r="M228" s="165" t="s">
        <v>1</v>
      </c>
      <c r="N228" s="166" t="s">
        <v>40</v>
      </c>
      <c r="O228" s="62"/>
      <c r="P228" s="167">
        <f>O228*H228</f>
        <v>0</v>
      </c>
      <c r="Q228" s="167">
        <v>0</v>
      </c>
      <c r="R228" s="167">
        <f>Q228*H228</f>
        <v>0</v>
      </c>
      <c r="S228" s="167">
        <v>0</v>
      </c>
      <c r="T228" s="168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349</v>
      </c>
      <c r="AT228" s="169" t="s">
        <v>224</v>
      </c>
      <c r="AU228" s="169" t="s">
        <v>85</v>
      </c>
      <c r="AY228" s="18" t="s">
        <v>222</v>
      </c>
      <c r="BE228" s="170">
        <f>IF(N228="základná",J228,0)</f>
        <v>0</v>
      </c>
      <c r="BF228" s="170">
        <f>IF(N228="znížená",J228,0)</f>
        <v>0</v>
      </c>
      <c r="BG228" s="170">
        <f>IF(N228="zákl. prenesená",J228,0)</f>
        <v>0</v>
      </c>
      <c r="BH228" s="170">
        <f>IF(N228="zníž. prenesená",J228,0)</f>
        <v>0</v>
      </c>
      <c r="BI228" s="170">
        <f>IF(N228="nulová",J228,0)</f>
        <v>0</v>
      </c>
      <c r="BJ228" s="18" t="s">
        <v>85</v>
      </c>
      <c r="BK228" s="170">
        <f>ROUND(I228*H228,2)</f>
        <v>0</v>
      </c>
      <c r="BL228" s="18" t="s">
        <v>349</v>
      </c>
      <c r="BM228" s="169" t="s">
        <v>1296</v>
      </c>
    </row>
    <row r="229" spans="1:65" s="15" customFormat="1">
      <c r="B229" s="188"/>
      <c r="D229" s="172" t="s">
        <v>229</v>
      </c>
      <c r="E229" s="189" t="s">
        <v>1</v>
      </c>
      <c r="F229" s="190" t="s">
        <v>1286</v>
      </c>
      <c r="H229" s="189" t="s">
        <v>1</v>
      </c>
      <c r="I229" s="191"/>
      <c r="L229" s="188"/>
      <c r="M229" s="192"/>
      <c r="N229" s="193"/>
      <c r="O229" s="193"/>
      <c r="P229" s="193"/>
      <c r="Q229" s="193"/>
      <c r="R229" s="193"/>
      <c r="S229" s="193"/>
      <c r="T229" s="194"/>
      <c r="AT229" s="189" t="s">
        <v>229</v>
      </c>
      <c r="AU229" s="189" t="s">
        <v>85</v>
      </c>
      <c r="AV229" s="15" t="s">
        <v>78</v>
      </c>
      <c r="AW229" s="15" t="s">
        <v>30</v>
      </c>
      <c r="AX229" s="15" t="s">
        <v>74</v>
      </c>
      <c r="AY229" s="189" t="s">
        <v>222</v>
      </c>
    </row>
    <row r="230" spans="1:65" s="13" customFormat="1">
      <c r="B230" s="171"/>
      <c r="D230" s="172" t="s">
        <v>229</v>
      </c>
      <c r="E230" s="173" t="s">
        <v>1</v>
      </c>
      <c r="F230" s="174" t="s">
        <v>1356</v>
      </c>
      <c r="H230" s="175">
        <v>2.4</v>
      </c>
      <c r="I230" s="176"/>
      <c r="L230" s="171"/>
      <c r="M230" s="177"/>
      <c r="N230" s="178"/>
      <c r="O230" s="178"/>
      <c r="P230" s="178"/>
      <c r="Q230" s="178"/>
      <c r="R230" s="178"/>
      <c r="S230" s="178"/>
      <c r="T230" s="179"/>
      <c r="AT230" s="173" t="s">
        <v>229</v>
      </c>
      <c r="AU230" s="173" t="s">
        <v>85</v>
      </c>
      <c r="AV230" s="13" t="s">
        <v>85</v>
      </c>
      <c r="AW230" s="13" t="s">
        <v>30</v>
      </c>
      <c r="AX230" s="13" t="s">
        <v>74</v>
      </c>
      <c r="AY230" s="173" t="s">
        <v>222</v>
      </c>
    </row>
    <row r="231" spans="1:65" s="13" customFormat="1">
      <c r="B231" s="171"/>
      <c r="D231" s="172" t="s">
        <v>229</v>
      </c>
      <c r="E231" s="173" t="s">
        <v>1</v>
      </c>
      <c r="F231" s="174" t="s">
        <v>1357</v>
      </c>
      <c r="H231" s="175">
        <v>2.4</v>
      </c>
      <c r="I231" s="176"/>
      <c r="L231" s="171"/>
      <c r="M231" s="177"/>
      <c r="N231" s="178"/>
      <c r="O231" s="178"/>
      <c r="P231" s="178"/>
      <c r="Q231" s="178"/>
      <c r="R231" s="178"/>
      <c r="S231" s="178"/>
      <c r="T231" s="179"/>
      <c r="AT231" s="173" t="s">
        <v>229</v>
      </c>
      <c r="AU231" s="173" t="s">
        <v>85</v>
      </c>
      <c r="AV231" s="13" t="s">
        <v>85</v>
      </c>
      <c r="AW231" s="13" t="s">
        <v>30</v>
      </c>
      <c r="AX231" s="13" t="s">
        <v>74</v>
      </c>
      <c r="AY231" s="173" t="s">
        <v>222</v>
      </c>
    </row>
    <row r="232" spans="1:65" s="16" customFormat="1">
      <c r="B232" s="195"/>
      <c r="D232" s="172" t="s">
        <v>229</v>
      </c>
      <c r="E232" s="196" t="s">
        <v>1</v>
      </c>
      <c r="F232" s="197" t="s">
        <v>259</v>
      </c>
      <c r="H232" s="198">
        <v>4.8</v>
      </c>
      <c r="I232" s="199"/>
      <c r="L232" s="195"/>
      <c r="M232" s="200"/>
      <c r="N232" s="201"/>
      <c r="O232" s="201"/>
      <c r="P232" s="201"/>
      <c r="Q232" s="201"/>
      <c r="R232" s="201"/>
      <c r="S232" s="201"/>
      <c r="T232" s="202"/>
      <c r="AT232" s="196" t="s">
        <v>229</v>
      </c>
      <c r="AU232" s="196" t="s">
        <v>85</v>
      </c>
      <c r="AV232" s="16" t="s">
        <v>90</v>
      </c>
      <c r="AW232" s="16" t="s">
        <v>30</v>
      </c>
      <c r="AX232" s="16" t="s">
        <v>74</v>
      </c>
      <c r="AY232" s="196" t="s">
        <v>222</v>
      </c>
    </row>
    <row r="233" spans="1:65" s="13" customFormat="1">
      <c r="B233" s="171"/>
      <c r="D233" s="172" t="s">
        <v>229</v>
      </c>
      <c r="E233" s="173" t="s">
        <v>1</v>
      </c>
      <c r="F233" s="174" t="s">
        <v>1358</v>
      </c>
      <c r="H233" s="175">
        <v>124.8</v>
      </c>
      <c r="I233" s="176"/>
      <c r="L233" s="171"/>
      <c r="M233" s="177"/>
      <c r="N233" s="178"/>
      <c r="O233" s="178"/>
      <c r="P233" s="178"/>
      <c r="Q233" s="178"/>
      <c r="R233" s="178"/>
      <c r="S233" s="178"/>
      <c r="T233" s="179"/>
      <c r="AT233" s="173" t="s">
        <v>229</v>
      </c>
      <c r="AU233" s="173" t="s">
        <v>85</v>
      </c>
      <c r="AV233" s="13" t="s">
        <v>85</v>
      </c>
      <c r="AW233" s="13" t="s">
        <v>30</v>
      </c>
      <c r="AX233" s="13" t="s">
        <v>78</v>
      </c>
      <c r="AY233" s="173" t="s">
        <v>222</v>
      </c>
    </row>
    <row r="234" spans="1:65" s="2" customFormat="1" ht="24.15" customHeight="1">
      <c r="A234" s="33"/>
      <c r="B234" s="156"/>
      <c r="C234" s="157" t="s">
        <v>1303</v>
      </c>
      <c r="D234" s="157" t="s">
        <v>224</v>
      </c>
      <c r="E234" s="158" t="s">
        <v>1304</v>
      </c>
      <c r="F234" s="159" t="s">
        <v>1305</v>
      </c>
      <c r="G234" s="160" t="s">
        <v>482</v>
      </c>
      <c r="H234" s="161">
        <v>5.8000000000000003E-2</v>
      </c>
      <c r="I234" s="162"/>
      <c r="J234" s="163">
        <f>ROUND(I234*H234,2)</f>
        <v>0</v>
      </c>
      <c r="K234" s="164"/>
      <c r="L234" s="34"/>
      <c r="M234" s="220" t="s">
        <v>1</v>
      </c>
      <c r="N234" s="221" t="s">
        <v>40</v>
      </c>
      <c r="O234" s="222"/>
      <c r="P234" s="223">
        <f>O234*H234</f>
        <v>0</v>
      </c>
      <c r="Q234" s="223">
        <v>0</v>
      </c>
      <c r="R234" s="223">
        <f>Q234*H234</f>
        <v>0</v>
      </c>
      <c r="S234" s="223">
        <v>0</v>
      </c>
      <c r="T234" s="224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349</v>
      </c>
      <c r="AT234" s="169" t="s">
        <v>224</v>
      </c>
      <c r="AU234" s="169" t="s">
        <v>85</v>
      </c>
      <c r="AY234" s="18" t="s">
        <v>222</v>
      </c>
      <c r="BE234" s="170">
        <f>IF(N234="základná",J234,0)</f>
        <v>0</v>
      </c>
      <c r="BF234" s="170">
        <f>IF(N234="znížená",J234,0)</f>
        <v>0</v>
      </c>
      <c r="BG234" s="170">
        <f>IF(N234="zákl. prenesená",J234,0)</f>
        <v>0</v>
      </c>
      <c r="BH234" s="170">
        <f>IF(N234="zníž. prenesená",J234,0)</f>
        <v>0</v>
      </c>
      <c r="BI234" s="170">
        <f>IF(N234="nulová",J234,0)</f>
        <v>0</v>
      </c>
      <c r="BJ234" s="18" t="s">
        <v>85</v>
      </c>
      <c r="BK234" s="170">
        <f>ROUND(I234*H234,2)</f>
        <v>0</v>
      </c>
      <c r="BL234" s="18" t="s">
        <v>349</v>
      </c>
      <c r="BM234" s="169" t="s">
        <v>1306</v>
      </c>
    </row>
    <row r="235" spans="1:65" s="2" customFormat="1" ht="6.9" customHeight="1">
      <c r="A235" s="33"/>
      <c r="B235" s="51"/>
      <c r="C235" s="52"/>
      <c r="D235" s="52"/>
      <c r="E235" s="52"/>
      <c r="F235" s="52"/>
      <c r="G235" s="52"/>
      <c r="H235" s="52"/>
      <c r="I235" s="52"/>
      <c r="J235" s="52"/>
      <c r="K235" s="52"/>
      <c r="L235" s="34"/>
      <c r="M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</row>
    <row r="238" spans="1:65">
      <c r="C238" s="281" t="s">
        <v>3286</v>
      </c>
      <c r="D238" s="281"/>
      <c r="E238" s="281"/>
      <c r="F238" s="281"/>
      <c r="G238" s="281"/>
      <c r="H238" s="281"/>
      <c r="I238" s="281"/>
      <c r="J238" s="281"/>
    </row>
    <row r="239" spans="1:65">
      <c r="C239" s="281"/>
      <c r="D239" s="281"/>
      <c r="E239" s="281"/>
      <c r="F239" s="281"/>
      <c r="G239" s="281"/>
      <c r="H239" s="281"/>
      <c r="I239" s="281"/>
      <c r="J239" s="281"/>
    </row>
    <row r="240" spans="1:65">
      <c r="C240" s="281"/>
      <c r="D240" s="281"/>
      <c r="E240" s="281"/>
      <c r="F240" s="281"/>
      <c r="G240" s="281"/>
      <c r="H240" s="281"/>
      <c r="I240" s="281"/>
      <c r="J240" s="281"/>
    </row>
    <row r="241" spans="3:10">
      <c r="C241" s="281"/>
      <c r="D241" s="281"/>
      <c r="E241" s="281"/>
      <c r="F241" s="281"/>
      <c r="G241" s="281"/>
      <c r="H241" s="281"/>
      <c r="I241" s="281"/>
      <c r="J241" s="281"/>
    </row>
    <row r="242" spans="3:10">
      <c r="C242" s="281"/>
      <c r="D242" s="281"/>
      <c r="E242" s="281"/>
      <c r="F242" s="281"/>
      <c r="G242" s="281"/>
      <c r="H242" s="281"/>
      <c r="I242" s="281"/>
      <c r="J242" s="281"/>
    </row>
    <row r="245" spans="3:10">
      <c r="C245" s="281" t="s">
        <v>3287</v>
      </c>
      <c r="D245" s="281"/>
      <c r="E245" s="281"/>
      <c r="F245" s="281"/>
      <c r="G245" s="281"/>
      <c r="H245" s="281"/>
      <c r="I245" s="281"/>
      <c r="J245" s="281"/>
    </row>
    <row r="246" spans="3:10">
      <c r="C246" s="281"/>
      <c r="D246" s="281"/>
      <c r="E246" s="281"/>
      <c r="F246" s="281"/>
      <c r="G246" s="281"/>
      <c r="H246" s="281"/>
      <c r="I246" s="281"/>
      <c r="J246" s="281"/>
    </row>
    <row r="247" spans="3:10">
      <c r="C247" s="281"/>
      <c r="D247" s="281"/>
      <c r="E247" s="281"/>
      <c r="F247" s="281"/>
      <c r="G247" s="281"/>
      <c r="H247" s="281"/>
      <c r="I247" s="281"/>
      <c r="J247" s="281"/>
    </row>
    <row r="248" spans="3:10">
      <c r="C248" s="281"/>
      <c r="D248" s="281"/>
      <c r="E248" s="281"/>
      <c r="F248" s="281"/>
      <c r="G248" s="281"/>
      <c r="H248" s="281"/>
      <c r="I248" s="281"/>
      <c r="J248" s="281"/>
    </row>
    <row r="249" spans="3:10">
      <c r="C249" s="281"/>
      <c r="D249" s="281"/>
      <c r="E249" s="281"/>
      <c r="F249" s="281"/>
      <c r="G249" s="281"/>
      <c r="H249" s="281"/>
      <c r="I249" s="281"/>
      <c r="J249" s="281"/>
    </row>
    <row r="254" spans="3:10">
      <c r="C254" s="281" t="s">
        <v>3288</v>
      </c>
      <c r="D254" s="281"/>
      <c r="E254" s="281"/>
      <c r="F254" s="281"/>
      <c r="G254" s="281"/>
      <c r="H254" s="281"/>
      <c r="I254" s="281"/>
      <c r="J254" s="281"/>
    </row>
    <row r="255" spans="3:10">
      <c r="C255" s="281"/>
      <c r="D255" s="281"/>
      <c r="E255" s="281"/>
      <c r="F255" s="281"/>
      <c r="G255" s="281"/>
      <c r="H255" s="281"/>
      <c r="I255" s="281"/>
      <c r="J255" s="281"/>
    </row>
  </sheetData>
  <autoFilter ref="C132:K234" xr:uid="{00000000-0009-0000-0000-000009000000}"/>
  <mergeCells count="18">
    <mergeCell ref="C238:J242"/>
    <mergeCell ref="C245:J249"/>
    <mergeCell ref="C254:J255"/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487"/>
  <sheetViews>
    <sheetView showGridLines="0" topLeftCell="A444" workbookViewId="0">
      <selection activeCell="F381" sqref="F38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125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1359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30" customHeight="1">
      <c r="A13" s="33"/>
      <c r="B13" s="34"/>
      <c r="C13" s="33"/>
      <c r="D13" s="33"/>
      <c r="E13" s="259" t="s">
        <v>650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ROUND(J141,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ROUND((SUM(BE141:BE467)),  2)</f>
        <v>0</v>
      </c>
      <c r="G37" s="109"/>
      <c r="H37" s="109"/>
      <c r="I37" s="110">
        <v>0.2</v>
      </c>
      <c r="J37" s="108">
        <f>ROUND(((SUM(BE141:BE467))*I37),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ROUND((SUM(BF141:BF467)),  2)</f>
        <v>0</v>
      </c>
      <c r="G38" s="109"/>
      <c r="H38" s="109"/>
      <c r="I38" s="110">
        <v>0.2</v>
      </c>
      <c r="J38" s="108">
        <f>ROUND(((SUM(BF141:BF467))*I38),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ROUND((SUM(BG141:BG467)),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ROUND((SUM(BH141:BH467)),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ROUND((SUM(BI141:BI467)),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1359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30" customHeight="1">
      <c r="A91" s="33"/>
      <c r="B91" s="34"/>
      <c r="C91" s="33"/>
      <c r="D91" s="33"/>
      <c r="E91" s="259" t="str">
        <f>E13</f>
        <v>SO 01.1 - NS - Architektonicko stavebné riešenie - nový stav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J141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J142</f>
        <v>0</v>
      </c>
      <c r="L101" s="124"/>
    </row>
    <row r="102" spans="1:47" s="10" customFormat="1" ht="19.95" customHeight="1">
      <c r="B102" s="128"/>
      <c r="D102" s="129" t="s">
        <v>1360</v>
      </c>
      <c r="E102" s="130"/>
      <c r="F102" s="130"/>
      <c r="G102" s="130"/>
      <c r="H102" s="130"/>
      <c r="I102" s="130"/>
      <c r="J102" s="131">
        <f>J144</f>
        <v>0</v>
      </c>
      <c r="L102" s="128"/>
    </row>
    <row r="103" spans="1:47" s="10" customFormat="1" ht="19.95" customHeight="1">
      <c r="B103" s="128"/>
      <c r="D103" s="129" t="s">
        <v>655</v>
      </c>
      <c r="E103" s="130"/>
      <c r="F103" s="130"/>
      <c r="G103" s="130"/>
      <c r="H103" s="130"/>
      <c r="I103" s="130"/>
      <c r="J103" s="131">
        <f>J148</f>
        <v>0</v>
      </c>
      <c r="L103" s="128"/>
    </row>
    <row r="104" spans="1:47" s="10" customFormat="1" ht="19.95" customHeight="1">
      <c r="B104" s="128"/>
      <c r="D104" s="129" t="s">
        <v>200</v>
      </c>
      <c r="E104" s="130"/>
      <c r="F104" s="130"/>
      <c r="G104" s="130"/>
      <c r="H104" s="130"/>
      <c r="I104" s="130"/>
      <c r="J104" s="131">
        <f>J230</f>
        <v>0</v>
      </c>
      <c r="L104" s="128"/>
    </row>
    <row r="105" spans="1:47" s="10" customFormat="1" ht="19.95" customHeight="1">
      <c r="B105" s="128"/>
      <c r="D105" s="129" t="s">
        <v>201</v>
      </c>
      <c r="E105" s="130"/>
      <c r="F105" s="130"/>
      <c r="G105" s="130"/>
      <c r="H105" s="130"/>
      <c r="I105" s="130"/>
      <c r="J105" s="131">
        <f>J247</f>
        <v>0</v>
      </c>
      <c r="L105" s="128"/>
    </row>
    <row r="106" spans="1:47" s="9" customFormat="1" ht="24.9" customHeight="1">
      <c r="B106" s="124"/>
      <c r="D106" s="125" t="s">
        <v>202</v>
      </c>
      <c r="E106" s="126"/>
      <c r="F106" s="126"/>
      <c r="G106" s="126"/>
      <c r="H106" s="126"/>
      <c r="I106" s="126"/>
      <c r="J106" s="127">
        <f>J249</f>
        <v>0</v>
      </c>
      <c r="L106" s="124"/>
    </row>
    <row r="107" spans="1:47" s="10" customFormat="1" ht="19.95" customHeight="1">
      <c r="B107" s="128"/>
      <c r="D107" s="129" t="s">
        <v>1361</v>
      </c>
      <c r="E107" s="130"/>
      <c r="F107" s="130"/>
      <c r="G107" s="130"/>
      <c r="H107" s="130"/>
      <c r="I107" s="130"/>
      <c r="J107" s="131">
        <f>J250</f>
        <v>0</v>
      </c>
      <c r="L107" s="128"/>
    </row>
    <row r="108" spans="1:47" s="10" customFormat="1" ht="19.95" customHeight="1">
      <c r="B108" s="128"/>
      <c r="D108" s="129" t="s">
        <v>940</v>
      </c>
      <c r="E108" s="130"/>
      <c r="F108" s="130"/>
      <c r="G108" s="130"/>
      <c r="H108" s="130"/>
      <c r="I108" s="130"/>
      <c r="J108" s="131">
        <f>J286</f>
        <v>0</v>
      </c>
      <c r="L108" s="128"/>
    </row>
    <row r="109" spans="1:47" s="10" customFormat="1" ht="19.95" customHeight="1">
      <c r="B109" s="128"/>
      <c r="D109" s="129" t="s">
        <v>941</v>
      </c>
      <c r="E109" s="130"/>
      <c r="F109" s="130"/>
      <c r="G109" s="130"/>
      <c r="H109" s="130"/>
      <c r="I109" s="130"/>
      <c r="J109" s="131">
        <f>J324</f>
        <v>0</v>
      </c>
      <c r="L109" s="128"/>
    </row>
    <row r="110" spans="1:47" s="10" customFormat="1" ht="19.95" customHeight="1">
      <c r="B110" s="128"/>
      <c r="D110" s="129" t="s">
        <v>1126</v>
      </c>
      <c r="E110" s="130"/>
      <c r="F110" s="130"/>
      <c r="G110" s="130"/>
      <c r="H110" s="130"/>
      <c r="I110" s="130"/>
      <c r="J110" s="131">
        <f>J330</f>
        <v>0</v>
      </c>
      <c r="L110" s="128"/>
    </row>
    <row r="111" spans="1:47" s="10" customFormat="1" ht="19.95" customHeight="1">
      <c r="B111" s="128"/>
      <c r="D111" s="129" t="s">
        <v>1127</v>
      </c>
      <c r="E111" s="130"/>
      <c r="F111" s="130"/>
      <c r="G111" s="130"/>
      <c r="H111" s="130"/>
      <c r="I111" s="130"/>
      <c r="J111" s="131">
        <f>J365</f>
        <v>0</v>
      </c>
      <c r="L111" s="128"/>
    </row>
    <row r="112" spans="1:47" s="10" customFormat="1" ht="19.95" customHeight="1">
      <c r="B112" s="128"/>
      <c r="D112" s="129" t="s">
        <v>1362</v>
      </c>
      <c r="E112" s="130"/>
      <c r="F112" s="130"/>
      <c r="G112" s="130"/>
      <c r="H112" s="130"/>
      <c r="I112" s="130"/>
      <c r="J112" s="131">
        <f>J383</f>
        <v>0</v>
      </c>
      <c r="L112" s="128"/>
    </row>
    <row r="113" spans="1:31" s="10" customFormat="1" ht="19.95" customHeight="1">
      <c r="B113" s="128"/>
      <c r="D113" s="129" t="s">
        <v>1363</v>
      </c>
      <c r="E113" s="130"/>
      <c r="F113" s="130"/>
      <c r="G113" s="130"/>
      <c r="H113" s="130"/>
      <c r="I113" s="130"/>
      <c r="J113" s="131">
        <f>J388</f>
        <v>0</v>
      </c>
      <c r="L113" s="128"/>
    </row>
    <row r="114" spans="1:31" s="10" customFormat="1" ht="19.95" customHeight="1">
      <c r="B114" s="128"/>
      <c r="D114" s="129" t="s">
        <v>1364</v>
      </c>
      <c r="E114" s="130"/>
      <c r="F114" s="130"/>
      <c r="G114" s="130"/>
      <c r="H114" s="130"/>
      <c r="I114" s="130"/>
      <c r="J114" s="131">
        <f>J417</f>
        <v>0</v>
      </c>
      <c r="L114" s="128"/>
    </row>
    <row r="115" spans="1:31" s="10" customFormat="1" ht="19.95" customHeight="1">
      <c r="B115" s="128"/>
      <c r="D115" s="129" t="s">
        <v>1365</v>
      </c>
      <c r="E115" s="130"/>
      <c r="F115" s="130"/>
      <c r="G115" s="130"/>
      <c r="H115" s="130"/>
      <c r="I115" s="130"/>
      <c r="J115" s="131">
        <f>J430</f>
        <v>0</v>
      </c>
      <c r="L115" s="128"/>
    </row>
    <row r="116" spans="1:31" s="10" customFormat="1" ht="19.95" customHeight="1">
      <c r="B116" s="128"/>
      <c r="D116" s="129" t="s">
        <v>942</v>
      </c>
      <c r="E116" s="130"/>
      <c r="F116" s="130"/>
      <c r="G116" s="130"/>
      <c r="H116" s="130"/>
      <c r="I116" s="130"/>
      <c r="J116" s="131">
        <f>J441</f>
        <v>0</v>
      </c>
      <c r="L116" s="128"/>
    </row>
    <row r="117" spans="1:31" s="10" customFormat="1" ht="19.95" customHeight="1">
      <c r="B117" s="128"/>
      <c r="D117" s="129" t="s">
        <v>1366</v>
      </c>
      <c r="E117" s="130"/>
      <c r="F117" s="130"/>
      <c r="G117" s="130"/>
      <c r="H117" s="130"/>
      <c r="I117" s="130"/>
      <c r="J117" s="131">
        <f>J464</f>
        <v>0</v>
      </c>
      <c r="L117" s="128"/>
    </row>
    <row r="118" spans="1:31" s="2" customFormat="1" ht="21.7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" customHeight="1">
      <c r="A119" s="33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31" s="2" customFormat="1" ht="6.9" customHeight="1">
      <c r="A123" s="33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4.9" customHeight="1">
      <c r="A124" s="33"/>
      <c r="B124" s="34"/>
      <c r="C124" s="22" t="s">
        <v>208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15</v>
      </c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77" t="str">
        <f>E7</f>
        <v>Výstavba zberného dvora Gemerská Poloma</v>
      </c>
      <c r="F127" s="278"/>
      <c r="G127" s="278"/>
      <c r="H127" s="278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" customFormat="1" ht="12" customHeight="1">
      <c r="B128" s="21"/>
      <c r="C128" s="28" t="s">
        <v>187</v>
      </c>
      <c r="L128" s="21"/>
    </row>
    <row r="129" spans="1:65" s="1" customFormat="1" ht="16.5" customHeight="1">
      <c r="B129" s="21"/>
      <c r="E129" s="277" t="s">
        <v>1359</v>
      </c>
      <c r="F129" s="240"/>
      <c r="G129" s="240"/>
      <c r="H129" s="240"/>
      <c r="L129" s="21"/>
    </row>
    <row r="130" spans="1:65" s="1" customFormat="1" ht="12" customHeight="1">
      <c r="B130" s="21"/>
      <c r="C130" s="28" t="s">
        <v>189</v>
      </c>
      <c r="L130" s="21"/>
    </row>
    <row r="131" spans="1:65" s="2" customFormat="1" ht="16.5" customHeight="1">
      <c r="A131" s="33"/>
      <c r="B131" s="34"/>
      <c r="C131" s="33"/>
      <c r="D131" s="33"/>
      <c r="E131" s="279" t="s">
        <v>190</v>
      </c>
      <c r="F131" s="276"/>
      <c r="G131" s="276"/>
      <c r="H131" s="276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2" customHeight="1">
      <c r="A132" s="33"/>
      <c r="B132" s="34"/>
      <c r="C132" s="28" t="s">
        <v>191</v>
      </c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30" customHeight="1">
      <c r="A133" s="33"/>
      <c r="B133" s="34"/>
      <c r="C133" s="33"/>
      <c r="D133" s="33"/>
      <c r="E133" s="259" t="str">
        <f>E13</f>
        <v>SO 01.1 - NS - Architektonicko stavebné riešenie - nový stav</v>
      </c>
      <c r="F133" s="276"/>
      <c r="G133" s="276"/>
      <c r="H133" s="276"/>
      <c r="I133" s="33"/>
      <c r="J133" s="33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6.9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2" customHeight="1">
      <c r="A135" s="33"/>
      <c r="B135" s="34"/>
      <c r="C135" s="28" t="s">
        <v>19</v>
      </c>
      <c r="D135" s="33"/>
      <c r="E135" s="33"/>
      <c r="F135" s="26" t="str">
        <f>F16</f>
        <v>Gemerska Poloma</v>
      </c>
      <c r="G135" s="33"/>
      <c r="H135" s="33"/>
      <c r="I135" s="28" t="s">
        <v>21</v>
      </c>
      <c r="J135" s="59" t="str">
        <f>IF(J16="","",J16)</f>
        <v/>
      </c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6.9" customHeight="1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25.65" customHeight="1">
      <c r="A137" s="33"/>
      <c r="B137" s="34"/>
      <c r="C137" s="28" t="s">
        <v>22</v>
      </c>
      <c r="D137" s="33"/>
      <c r="E137" s="33"/>
      <c r="F137" s="26" t="str">
        <f>E19</f>
        <v>Obec Gemerská Poloma,Nám.SNP 211 Gemerská Poloma</v>
      </c>
      <c r="G137" s="33"/>
      <c r="H137" s="33"/>
      <c r="I137" s="28" t="s">
        <v>28</v>
      </c>
      <c r="J137" s="31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2" customFormat="1" ht="15.15" customHeight="1">
      <c r="A138" s="33"/>
      <c r="B138" s="34"/>
      <c r="C138" s="28" t="s">
        <v>26</v>
      </c>
      <c r="D138" s="33"/>
      <c r="E138" s="33"/>
      <c r="F138" s="26" t="str">
        <f>IF(E22="","",E22)</f>
        <v/>
      </c>
      <c r="G138" s="33"/>
      <c r="H138" s="33"/>
      <c r="I138" s="28" t="s">
        <v>31</v>
      </c>
      <c r="J138" s="31"/>
      <c r="K138" s="33"/>
      <c r="L138" s="46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5" s="2" customFormat="1" ht="10.35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6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5" s="11" customFormat="1" ht="29.25" customHeight="1">
      <c r="A140" s="132"/>
      <c r="B140" s="133"/>
      <c r="C140" s="134" t="s">
        <v>209</v>
      </c>
      <c r="D140" s="135" t="s">
        <v>59</v>
      </c>
      <c r="E140" s="135" t="s">
        <v>55</v>
      </c>
      <c r="F140" s="135" t="s">
        <v>56</v>
      </c>
      <c r="G140" s="135" t="s">
        <v>210</v>
      </c>
      <c r="H140" s="135" t="s">
        <v>211</v>
      </c>
      <c r="I140" s="135" t="s">
        <v>212</v>
      </c>
      <c r="J140" s="136" t="s">
        <v>196</v>
      </c>
      <c r="K140" s="137" t="s">
        <v>213</v>
      </c>
      <c r="L140" s="138"/>
      <c r="M140" s="66" t="s">
        <v>1</v>
      </c>
      <c r="N140" s="67" t="s">
        <v>38</v>
      </c>
      <c r="O140" s="67" t="s">
        <v>214</v>
      </c>
      <c r="P140" s="67" t="s">
        <v>215</v>
      </c>
      <c r="Q140" s="67" t="s">
        <v>216</v>
      </c>
      <c r="R140" s="67" t="s">
        <v>217</v>
      </c>
      <c r="S140" s="67" t="s">
        <v>218</v>
      </c>
      <c r="T140" s="68" t="s">
        <v>219</v>
      </c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</row>
    <row r="141" spans="1:65" s="2" customFormat="1" ht="22.95" customHeight="1">
      <c r="A141" s="33"/>
      <c r="B141" s="34"/>
      <c r="C141" s="73" t="s">
        <v>197</v>
      </c>
      <c r="D141" s="33"/>
      <c r="E141" s="33"/>
      <c r="F141" s="33"/>
      <c r="G141" s="33"/>
      <c r="H141" s="33"/>
      <c r="I141" s="33"/>
      <c r="J141" s="139">
        <f>BK141</f>
        <v>0</v>
      </c>
      <c r="K141" s="33"/>
      <c r="L141" s="34"/>
      <c r="M141" s="69"/>
      <c r="N141" s="60"/>
      <c r="O141" s="70"/>
      <c r="P141" s="140">
        <f>P142+P249</f>
        <v>0</v>
      </c>
      <c r="Q141" s="70"/>
      <c r="R141" s="140">
        <f>R142+R249</f>
        <v>230.8109640225</v>
      </c>
      <c r="S141" s="70"/>
      <c r="T141" s="141">
        <f>T142+T249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73</v>
      </c>
      <c r="AU141" s="18" t="s">
        <v>198</v>
      </c>
      <c r="BK141" s="142">
        <f>BK142+BK249</f>
        <v>0</v>
      </c>
    </row>
    <row r="142" spans="1:65" s="12" customFormat="1" ht="25.95" customHeight="1">
      <c r="B142" s="143"/>
      <c r="D142" s="144" t="s">
        <v>73</v>
      </c>
      <c r="E142" s="145" t="s">
        <v>220</v>
      </c>
      <c r="F142" s="145" t="s">
        <v>221</v>
      </c>
      <c r="I142" s="146"/>
      <c r="J142" s="147">
        <f>BK142</f>
        <v>0</v>
      </c>
      <c r="L142" s="143"/>
      <c r="M142" s="148"/>
      <c r="N142" s="149"/>
      <c r="O142" s="149"/>
      <c r="P142" s="150">
        <f>P143+P144+P148+P230+P247</f>
        <v>0</v>
      </c>
      <c r="Q142" s="149"/>
      <c r="R142" s="150">
        <f>R143+R144+R148+R230+R247</f>
        <v>213.79725790000001</v>
      </c>
      <c r="S142" s="149"/>
      <c r="T142" s="151">
        <f>T143+T144+T148+T230+T247</f>
        <v>0</v>
      </c>
      <c r="AR142" s="144" t="s">
        <v>78</v>
      </c>
      <c r="AT142" s="152" t="s">
        <v>73</v>
      </c>
      <c r="AU142" s="152" t="s">
        <v>74</v>
      </c>
      <c r="AY142" s="144" t="s">
        <v>222</v>
      </c>
      <c r="BK142" s="153">
        <f>BK143+BK144+BK148+BK230+BK247</f>
        <v>0</v>
      </c>
    </row>
    <row r="143" spans="1:65" s="2" customFormat="1" ht="21.75" customHeight="1">
      <c r="A143" s="33"/>
      <c r="B143" s="156"/>
      <c r="C143" s="157" t="s">
        <v>78</v>
      </c>
      <c r="D143" s="157" t="s">
        <v>224</v>
      </c>
      <c r="E143" s="158" t="s">
        <v>1367</v>
      </c>
      <c r="F143" s="159" t="s">
        <v>1368</v>
      </c>
      <c r="G143" s="160" t="s">
        <v>1369</v>
      </c>
      <c r="H143" s="161">
        <v>1</v>
      </c>
      <c r="I143" s="162"/>
      <c r="J143" s="163">
        <f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>O143*H143</f>
        <v>0</v>
      </c>
      <c r="Q143" s="167">
        <v>0</v>
      </c>
      <c r="R143" s="167">
        <f>Q143*H143</f>
        <v>0</v>
      </c>
      <c r="S143" s="167">
        <v>0</v>
      </c>
      <c r="T143" s="16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114</v>
      </c>
      <c r="AT143" s="169" t="s">
        <v>224</v>
      </c>
      <c r="AU143" s="169" t="s">
        <v>78</v>
      </c>
      <c r="AY143" s="18" t="s">
        <v>222</v>
      </c>
      <c r="BE143" s="170">
        <f>IF(N143="základná",J143,0)</f>
        <v>0</v>
      </c>
      <c r="BF143" s="170">
        <f>IF(N143="znížená",J143,0)</f>
        <v>0</v>
      </c>
      <c r="BG143" s="170">
        <f>IF(N143="zákl. prenesená",J143,0)</f>
        <v>0</v>
      </c>
      <c r="BH143" s="170">
        <f>IF(N143="zníž. prenesená",J143,0)</f>
        <v>0</v>
      </c>
      <c r="BI143" s="170">
        <f>IF(N143="nulová",J143,0)</f>
        <v>0</v>
      </c>
      <c r="BJ143" s="18" t="s">
        <v>85</v>
      </c>
      <c r="BK143" s="170">
        <f>ROUND(I143*H143,2)</f>
        <v>0</v>
      </c>
      <c r="BL143" s="18" t="s">
        <v>114</v>
      </c>
      <c r="BM143" s="169" t="s">
        <v>1370</v>
      </c>
    </row>
    <row r="144" spans="1:65" s="12" customFormat="1" ht="22.95" customHeight="1">
      <c r="B144" s="143"/>
      <c r="D144" s="144" t="s">
        <v>73</v>
      </c>
      <c r="E144" s="154" t="s">
        <v>121</v>
      </c>
      <c r="F144" s="154" t="s">
        <v>1371</v>
      </c>
      <c r="I144" s="146"/>
      <c r="J144" s="155">
        <f>BK144</f>
        <v>0</v>
      </c>
      <c r="L144" s="143"/>
      <c r="M144" s="148"/>
      <c r="N144" s="149"/>
      <c r="O144" s="149"/>
      <c r="P144" s="150">
        <f>SUM(P145:P147)</f>
        <v>0</v>
      </c>
      <c r="Q144" s="149"/>
      <c r="R144" s="150">
        <f>SUM(R145:R147)</f>
        <v>3.5001845999999999</v>
      </c>
      <c r="S144" s="149"/>
      <c r="T144" s="151">
        <f>SUM(T145:T147)</f>
        <v>0</v>
      </c>
      <c r="AR144" s="144" t="s">
        <v>78</v>
      </c>
      <c r="AT144" s="152" t="s">
        <v>73</v>
      </c>
      <c r="AU144" s="152" t="s">
        <v>78</v>
      </c>
      <c r="AY144" s="144" t="s">
        <v>222</v>
      </c>
      <c r="BK144" s="153">
        <f>SUM(BK145:BK147)</f>
        <v>0</v>
      </c>
    </row>
    <row r="145" spans="1:65" s="2" customFormat="1" ht="24.15" customHeight="1">
      <c r="A145" s="33"/>
      <c r="B145" s="156"/>
      <c r="C145" s="157" t="s">
        <v>479</v>
      </c>
      <c r="D145" s="157" t="s">
        <v>224</v>
      </c>
      <c r="E145" s="158" t="s">
        <v>1372</v>
      </c>
      <c r="F145" s="159" t="s">
        <v>1373</v>
      </c>
      <c r="G145" s="160" t="s">
        <v>227</v>
      </c>
      <c r="H145" s="161">
        <v>141.57</v>
      </c>
      <c r="I145" s="162"/>
      <c r="J145" s="163">
        <f>ROUND(I145*H145,2)</f>
        <v>0</v>
      </c>
      <c r="K145" s="164"/>
      <c r="L145" s="34"/>
      <c r="M145" s="165" t="s">
        <v>1</v>
      </c>
      <c r="N145" s="166" t="s">
        <v>40</v>
      </c>
      <c r="O145" s="62"/>
      <c r="P145" s="167">
        <f>O145*H145</f>
        <v>0</v>
      </c>
      <c r="Q145" s="167">
        <v>1.678E-2</v>
      </c>
      <c r="R145" s="167">
        <f>Q145*H145</f>
        <v>2.3755446</v>
      </c>
      <c r="S145" s="167">
        <v>0</v>
      </c>
      <c r="T145" s="16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114</v>
      </c>
      <c r="AT145" s="169" t="s">
        <v>224</v>
      </c>
      <c r="AU145" s="169" t="s">
        <v>85</v>
      </c>
      <c r="AY145" s="18" t="s">
        <v>222</v>
      </c>
      <c r="BE145" s="170">
        <f>IF(N145="základná",J145,0)</f>
        <v>0</v>
      </c>
      <c r="BF145" s="170">
        <f>IF(N145="znížená",J145,0)</f>
        <v>0</v>
      </c>
      <c r="BG145" s="170">
        <f>IF(N145="zákl. prenesená",J145,0)</f>
        <v>0</v>
      </c>
      <c r="BH145" s="170">
        <f>IF(N145="zníž. prenesená",J145,0)</f>
        <v>0</v>
      </c>
      <c r="BI145" s="170">
        <f>IF(N145="nulová",J145,0)</f>
        <v>0</v>
      </c>
      <c r="BJ145" s="18" t="s">
        <v>85</v>
      </c>
      <c r="BK145" s="170">
        <f>ROUND(I145*H145,2)</f>
        <v>0</v>
      </c>
      <c r="BL145" s="18" t="s">
        <v>114</v>
      </c>
      <c r="BM145" s="169" t="s">
        <v>1374</v>
      </c>
    </row>
    <row r="146" spans="1:65" s="13" customFormat="1" ht="20.399999999999999">
      <c r="B146" s="171"/>
      <c r="D146" s="172" t="s">
        <v>229</v>
      </c>
      <c r="E146" s="173" t="s">
        <v>1</v>
      </c>
      <c r="F146" s="174" t="s">
        <v>1375</v>
      </c>
      <c r="H146" s="175">
        <v>141.57</v>
      </c>
      <c r="I146" s="176"/>
      <c r="L146" s="171"/>
      <c r="M146" s="177"/>
      <c r="N146" s="178"/>
      <c r="O146" s="178"/>
      <c r="P146" s="178"/>
      <c r="Q146" s="178"/>
      <c r="R146" s="178"/>
      <c r="S146" s="178"/>
      <c r="T146" s="179"/>
      <c r="AT146" s="173" t="s">
        <v>229</v>
      </c>
      <c r="AU146" s="173" t="s">
        <v>85</v>
      </c>
      <c r="AV146" s="13" t="s">
        <v>85</v>
      </c>
      <c r="AW146" s="13" t="s">
        <v>30</v>
      </c>
      <c r="AX146" s="13" t="s">
        <v>78</v>
      </c>
      <c r="AY146" s="173" t="s">
        <v>222</v>
      </c>
    </row>
    <row r="147" spans="1:65" s="2" customFormat="1" ht="16.5" customHeight="1">
      <c r="A147" s="33"/>
      <c r="B147" s="156"/>
      <c r="C147" s="209" t="s">
        <v>484</v>
      </c>
      <c r="D147" s="209" t="s">
        <v>588</v>
      </c>
      <c r="E147" s="210" t="s">
        <v>1376</v>
      </c>
      <c r="F147" s="211" t="s">
        <v>1377</v>
      </c>
      <c r="G147" s="212" t="s">
        <v>227</v>
      </c>
      <c r="H147" s="213">
        <v>142</v>
      </c>
      <c r="I147" s="214"/>
      <c r="J147" s="215">
        <f>ROUND(I147*H147,2)</f>
        <v>0</v>
      </c>
      <c r="K147" s="216"/>
      <c r="L147" s="217"/>
      <c r="M147" s="218" t="s">
        <v>1</v>
      </c>
      <c r="N147" s="219" t="s">
        <v>40</v>
      </c>
      <c r="O147" s="62"/>
      <c r="P147" s="167">
        <f>O147*H147</f>
        <v>0</v>
      </c>
      <c r="Q147" s="167">
        <v>7.92E-3</v>
      </c>
      <c r="R147" s="167">
        <f>Q147*H147</f>
        <v>1.1246400000000001</v>
      </c>
      <c r="S147" s="167">
        <v>0</v>
      </c>
      <c r="T147" s="16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153</v>
      </c>
      <c r="AT147" s="169" t="s">
        <v>588</v>
      </c>
      <c r="AU147" s="169" t="s">
        <v>85</v>
      </c>
      <c r="AY147" s="18" t="s">
        <v>222</v>
      </c>
      <c r="BE147" s="170">
        <f>IF(N147="základná",J147,0)</f>
        <v>0</v>
      </c>
      <c r="BF147" s="170">
        <f>IF(N147="znížená",J147,0)</f>
        <v>0</v>
      </c>
      <c r="BG147" s="170">
        <f>IF(N147="zákl. prenesená",J147,0)</f>
        <v>0</v>
      </c>
      <c r="BH147" s="170">
        <f>IF(N147="zníž. prenesená",J147,0)</f>
        <v>0</v>
      </c>
      <c r="BI147" s="170">
        <f>IF(N147="nulová",J147,0)</f>
        <v>0</v>
      </c>
      <c r="BJ147" s="18" t="s">
        <v>85</v>
      </c>
      <c r="BK147" s="170">
        <f>ROUND(I147*H147,2)</f>
        <v>0</v>
      </c>
      <c r="BL147" s="18" t="s">
        <v>114</v>
      </c>
      <c r="BM147" s="169" t="s">
        <v>1378</v>
      </c>
    </row>
    <row r="148" spans="1:65" s="12" customFormat="1" ht="22.95" customHeight="1">
      <c r="B148" s="143"/>
      <c r="D148" s="144" t="s">
        <v>73</v>
      </c>
      <c r="E148" s="154" t="s">
        <v>137</v>
      </c>
      <c r="F148" s="154" t="s">
        <v>796</v>
      </c>
      <c r="I148" s="146"/>
      <c r="J148" s="155">
        <f>BK148</f>
        <v>0</v>
      </c>
      <c r="L148" s="143"/>
      <c r="M148" s="148"/>
      <c r="N148" s="149"/>
      <c r="O148" s="149"/>
      <c r="P148" s="150">
        <f>SUM(P149:P229)</f>
        <v>0</v>
      </c>
      <c r="Q148" s="149"/>
      <c r="R148" s="150">
        <f>SUM(R149:R229)</f>
        <v>208.15109025999999</v>
      </c>
      <c r="S148" s="149"/>
      <c r="T148" s="151">
        <f>SUM(T149:T229)</f>
        <v>0</v>
      </c>
      <c r="AR148" s="144" t="s">
        <v>78</v>
      </c>
      <c r="AT148" s="152" t="s">
        <v>73</v>
      </c>
      <c r="AU148" s="152" t="s">
        <v>78</v>
      </c>
      <c r="AY148" s="144" t="s">
        <v>222</v>
      </c>
      <c r="BK148" s="153">
        <f>SUM(BK149:BK229)</f>
        <v>0</v>
      </c>
    </row>
    <row r="149" spans="1:65" s="2" customFormat="1" ht="24.15" customHeight="1">
      <c r="A149" s="33"/>
      <c r="B149" s="156"/>
      <c r="C149" s="157" t="s">
        <v>488</v>
      </c>
      <c r="D149" s="157" t="s">
        <v>224</v>
      </c>
      <c r="E149" s="158" t="s">
        <v>1379</v>
      </c>
      <c r="F149" s="159" t="s">
        <v>1380</v>
      </c>
      <c r="G149" s="160" t="s">
        <v>249</v>
      </c>
      <c r="H149" s="161">
        <v>12.6</v>
      </c>
      <c r="I149" s="162"/>
      <c r="J149" s="163">
        <f>ROUND(I149*H149,2)</f>
        <v>0</v>
      </c>
      <c r="K149" s="164"/>
      <c r="L149" s="34"/>
      <c r="M149" s="165" t="s">
        <v>1</v>
      </c>
      <c r="N149" s="166" t="s">
        <v>40</v>
      </c>
      <c r="O149" s="62"/>
      <c r="P149" s="167">
        <f>O149*H149</f>
        <v>0</v>
      </c>
      <c r="Q149" s="167">
        <v>3.7560000000000003E-2</v>
      </c>
      <c r="R149" s="167">
        <f>Q149*H149</f>
        <v>0.47325600000000001</v>
      </c>
      <c r="S149" s="167">
        <v>0</v>
      </c>
      <c r="T149" s="16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114</v>
      </c>
      <c r="AT149" s="169" t="s">
        <v>224</v>
      </c>
      <c r="AU149" s="169" t="s">
        <v>85</v>
      </c>
      <c r="AY149" s="18" t="s">
        <v>222</v>
      </c>
      <c r="BE149" s="170">
        <f>IF(N149="základná",J149,0)</f>
        <v>0</v>
      </c>
      <c r="BF149" s="170">
        <f>IF(N149="znížená",J149,0)</f>
        <v>0</v>
      </c>
      <c r="BG149" s="170">
        <f>IF(N149="zákl. prenesená",J149,0)</f>
        <v>0</v>
      </c>
      <c r="BH149" s="170">
        <f>IF(N149="zníž. prenesená",J149,0)</f>
        <v>0</v>
      </c>
      <c r="BI149" s="170">
        <f>IF(N149="nulová",J149,0)</f>
        <v>0</v>
      </c>
      <c r="BJ149" s="18" t="s">
        <v>85</v>
      </c>
      <c r="BK149" s="170">
        <f>ROUND(I149*H149,2)</f>
        <v>0</v>
      </c>
      <c r="BL149" s="18" t="s">
        <v>114</v>
      </c>
      <c r="BM149" s="169" t="s">
        <v>1381</v>
      </c>
    </row>
    <row r="150" spans="1:65" s="15" customFormat="1">
      <c r="B150" s="188"/>
      <c r="D150" s="172" t="s">
        <v>229</v>
      </c>
      <c r="E150" s="189" t="s">
        <v>1</v>
      </c>
      <c r="F150" s="190" t="s">
        <v>237</v>
      </c>
      <c r="H150" s="189" t="s">
        <v>1</v>
      </c>
      <c r="I150" s="191"/>
      <c r="L150" s="188"/>
      <c r="M150" s="192"/>
      <c r="N150" s="193"/>
      <c r="O150" s="193"/>
      <c r="P150" s="193"/>
      <c r="Q150" s="193"/>
      <c r="R150" s="193"/>
      <c r="S150" s="193"/>
      <c r="T150" s="194"/>
      <c r="AT150" s="189" t="s">
        <v>229</v>
      </c>
      <c r="AU150" s="189" t="s">
        <v>85</v>
      </c>
      <c r="AV150" s="15" t="s">
        <v>78</v>
      </c>
      <c r="AW150" s="15" t="s">
        <v>30</v>
      </c>
      <c r="AX150" s="15" t="s">
        <v>74</v>
      </c>
      <c r="AY150" s="189" t="s">
        <v>222</v>
      </c>
    </row>
    <row r="151" spans="1:65" s="15" customFormat="1">
      <c r="B151" s="188"/>
      <c r="D151" s="172" t="s">
        <v>229</v>
      </c>
      <c r="E151" s="189" t="s">
        <v>1</v>
      </c>
      <c r="F151" s="190" t="s">
        <v>1382</v>
      </c>
      <c r="H151" s="189" t="s">
        <v>1</v>
      </c>
      <c r="I151" s="191"/>
      <c r="L151" s="188"/>
      <c r="M151" s="192"/>
      <c r="N151" s="193"/>
      <c r="O151" s="193"/>
      <c r="P151" s="193"/>
      <c r="Q151" s="193"/>
      <c r="R151" s="193"/>
      <c r="S151" s="193"/>
      <c r="T151" s="194"/>
      <c r="AT151" s="189" t="s">
        <v>229</v>
      </c>
      <c r="AU151" s="189" t="s">
        <v>85</v>
      </c>
      <c r="AV151" s="15" t="s">
        <v>78</v>
      </c>
      <c r="AW151" s="15" t="s">
        <v>30</v>
      </c>
      <c r="AX151" s="15" t="s">
        <v>74</v>
      </c>
      <c r="AY151" s="189" t="s">
        <v>222</v>
      </c>
    </row>
    <row r="152" spans="1:65" s="13" customFormat="1">
      <c r="B152" s="171"/>
      <c r="D152" s="172" t="s">
        <v>229</v>
      </c>
      <c r="E152" s="173" t="s">
        <v>1</v>
      </c>
      <c r="F152" s="174" t="s">
        <v>1383</v>
      </c>
      <c r="H152" s="175">
        <v>12.6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229</v>
      </c>
      <c r="AU152" s="173" t="s">
        <v>85</v>
      </c>
      <c r="AV152" s="13" t="s">
        <v>85</v>
      </c>
      <c r="AW152" s="13" t="s">
        <v>30</v>
      </c>
      <c r="AX152" s="13" t="s">
        <v>74</v>
      </c>
      <c r="AY152" s="173" t="s">
        <v>222</v>
      </c>
    </row>
    <row r="153" spans="1:65" s="14" customFormat="1">
      <c r="B153" s="180"/>
      <c r="D153" s="172" t="s">
        <v>229</v>
      </c>
      <c r="E153" s="181" t="s">
        <v>1</v>
      </c>
      <c r="F153" s="182" t="s">
        <v>232</v>
      </c>
      <c r="H153" s="183">
        <v>12.6</v>
      </c>
      <c r="I153" s="184"/>
      <c r="L153" s="180"/>
      <c r="M153" s="185"/>
      <c r="N153" s="186"/>
      <c r="O153" s="186"/>
      <c r="P153" s="186"/>
      <c r="Q153" s="186"/>
      <c r="R153" s="186"/>
      <c r="S153" s="186"/>
      <c r="T153" s="187"/>
      <c r="AT153" s="181" t="s">
        <v>229</v>
      </c>
      <c r="AU153" s="181" t="s">
        <v>85</v>
      </c>
      <c r="AV153" s="14" t="s">
        <v>114</v>
      </c>
      <c r="AW153" s="14" t="s">
        <v>30</v>
      </c>
      <c r="AX153" s="14" t="s">
        <v>78</v>
      </c>
      <c r="AY153" s="181" t="s">
        <v>222</v>
      </c>
    </row>
    <row r="154" spans="1:65" s="2" customFormat="1" ht="24.15" customHeight="1">
      <c r="A154" s="33"/>
      <c r="B154" s="156"/>
      <c r="C154" s="157" t="s">
        <v>492</v>
      </c>
      <c r="D154" s="157" t="s">
        <v>224</v>
      </c>
      <c r="E154" s="158" t="s">
        <v>1384</v>
      </c>
      <c r="F154" s="159" t="s">
        <v>1385</v>
      </c>
      <c r="G154" s="160" t="s">
        <v>249</v>
      </c>
      <c r="H154" s="161">
        <v>792.73500000000001</v>
      </c>
      <c r="I154" s="162"/>
      <c r="J154" s="163">
        <f>ROUND(I154*H154,2)</f>
        <v>0</v>
      </c>
      <c r="K154" s="164"/>
      <c r="L154" s="34"/>
      <c r="M154" s="165" t="s">
        <v>1</v>
      </c>
      <c r="N154" s="166" t="s">
        <v>40</v>
      </c>
      <c r="O154" s="62"/>
      <c r="P154" s="167">
        <f>O154*H154</f>
        <v>0</v>
      </c>
      <c r="Q154" s="167">
        <v>7.3499999999999998E-3</v>
      </c>
      <c r="R154" s="167">
        <f>Q154*H154</f>
        <v>5.8266022499999996</v>
      </c>
      <c r="S154" s="167">
        <v>0</v>
      </c>
      <c r="T154" s="16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114</v>
      </c>
      <c r="AT154" s="169" t="s">
        <v>224</v>
      </c>
      <c r="AU154" s="169" t="s">
        <v>85</v>
      </c>
      <c r="AY154" s="18" t="s">
        <v>222</v>
      </c>
      <c r="BE154" s="170">
        <f>IF(N154="základná",J154,0)</f>
        <v>0</v>
      </c>
      <c r="BF154" s="170">
        <f>IF(N154="znížená",J154,0)</f>
        <v>0</v>
      </c>
      <c r="BG154" s="170">
        <f>IF(N154="zákl. prenesená",J154,0)</f>
        <v>0</v>
      </c>
      <c r="BH154" s="170">
        <f>IF(N154="zníž. prenesená",J154,0)</f>
        <v>0</v>
      </c>
      <c r="BI154" s="170">
        <f>IF(N154="nulová",J154,0)</f>
        <v>0</v>
      </c>
      <c r="BJ154" s="18" t="s">
        <v>85</v>
      </c>
      <c r="BK154" s="170">
        <f>ROUND(I154*H154,2)</f>
        <v>0</v>
      </c>
      <c r="BL154" s="18" t="s">
        <v>114</v>
      </c>
      <c r="BM154" s="169" t="s">
        <v>1386</v>
      </c>
    </row>
    <row r="155" spans="1:65" s="13" customFormat="1">
      <c r="B155" s="171"/>
      <c r="D155" s="172" t="s">
        <v>229</v>
      </c>
      <c r="E155" s="173" t="s">
        <v>1</v>
      </c>
      <c r="F155" s="174" t="s">
        <v>1387</v>
      </c>
      <c r="H155" s="175">
        <v>792.73500000000001</v>
      </c>
      <c r="I155" s="176"/>
      <c r="L155" s="171"/>
      <c r="M155" s="177"/>
      <c r="N155" s="178"/>
      <c r="O155" s="178"/>
      <c r="P155" s="178"/>
      <c r="Q155" s="178"/>
      <c r="R155" s="178"/>
      <c r="S155" s="178"/>
      <c r="T155" s="179"/>
      <c r="AT155" s="173" t="s">
        <v>229</v>
      </c>
      <c r="AU155" s="173" t="s">
        <v>85</v>
      </c>
      <c r="AV155" s="13" t="s">
        <v>85</v>
      </c>
      <c r="AW155" s="13" t="s">
        <v>30</v>
      </c>
      <c r="AX155" s="13" t="s">
        <v>78</v>
      </c>
      <c r="AY155" s="173" t="s">
        <v>222</v>
      </c>
    </row>
    <row r="156" spans="1:65" s="2" customFormat="1" ht="24.15" customHeight="1">
      <c r="A156" s="33"/>
      <c r="B156" s="156"/>
      <c r="C156" s="157" t="s">
        <v>496</v>
      </c>
      <c r="D156" s="157" t="s">
        <v>224</v>
      </c>
      <c r="E156" s="158" t="s">
        <v>1388</v>
      </c>
      <c r="F156" s="159" t="s">
        <v>1389</v>
      </c>
      <c r="G156" s="160" t="s">
        <v>249</v>
      </c>
      <c r="H156" s="161">
        <v>792.73500000000001</v>
      </c>
      <c r="I156" s="162"/>
      <c r="J156" s="163">
        <f>ROUND(I156*H156,2)</f>
        <v>0</v>
      </c>
      <c r="K156" s="164"/>
      <c r="L156" s="34"/>
      <c r="M156" s="165" t="s">
        <v>1</v>
      </c>
      <c r="N156" s="166" t="s">
        <v>40</v>
      </c>
      <c r="O156" s="62"/>
      <c r="P156" s="167">
        <f>O156*H156</f>
        <v>0</v>
      </c>
      <c r="Q156" s="167">
        <v>3.0000000000000001E-5</v>
      </c>
      <c r="R156" s="167">
        <f>Q156*H156</f>
        <v>2.3782050000000002E-2</v>
      </c>
      <c r="S156" s="167">
        <v>0</v>
      </c>
      <c r="T156" s="16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114</v>
      </c>
      <c r="AT156" s="169" t="s">
        <v>224</v>
      </c>
      <c r="AU156" s="169" t="s">
        <v>85</v>
      </c>
      <c r="AY156" s="18" t="s">
        <v>222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8" t="s">
        <v>85</v>
      </c>
      <c r="BK156" s="170">
        <f>ROUND(I156*H156,2)</f>
        <v>0</v>
      </c>
      <c r="BL156" s="18" t="s">
        <v>114</v>
      </c>
      <c r="BM156" s="169" t="s">
        <v>1390</v>
      </c>
    </row>
    <row r="157" spans="1:65" s="2" customFormat="1" ht="37.950000000000003" customHeight="1">
      <c r="A157" s="33"/>
      <c r="B157" s="156"/>
      <c r="C157" s="157" t="s">
        <v>500</v>
      </c>
      <c r="D157" s="157" t="s">
        <v>224</v>
      </c>
      <c r="E157" s="158" t="s">
        <v>1391</v>
      </c>
      <c r="F157" s="159" t="s">
        <v>1392</v>
      </c>
      <c r="G157" s="160" t="s">
        <v>249</v>
      </c>
      <c r="H157" s="161">
        <v>702.90700000000004</v>
      </c>
      <c r="I157" s="162"/>
      <c r="J157" s="163">
        <f>ROUND(I157*H157,2)</f>
        <v>0</v>
      </c>
      <c r="K157" s="164"/>
      <c r="L157" s="34"/>
      <c r="M157" s="165" t="s">
        <v>1</v>
      </c>
      <c r="N157" s="166" t="s">
        <v>40</v>
      </c>
      <c r="O157" s="62"/>
      <c r="P157" s="167">
        <f>O157*H157</f>
        <v>0</v>
      </c>
      <c r="Q157" s="167">
        <v>3.3599999999999998E-2</v>
      </c>
      <c r="R157" s="167">
        <f>Q157*H157</f>
        <v>23.617675200000001</v>
      </c>
      <c r="S157" s="167">
        <v>0</v>
      </c>
      <c r="T157" s="16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114</v>
      </c>
      <c r="AT157" s="169" t="s">
        <v>224</v>
      </c>
      <c r="AU157" s="169" t="s">
        <v>85</v>
      </c>
      <c r="AY157" s="18" t="s">
        <v>222</v>
      </c>
      <c r="BE157" s="170">
        <f>IF(N157="základná",J157,0)</f>
        <v>0</v>
      </c>
      <c r="BF157" s="170">
        <f>IF(N157="znížená",J157,0)</f>
        <v>0</v>
      </c>
      <c r="BG157" s="170">
        <f>IF(N157="zákl. prenesená",J157,0)</f>
        <v>0</v>
      </c>
      <c r="BH157" s="170">
        <f>IF(N157="zníž. prenesená",J157,0)</f>
        <v>0</v>
      </c>
      <c r="BI157" s="170">
        <f>IF(N157="nulová",J157,0)</f>
        <v>0</v>
      </c>
      <c r="BJ157" s="18" t="s">
        <v>85</v>
      </c>
      <c r="BK157" s="170">
        <f>ROUND(I157*H157,2)</f>
        <v>0</v>
      </c>
      <c r="BL157" s="18" t="s">
        <v>114</v>
      </c>
      <c r="BM157" s="169" t="s">
        <v>1393</v>
      </c>
    </row>
    <row r="158" spans="1:65" s="2" customFormat="1" ht="21.75" customHeight="1">
      <c r="A158" s="33"/>
      <c r="B158" s="156"/>
      <c r="C158" s="157" t="s">
        <v>506</v>
      </c>
      <c r="D158" s="157" t="s">
        <v>224</v>
      </c>
      <c r="E158" s="158" t="s">
        <v>1394</v>
      </c>
      <c r="F158" s="159" t="s">
        <v>1395</v>
      </c>
      <c r="G158" s="160" t="s">
        <v>249</v>
      </c>
      <c r="H158" s="161">
        <v>834.86500000000001</v>
      </c>
      <c r="I158" s="162"/>
      <c r="J158" s="163">
        <f>ROUND(I158*H158,2)</f>
        <v>0</v>
      </c>
      <c r="K158" s="164"/>
      <c r="L158" s="34"/>
      <c r="M158" s="165" t="s">
        <v>1</v>
      </c>
      <c r="N158" s="166" t="s">
        <v>40</v>
      </c>
      <c r="O158" s="62"/>
      <c r="P158" s="167">
        <f>O158*H158</f>
        <v>0</v>
      </c>
      <c r="Q158" s="167">
        <v>5.7600000000000004E-3</v>
      </c>
      <c r="R158" s="167">
        <f>Q158*H158</f>
        <v>4.8088224000000004</v>
      </c>
      <c r="S158" s="167">
        <v>0</v>
      </c>
      <c r="T158" s="16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114</v>
      </c>
      <c r="AT158" s="169" t="s">
        <v>224</v>
      </c>
      <c r="AU158" s="169" t="s">
        <v>85</v>
      </c>
      <c r="AY158" s="18" t="s">
        <v>222</v>
      </c>
      <c r="BE158" s="170">
        <f>IF(N158="základná",J158,0)</f>
        <v>0</v>
      </c>
      <c r="BF158" s="170">
        <f>IF(N158="znížená",J158,0)</f>
        <v>0</v>
      </c>
      <c r="BG158" s="170">
        <f>IF(N158="zákl. prenesená",J158,0)</f>
        <v>0</v>
      </c>
      <c r="BH158" s="170">
        <f>IF(N158="zníž. prenesená",J158,0)</f>
        <v>0</v>
      </c>
      <c r="BI158" s="170">
        <f>IF(N158="nulová",J158,0)</f>
        <v>0</v>
      </c>
      <c r="BJ158" s="18" t="s">
        <v>85</v>
      </c>
      <c r="BK158" s="170">
        <f>ROUND(I158*H158,2)</f>
        <v>0</v>
      </c>
      <c r="BL158" s="18" t="s">
        <v>114</v>
      </c>
      <c r="BM158" s="169" t="s">
        <v>1396</v>
      </c>
    </row>
    <row r="159" spans="1:65" s="2" customFormat="1" ht="24.15" customHeight="1">
      <c r="A159" s="33"/>
      <c r="B159" s="156"/>
      <c r="C159" s="157" t="s">
        <v>514</v>
      </c>
      <c r="D159" s="157" t="s">
        <v>224</v>
      </c>
      <c r="E159" s="158" t="s">
        <v>1397</v>
      </c>
      <c r="F159" s="159" t="s">
        <v>1398</v>
      </c>
      <c r="G159" s="160" t="s">
        <v>249</v>
      </c>
      <c r="H159" s="161">
        <v>764.36500000000001</v>
      </c>
      <c r="I159" s="162"/>
      <c r="J159" s="163">
        <f>ROUND(I159*H159,2)</f>
        <v>0</v>
      </c>
      <c r="K159" s="164"/>
      <c r="L159" s="34"/>
      <c r="M159" s="165" t="s">
        <v>1</v>
      </c>
      <c r="N159" s="166" t="s">
        <v>40</v>
      </c>
      <c r="O159" s="62"/>
      <c r="P159" s="167">
        <f>O159*H159</f>
        <v>0</v>
      </c>
      <c r="Q159" s="167">
        <v>6.1399999999999996E-3</v>
      </c>
      <c r="R159" s="167">
        <f>Q159*H159</f>
        <v>4.6932010999999996</v>
      </c>
      <c r="S159" s="167">
        <v>0</v>
      </c>
      <c r="T159" s="16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114</v>
      </c>
      <c r="AT159" s="169" t="s">
        <v>224</v>
      </c>
      <c r="AU159" s="169" t="s">
        <v>85</v>
      </c>
      <c r="AY159" s="18" t="s">
        <v>222</v>
      </c>
      <c r="BE159" s="170">
        <f>IF(N159="základná",J159,0)</f>
        <v>0</v>
      </c>
      <c r="BF159" s="170">
        <f>IF(N159="znížená",J159,0)</f>
        <v>0</v>
      </c>
      <c r="BG159" s="170">
        <f>IF(N159="zákl. prenesená",J159,0)</f>
        <v>0</v>
      </c>
      <c r="BH159" s="170">
        <f>IF(N159="zníž. prenesená",J159,0)</f>
        <v>0</v>
      </c>
      <c r="BI159" s="170">
        <f>IF(N159="nulová",J159,0)</f>
        <v>0</v>
      </c>
      <c r="BJ159" s="18" t="s">
        <v>85</v>
      </c>
      <c r="BK159" s="170">
        <f>ROUND(I159*H159,2)</f>
        <v>0</v>
      </c>
      <c r="BL159" s="18" t="s">
        <v>114</v>
      </c>
      <c r="BM159" s="169" t="s">
        <v>1399</v>
      </c>
    </row>
    <row r="160" spans="1:65" s="2" customFormat="1" ht="24.15" customHeight="1">
      <c r="A160" s="33"/>
      <c r="B160" s="156"/>
      <c r="C160" s="157" t="s">
        <v>518</v>
      </c>
      <c r="D160" s="157" t="s">
        <v>224</v>
      </c>
      <c r="E160" s="158" t="s">
        <v>1400</v>
      </c>
      <c r="F160" s="159" t="s">
        <v>1401</v>
      </c>
      <c r="G160" s="160" t="s">
        <v>249</v>
      </c>
      <c r="H160" s="161">
        <v>261.33999999999997</v>
      </c>
      <c r="I160" s="162"/>
      <c r="J160" s="163">
        <f>ROUND(I160*H160,2)</f>
        <v>0</v>
      </c>
      <c r="K160" s="164"/>
      <c r="L160" s="34"/>
      <c r="M160" s="165" t="s">
        <v>1</v>
      </c>
      <c r="N160" s="166" t="s">
        <v>40</v>
      </c>
      <c r="O160" s="62"/>
      <c r="P160" s="167">
        <f>O160*H160</f>
        <v>0</v>
      </c>
      <c r="Q160" s="167">
        <v>1.1299999999999999E-2</v>
      </c>
      <c r="R160" s="167">
        <f>Q160*H160</f>
        <v>2.9531419999999997</v>
      </c>
      <c r="S160" s="167">
        <v>0</v>
      </c>
      <c r="T160" s="16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114</v>
      </c>
      <c r="AT160" s="169" t="s">
        <v>224</v>
      </c>
      <c r="AU160" s="169" t="s">
        <v>85</v>
      </c>
      <c r="AY160" s="18" t="s">
        <v>222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8" t="s">
        <v>85</v>
      </c>
      <c r="BK160" s="170">
        <f>ROUND(I160*H160,2)</f>
        <v>0</v>
      </c>
      <c r="BL160" s="18" t="s">
        <v>114</v>
      </c>
      <c r="BM160" s="169" t="s">
        <v>1402</v>
      </c>
    </row>
    <row r="161" spans="1:65" s="13" customFormat="1">
      <c r="B161" s="171"/>
      <c r="D161" s="172" t="s">
        <v>229</v>
      </c>
      <c r="E161" s="173" t="s">
        <v>1</v>
      </c>
      <c r="F161" s="174" t="s">
        <v>1011</v>
      </c>
      <c r="H161" s="175">
        <v>83.95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229</v>
      </c>
      <c r="AU161" s="173" t="s">
        <v>85</v>
      </c>
      <c r="AV161" s="13" t="s">
        <v>85</v>
      </c>
      <c r="AW161" s="13" t="s">
        <v>30</v>
      </c>
      <c r="AX161" s="13" t="s">
        <v>74</v>
      </c>
      <c r="AY161" s="173" t="s">
        <v>222</v>
      </c>
    </row>
    <row r="162" spans="1:65" s="13" customFormat="1">
      <c r="B162" s="171"/>
      <c r="D162" s="172" t="s">
        <v>229</v>
      </c>
      <c r="E162" s="173" t="s">
        <v>1</v>
      </c>
      <c r="F162" s="174" t="s">
        <v>1403</v>
      </c>
      <c r="H162" s="175">
        <v>177.39</v>
      </c>
      <c r="I162" s="176"/>
      <c r="L162" s="171"/>
      <c r="M162" s="177"/>
      <c r="N162" s="178"/>
      <c r="O162" s="178"/>
      <c r="P162" s="178"/>
      <c r="Q162" s="178"/>
      <c r="R162" s="178"/>
      <c r="S162" s="178"/>
      <c r="T162" s="179"/>
      <c r="AT162" s="173" t="s">
        <v>229</v>
      </c>
      <c r="AU162" s="173" t="s">
        <v>85</v>
      </c>
      <c r="AV162" s="13" t="s">
        <v>85</v>
      </c>
      <c r="AW162" s="13" t="s">
        <v>30</v>
      </c>
      <c r="AX162" s="13" t="s">
        <v>74</v>
      </c>
      <c r="AY162" s="173" t="s">
        <v>222</v>
      </c>
    </row>
    <row r="163" spans="1:65" s="14" customFormat="1">
      <c r="B163" s="180"/>
      <c r="D163" s="172" t="s">
        <v>229</v>
      </c>
      <c r="E163" s="181" t="s">
        <v>1</v>
      </c>
      <c r="F163" s="182" t="s">
        <v>232</v>
      </c>
      <c r="H163" s="183">
        <v>261.33999999999997</v>
      </c>
      <c r="I163" s="184"/>
      <c r="L163" s="180"/>
      <c r="M163" s="185"/>
      <c r="N163" s="186"/>
      <c r="O163" s="186"/>
      <c r="P163" s="186"/>
      <c r="Q163" s="186"/>
      <c r="R163" s="186"/>
      <c r="S163" s="186"/>
      <c r="T163" s="187"/>
      <c r="AT163" s="181" t="s">
        <v>229</v>
      </c>
      <c r="AU163" s="181" t="s">
        <v>85</v>
      </c>
      <c r="AV163" s="14" t="s">
        <v>114</v>
      </c>
      <c r="AW163" s="14" t="s">
        <v>30</v>
      </c>
      <c r="AX163" s="14" t="s">
        <v>78</v>
      </c>
      <c r="AY163" s="181" t="s">
        <v>222</v>
      </c>
    </row>
    <row r="164" spans="1:65" s="2" customFormat="1" ht="24.15" customHeight="1">
      <c r="A164" s="33"/>
      <c r="B164" s="156"/>
      <c r="C164" s="157" t="s">
        <v>522</v>
      </c>
      <c r="D164" s="157" t="s">
        <v>224</v>
      </c>
      <c r="E164" s="158" t="s">
        <v>1404</v>
      </c>
      <c r="F164" s="159" t="s">
        <v>1405</v>
      </c>
      <c r="G164" s="160" t="s">
        <v>249</v>
      </c>
      <c r="H164" s="161">
        <v>261.33999999999997</v>
      </c>
      <c r="I164" s="162"/>
      <c r="J164" s="163">
        <f>ROUND(I164*H164,2)</f>
        <v>0</v>
      </c>
      <c r="K164" s="164"/>
      <c r="L164" s="34"/>
      <c r="M164" s="165" t="s">
        <v>1</v>
      </c>
      <c r="N164" s="166" t="s">
        <v>40</v>
      </c>
      <c r="O164" s="62"/>
      <c r="P164" s="167">
        <f>O164*H164</f>
        <v>0</v>
      </c>
      <c r="Q164" s="167">
        <v>5.11E-3</v>
      </c>
      <c r="R164" s="167">
        <f>Q164*H164</f>
        <v>1.3354473999999998</v>
      </c>
      <c r="S164" s="167">
        <v>0</v>
      </c>
      <c r="T164" s="16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114</v>
      </c>
      <c r="AT164" s="169" t="s">
        <v>224</v>
      </c>
      <c r="AU164" s="169" t="s">
        <v>85</v>
      </c>
      <c r="AY164" s="18" t="s">
        <v>222</v>
      </c>
      <c r="BE164" s="170">
        <f>IF(N164="základná",J164,0)</f>
        <v>0</v>
      </c>
      <c r="BF164" s="170">
        <f>IF(N164="znížená",J164,0)</f>
        <v>0</v>
      </c>
      <c r="BG164" s="170">
        <f>IF(N164="zákl. prenesená",J164,0)</f>
        <v>0</v>
      </c>
      <c r="BH164" s="170">
        <f>IF(N164="zníž. prenesená",J164,0)</f>
        <v>0</v>
      </c>
      <c r="BI164" s="170">
        <f>IF(N164="nulová",J164,0)</f>
        <v>0</v>
      </c>
      <c r="BJ164" s="18" t="s">
        <v>85</v>
      </c>
      <c r="BK164" s="170">
        <f>ROUND(I164*H164,2)</f>
        <v>0</v>
      </c>
      <c r="BL164" s="18" t="s">
        <v>114</v>
      </c>
      <c r="BM164" s="169" t="s">
        <v>1406</v>
      </c>
    </row>
    <row r="165" spans="1:65" s="13" customFormat="1">
      <c r="B165" s="171"/>
      <c r="D165" s="172" t="s">
        <v>229</v>
      </c>
      <c r="E165" s="173" t="s">
        <v>1</v>
      </c>
      <c r="F165" s="174" t="s">
        <v>1011</v>
      </c>
      <c r="H165" s="175">
        <v>83.95</v>
      </c>
      <c r="I165" s="176"/>
      <c r="L165" s="171"/>
      <c r="M165" s="177"/>
      <c r="N165" s="178"/>
      <c r="O165" s="178"/>
      <c r="P165" s="178"/>
      <c r="Q165" s="178"/>
      <c r="R165" s="178"/>
      <c r="S165" s="178"/>
      <c r="T165" s="179"/>
      <c r="AT165" s="173" t="s">
        <v>229</v>
      </c>
      <c r="AU165" s="173" t="s">
        <v>85</v>
      </c>
      <c r="AV165" s="13" t="s">
        <v>85</v>
      </c>
      <c r="AW165" s="13" t="s">
        <v>30</v>
      </c>
      <c r="AX165" s="13" t="s">
        <v>74</v>
      </c>
      <c r="AY165" s="173" t="s">
        <v>222</v>
      </c>
    </row>
    <row r="166" spans="1:65" s="13" customFormat="1">
      <c r="B166" s="171"/>
      <c r="D166" s="172" t="s">
        <v>229</v>
      </c>
      <c r="E166" s="173" t="s">
        <v>1</v>
      </c>
      <c r="F166" s="174" t="s">
        <v>1403</v>
      </c>
      <c r="H166" s="175">
        <v>177.39</v>
      </c>
      <c r="I166" s="176"/>
      <c r="L166" s="171"/>
      <c r="M166" s="177"/>
      <c r="N166" s="178"/>
      <c r="O166" s="178"/>
      <c r="P166" s="178"/>
      <c r="Q166" s="178"/>
      <c r="R166" s="178"/>
      <c r="S166" s="178"/>
      <c r="T166" s="179"/>
      <c r="AT166" s="173" t="s">
        <v>229</v>
      </c>
      <c r="AU166" s="173" t="s">
        <v>85</v>
      </c>
      <c r="AV166" s="13" t="s">
        <v>85</v>
      </c>
      <c r="AW166" s="13" t="s">
        <v>30</v>
      </c>
      <c r="AX166" s="13" t="s">
        <v>74</v>
      </c>
      <c r="AY166" s="173" t="s">
        <v>222</v>
      </c>
    </row>
    <row r="167" spans="1:65" s="14" customFormat="1">
      <c r="B167" s="180"/>
      <c r="D167" s="172" t="s">
        <v>229</v>
      </c>
      <c r="E167" s="181" t="s">
        <v>1</v>
      </c>
      <c r="F167" s="182" t="s">
        <v>232</v>
      </c>
      <c r="H167" s="183">
        <v>261.33999999999997</v>
      </c>
      <c r="I167" s="184"/>
      <c r="L167" s="180"/>
      <c r="M167" s="185"/>
      <c r="N167" s="186"/>
      <c r="O167" s="186"/>
      <c r="P167" s="186"/>
      <c r="Q167" s="186"/>
      <c r="R167" s="186"/>
      <c r="S167" s="186"/>
      <c r="T167" s="187"/>
      <c r="AT167" s="181" t="s">
        <v>229</v>
      </c>
      <c r="AU167" s="181" t="s">
        <v>85</v>
      </c>
      <c r="AV167" s="14" t="s">
        <v>114</v>
      </c>
      <c r="AW167" s="14" t="s">
        <v>30</v>
      </c>
      <c r="AX167" s="14" t="s">
        <v>78</v>
      </c>
      <c r="AY167" s="181" t="s">
        <v>222</v>
      </c>
    </row>
    <row r="168" spans="1:65" s="2" customFormat="1" ht="24.15" customHeight="1">
      <c r="A168" s="33"/>
      <c r="B168" s="156"/>
      <c r="C168" s="157" t="s">
        <v>528</v>
      </c>
      <c r="D168" s="157" t="s">
        <v>224</v>
      </c>
      <c r="E168" s="158" t="s">
        <v>1407</v>
      </c>
      <c r="F168" s="159" t="s">
        <v>1408</v>
      </c>
      <c r="G168" s="160" t="s">
        <v>249</v>
      </c>
      <c r="H168" s="161">
        <v>261.33999999999997</v>
      </c>
      <c r="I168" s="162"/>
      <c r="J168" s="163">
        <f>ROUND(I168*H168,2)</f>
        <v>0</v>
      </c>
      <c r="K168" s="164"/>
      <c r="L168" s="34"/>
      <c r="M168" s="165" t="s">
        <v>1</v>
      </c>
      <c r="N168" s="166" t="s">
        <v>40</v>
      </c>
      <c r="O168" s="62"/>
      <c r="P168" s="167">
        <f>O168*H168</f>
        <v>0</v>
      </c>
      <c r="Q168" s="167">
        <v>6.4400000000000004E-3</v>
      </c>
      <c r="R168" s="167">
        <f>Q168*H168</f>
        <v>1.6830296</v>
      </c>
      <c r="S168" s="167">
        <v>0</v>
      </c>
      <c r="T168" s="16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114</v>
      </c>
      <c r="AT168" s="169" t="s">
        <v>224</v>
      </c>
      <c r="AU168" s="169" t="s">
        <v>85</v>
      </c>
      <c r="AY168" s="18" t="s">
        <v>222</v>
      </c>
      <c r="BE168" s="170">
        <f>IF(N168="základná",J168,0)</f>
        <v>0</v>
      </c>
      <c r="BF168" s="170">
        <f>IF(N168="znížená",J168,0)</f>
        <v>0</v>
      </c>
      <c r="BG168" s="170">
        <f>IF(N168="zákl. prenesená",J168,0)</f>
        <v>0</v>
      </c>
      <c r="BH168" s="170">
        <f>IF(N168="zníž. prenesená",J168,0)</f>
        <v>0</v>
      </c>
      <c r="BI168" s="170">
        <f>IF(N168="nulová",J168,0)</f>
        <v>0</v>
      </c>
      <c r="BJ168" s="18" t="s">
        <v>85</v>
      </c>
      <c r="BK168" s="170">
        <f>ROUND(I168*H168,2)</f>
        <v>0</v>
      </c>
      <c r="BL168" s="18" t="s">
        <v>114</v>
      </c>
      <c r="BM168" s="169" t="s">
        <v>1409</v>
      </c>
    </row>
    <row r="169" spans="1:65" s="13" customFormat="1">
      <c r="B169" s="171"/>
      <c r="D169" s="172" t="s">
        <v>229</v>
      </c>
      <c r="E169" s="173" t="s">
        <v>1</v>
      </c>
      <c r="F169" s="174" t="s">
        <v>1011</v>
      </c>
      <c r="H169" s="175">
        <v>83.95</v>
      </c>
      <c r="I169" s="176"/>
      <c r="L169" s="171"/>
      <c r="M169" s="177"/>
      <c r="N169" s="178"/>
      <c r="O169" s="178"/>
      <c r="P169" s="178"/>
      <c r="Q169" s="178"/>
      <c r="R169" s="178"/>
      <c r="S169" s="178"/>
      <c r="T169" s="179"/>
      <c r="AT169" s="173" t="s">
        <v>229</v>
      </c>
      <c r="AU169" s="173" t="s">
        <v>85</v>
      </c>
      <c r="AV169" s="13" t="s">
        <v>85</v>
      </c>
      <c r="AW169" s="13" t="s">
        <v>30</v>
      </c>
      <c r="AX169" s="13" t="s">
        <v>74</v>
      </c>
      <c r="AY169" s="173" t="s">
        <v>222</v>
      </c>
    </row>
    <row r="170" spans="1:65" s="13" customFormat="1">
      <c r="B170" s="171"/>
      <c r="D170" s="172" t="s">
        <v>229</v>
      </c>
      <c r="E170" s="173" t="s">
        <v>1</v>
      </c>
      <c r="F170" s="174" t="s">
        <v>1403</v>
      </c>
      <c r="H170" s="175">
        <v>177.39</v>
      </c>
      <c r="I170" s="176"/>
      <c r="L170" s="171"/>
      <c r="M170" s="177"/>
      <c r="N170" s="178"/>
      <c r="O170" s="178"/>
      <c r="P170" s="178"/>
      <c r="Q170" s="178"/>
      <c r="R170" s="178"/>
      <c r="S170" s="178"/>
      <c r="T170" s="179"/>
      <c r="AT170" s="173" t="s">
        <v>229</v>
      </c>
      <c r="AU170" s="173" t="s">
        <v>85</v>
      </c>
      <c r="AV170" s="13" t="s">
        <v>85</v>
      </c>
      <c r="AW170" s="13" t="s">
        <v>30</v>
      </c>
      <c r="AX170" s="13" t="s">
        <v>74</v>
      </c>
      <c r="AY170" s="173" t="s">
        <v>222</v>
      </c>
    </row>
    <row r="171" spans="1:65" s="14" customFormat="1">
      <c r="B171" s="180"/>
      <c r="D171" s="172" t="s">
        <v>229</v>
      </c>
      <c r="E171" s="181" t="s">
        <v>1</v>
      </c>
      <c r="F171" s="182" t="s">
        <v>232</v>
      </c>
      <c r="H171" s="183">
        <v>261.33999999999997</v>
      </c>
      <c r="I171" s="184"/>
      <c r="L171" s="180"/>
      <c r="M171" s="185"/>
      <c r="N171" s="186"/>
      <c r="O171" s="186"/>
      <c r="P171" s="186"/>
      <c r="Q171" s="186"/>
      <c r="R171" s="186"/>
      <c r="S171" s="186"/>
      <c r="T171" s="187"/>
      <c r="AT171" s="181" t="s">
        <v>229</v>
      </c>
      <c r="AU171" s="181" t="s">
        <v>85</v>
      </c>
      <c r="AV171" s="14" t="s">
        <v>114</v>
      </c>
      <c r="AW171" s="14" t="s">
        <v>30</v>
      </c>
      <c r="AX171" s="14" t="s">
        <v>78</v>
      </c>
      <c r="AY171" s="181" t="s">
        <v>222</v>
      </c>
    </row>
    <row r="172" spans="1:65" s="2" customFormat="1" ht="16.5" customHeight="1">
      <c r="A172" s="33"/>
      <c r="B172" s="156"/>
      <c r="C172" s="157" t="s">
        <v>576</v>
      </c>
      <c r="D172" s="157" t="s">
        <v>224</v>
      </c>
      <c r="E172" s="158" t="s">
        <v>1410</v>
      </c>
      <c r="F172" s="159" t="s">
        <v>1411</v>
      </c>
      <c r="G172" s="160" t="s">
        <v>249</v>
      </c>
      <c r="H172" s="161">
        <v>0.81100000000000005</v>
      </c>
      <c r="I172" s="162"/>
      <c r="J172" s="163">
        <f>ROUND(I172*H172,2)</f>
        <v>0</v>
      </c>
      <c r="K172" s="164"/>
      <c r="L172" s="34"/>
      <c r="M172" s="165" t="s">
        <v>1</v>
      </c>
      <c r="N172" s="166" t="s">
        <v>40</v>
      </c>
      <c r="O172" s="62"/>
      <c r="P172" s="167">
        <f>O172*H172</f>
        <v>0</v>
      </c>
      <c r="Q172" s="167">
        <v>8.2280000000000006E-2</v>
      </c>
      <c r="R172" s="167">
        <f>Q172*H172</f>
        <v>6.672908000000001E-2</v>
      </c>
      <c r="S172" s="167">
        <v>0</v>
      </c>
      <c r="T172" s="168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114</v>
      </c>
      <c r="AT172" s="169" t="s">
        <v>224</v>
      </c>
      <c r="AU172" s="169" t="s">
        <v>85</v>
      </c>
      <c r="AY172" s="18" t="s">
        <v>222</v>
      </c>
      <c r="BE172" s="170">
        <f>IF(N172="základná",J172,0)</f>
        <v>0</v>
      </c>
      <c r="BF172" s="170">
        <f>IF(N172="znížená",J172,0)</f>
        <v>0</v>
      </c>
      <c r="BG172" s="170">
        <f>IF(N172="zákl. prenesená",J172,0)</f>
        <v>0</v>
      </c>
      <c r="BH172" s="170">
        <f>IF(N172="zníž. prenesená",J172,0)</f>
        <v>0</v>
      </c>
      <c r="BI172" s="170">
        <f>IF(N172="nulová",J172,0)</f>
        <v>0</v>
      </c>
      <c r="BJ172" s="18" t="s">
        <v>85</v>
      </c>
      <c r="BK172" s="170">
        <f>ROUND(I172*H172,2)</f>
        <v>0</v>
      </c>
      <c r="BL172" s="18" t="s">
        <v>114</v>
      </c>
      <c r="BM172" s="169" t="s">
        <v>1412</v>
      </c>
    </row>
    <row r="173" spans="1:65" s="15" customFormat="1">
      <c r="B173" s="188"/>
      <c r="D173" s="172" t="s">
        <v>229</v>
      </c>
      <c r="E173" s="189" t="s">
        <v>1</v>
      </c>
      <c r="F173" s="190" t="s">
        <v>1413</v>
      </c>
      <c r="H173" s="189" t="s">
        <v>1</v>
      </c>
      <c r="I173" s="191"/>
      <c r="L173" s="188"/>
      <c r="M173" s="192"/>
      <c r="N173" s="193"/>
      <c r="O173" s="193"/>
      <c r="P173" s="193"/>
      <c r="Q173" s="193"/>
      <c r="R173" s="193"/>
      <c r="S173" s="193"/>
      <c r="T173" s="194"/>
      <c r="AT173" s="189" t="s">
        <v>229</v>
      </c>
      <c r="AU173" s="189" t="s">
        <v>85</v>
      </c>
      <c r="AV173" s="15" t="s">
        <v>78</v>
      </c>
      <c r="AW173" s="15" t="s">
        <v>30</v>
      </c>
      <c r="AX173" s="15" t="s">
        <v>74</v>
      </c>
      <c r="AY173" s="189" t="s">
        <v>222</v>
      </c>
    </row>
    <row r="174" spans="1:65" s="13" customFormat="1">
      <c r="B174" s="171"/>
      <c r="D174" s="172" t="s">
        <v>229</v>
      </c>
      <c r="E174" s="173" t="s">
        <v>1</v>
      </c>
      <c r="F174" s="174" t="s">
        <v>1414</v>
      </c>
      <c r="H174" s="175">
        <v>0.308</v>
      </c>
      <c r="I174" s="176"/>
      <c r="L174" s="171"/>
      <c r="M174" s="177"/>
      <c r="N174" s="178"/>
      <c r="O174" s="178"/>
      <c r="P174" s="178"/>
      <c r="Q174" s="178"/>
      <c r="R174" s="178"/>
      <c r="S174" s="178"/>
      <c r="T174" s="179"/>
      <c r="AT174" s="173" t="s">
        <v>229</v>
      </c>
      <c r="AU174" s="173" t="s">
        <v>85</v>
      </c>
      <c r="AV174" s="13" t="s">
        <v>85</v>
      </c>
      <c r="AW174" s="13" t="s">
        <v>30</v>
      </c>
      <c r="AX174" s="13" t="s">
        <v>74</v>
      </c>
      <c r="AY174" s="173" t="s">
        <v>222</v>
      </c>
    </row>
    <row r="175" spans="1:65" s="13" customFormat="1">
      <c r="B175" s="171"/>
      <c r="D175" s="172" t="s">
        <v>229</v>
      </c>
      <c r="E175" s="173" t="s">
        <v>1</v>
      </c>
      <c r="F175" s="174" t="s">
        <v>1415</v>
      </c>
      <c r="H175" s="175">
        <v>0.503</v>
      </c>
      <c r="I175" s="176"/>
      <c r="L175" s="171"/>
      <c r="M175" s="177"/>
      <c r="N175" s="178"/>
      <c r="O175" s="178"/>
      <c r="P175" s="178"/>
      <c r="Q175" s="178"/>
      <c r="R175" s="178"/>
      <c r="S175" s="178"/>
      <c r="T175" s="179"/>
      <c r="AT175" s="173" t="s">
        <v>229</v>
      </c>
      <c r="AU175" s="173" t="s">
        <v>85</v>
      </c>
      <c r="AV175" s="13" t="s">
        <v>85</v>
      </c>
      <c r="AW175" s="13" t="s">
        <v>30</v>
      </c>
      <c r="AX175" s="13" t="s">
        <v>74</v>
      </c>
      <c r="AY175" s="173" t="s">
        <v>222</v>
      </c>
    </row>
    <row r="176" spans="1:65" s="14" customFormat="1">
      <c r="B176" s="180"/>
      <c r="D176" s="172" t="s">
        <v>229</v>
      </c>
      <c r="E176" s="181" t="s">
        <v>1</v>
      </c>
      <c r="F176" s="182" t="s">
        <v>232</v>
      </c>
      <c r="H176" s="183">
        <v>0.81100000000000005</v>
      </c>
      <c r="I176" s="184"/>
      <c r="L176" s="180"/>
      <c r="M176" s="185"/>
      <c r="N176" s="186"/>
      <c r="O176" s="186"/>
      <c r="P176" s="186"/>
      <c r="Q176" s="186"/>
      <c r="R176" s="186"/>
      <c r="S176" s="186"/>
      <c r="T176" s="187"/>
      <c r="AT176" s="181" t="s">
        <v>229</v>
      </c>
      <c r="AU176" s="181" t="s">
        <v>85</v>
      </c>
      <c r="AV176" s="14" t="s">
        <v>114</v>
      </c>
      <c r="AW176" s="14" t="s">
        <v>30</v>
      </c>
      <c r="AX176" s="14" t="s">
        <v>78</v>
      </c>
      <c r="AY176" s="181" t="s">
        <v>222</v>
      </c>
    </row>
    <row r="177" spans="1:65" s="2" customFormat="1" ht="21.75" customHeight="1">
      <c r="A177" s="33"/>
      <c r="B177" s="156"/>
      <c r="C177" s="157" t="s">
        <v>582</v>
      </c>
      <c r="D177" s="157" t="s">
        <v>224</v>
      </c>
      <c r="E177" s="158" t="s">
        <v>1416</v>
      </c>
      <c r="F177" s="159" t="s">
        <v>1417</v>
      </c>
      <c r="G177" s="160" t="s">
        <v>235</v>
      </c>
      <c r="H177" s="161">
        <v>2.2959999999999998</v>
      </c>
      <c r="I177" s="162"/>
      <c r="J177" s="163">
        <f>ROUND(I177*H177,2)</f>
        <v>0</v>
      </c>
      <c r="K177" s="164"/>
      <c r="L177" s="34"/>
      <c r="M177" s="165" t="s">
        <v>1</v>
      </c>
      <c r="N177" s="166" t="s">
        <v>40</v>
      </c>
      <c r="O177" s="62"/>
      <c r="P177" s="167">
        <f>O177*H177</f>
        <v>0</v>
      </c>
      <c r="Q177" s="167">
        <v>2.2404799999999998</v>
      </c>
      <c r="R177" s="167">
        <f>Q177*H177</f>
        <v>5.1441420799999991</v>
      </c>
      <c r="S177" s="167">
        <v>0</v>
      </c>
      <c r="T177" s="16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114</v>
      </c>
      <c r="AT177" s="169" t="s">
        <v>224</v>
      </c>
      <c r="AU177" s="169" t="s">
        <v>85</v>
      </c>
      <c r="AY177" s="18" t="s">
        <v>222</v>
      </c>
      <c r="BE177" s="170">
        <f>IF(N177="základná",J177,0)</f>
        <v>0</v>
      </c>
      <c r="BF177" s="170">
        <f>IF(N177="znížená",J177,0)</f>
        <v>0</v>
      </c>
      <c r="BG177" s="170">
        <f>IF(N177="zákl. prenesená",J177,0)</f>
        <v>0</v>
      </c>
      <c r="BH177" s="170">
        <f>IF(N177="zníž. prenesená",J177,0)</f>
        <v>0</v>
      </c>
      <c r="BI177" s="170">
        <f>IF(N177="nulová",J177,0)</f>
        <v>0</v>
      </c>
      <c r="BJ177" s="18" t="s">
        <v>85</v>
      </c>
      <c r="BK177" s="170">
        <f>ROUND(I177*H177,2)</f>
        <v>0</v>
      </c>
      <c r="BL177" s="18" t="s">
        <v>114</v>
      </c>
      <c r="BM177" s="169" t="s">
        <v>1418</v>
      </c>
    </row>
    <row r="178" spans="1:65" s="15" customFormat="1">
      <c r="B178" s="188"/>
      <c r="D178" s="172" t="s">
        <v>229</v>
      </c>
      <c r="E178" s="189" t="s">
        <v>1</v>
      </c>
      <c r="F178" s="190" t="s">
        <v>237</v>
      </c>
      <c r="H178" s="189" t="s">
        <v>1</v>
      </c>
      <c r="I178" s="191"/>
      <c r="L178" s="188"/>
      <c r="M178" s="192"/>
      <c r="N178" s="193"/>
      <c r="O178" s="193"/>
      <c r="P178" s="193"/>
      <c r="Q178" s="193"/>
      <c r="R178" s="193"/>
      <c r="S178" s="193"/>
      <c r="T178" s="194"/>
      <c r="AT178" s="189" t="s">
        <v>229</v>
      </c>
      <c r="AU178" s="189" t="s">
        <v>85</v>
      </c>
      <c r="AV178" s="15" t="s">
        <v>78</v>
      </c>
      <c r="AW178" s="15" t="s">
        <v>30</v>
      </c>
      <c r="AX178" s="15" t="s">
        <v>74</v>
      </c>
      <c r="AY178" s="189" t="s">
        <v>222</v>
      </c>
    </row>
    <row r="179" spans="1:65" s="15" customFormat="1">
      <c r="B179" s="188"/>
      <c r="D179" s="172" t="s">
        <v>229</v>
      </c>
      <c r="E179" s="189" t="s">
        <v>1</v>
      </c>
      <c r="F179" s="190" t="s">
        <v>708</v>
      </c>
      <c r="H179" s="189" t="s">
        <v>1</v>
      </c>
      <c r="I179" s="191"/>
      <c r="L179" s="188"/>
      <c r="M179" s="192"/>
      <c r="N179" s="193"/>
      <c r="O179" s="193"/>
      <c r="P179" s="193"/>
      <c r="Q179" s="193"/>
      <c r="R179" s="193"/>
      <c r="S179" s="193"/>
      <c r="T179" s="194"/>
      <c r="AT179" s="189" t="s">
        <v>229</v>
      </c>
      <c r="AU179" s="189" t="s">
        <v>85</v>
      </c>
      <c r="AV179" s="15" t="s">
        <v>78</v>
      </c>
      <c r="AW179" s="15" t="s">
        <v>30</v>
      </c>
      <c r="AX179" s="15" t="s">
        <v>74</v>
      </c>
      <c r="AY179" s="189" t="s">
        <v>222</v>
      </c>
    </row>
    <row r="180" spans="1:65" s="15" customFormat="1">
      <c r="B180" s="188"/>
      <c r="D180" s="172" t="s">
        <v>229</v>
      </c>
      <c r="E180" s="189" t="s">
        <v>1</v>
      </c>
      <c r="F180" s="190" t="s">
        <v>709</v>
      </c>
      <c r="H180" s="189" t="s">
        <v>1</v>
      </c>
      <c r="I180" s="191"/>
      <c r="L180" s="188"/>
      <c r="M180" s="192"/>
      <c r="N180" s="193"/>
      <c r="O180" s="193"/>
      <c r="P180" s="193"/>
      <c r="Q180" s="193"/>
      <c r="R180" s="193"/>
      <c r="S180" s="193"/>
      <c r="T180" s="194"/>
      <c r="AT180" s="189" t="s">
        <v>229</v>
      </c>
      <c r="AU180" s="189" t="s">
        <v>85</v>
      </c>
      <c r="AV180" s="15" t="s">
        <v>78</v>
      </c>
      <c r="AW180" s="15" t="s">
        <v>30</v>
      </c>
      <c r="AX180" s="15" t="s">
        <v>74</v>
      </c>
      <c r="AY180" s="189" t="s">
        <v>222</v>
      </c>
    </row>
    <row r="181" spans="1:65" s="13" customFormat="1">
      <c r="B181" s="171"/>
      <c r="D181" s="172" t="s">
        <v>229</v>
      </c>
      <c r="E181" s="173" t="s">
        <v>1</v>
      </c>
      <c r="F181" s="174" t="s">
        <v>710</v>
      </c>
      <c r="H181" s="175">
        <v>6</v>
      </c>
      <c r="I181" s="176"/>
      <c r="L181" s="171"/>
      <c r="M181" s="177"/>
      <c r="N181" s="178"/>
      <c r="O181" s="178"/>
      <c r="P181" s="178"/>
      <c r="Q181" s="178"/>
      <c r="R181" s="178"/>
      <c r="S181" s="178"/>
      <c r="T181" s="179"/>
      <c r="AT181" s="173" t="s">
        <v>229</v>
      </c>
      <c r="AU181" s="173" t="s">
        <v>85</v>
      </c>
      <c r="AV181" s="13" t="s">
        <v>85</v>
      </c>
      <c r="AW181" s="13" t="s">
        <v>30</v>
      </c>
      <c r="AX181" s="13" t="s">
        <v>74</v>
      </c>
      <c r="AY181" s="173" t="s">
        <v>222</v>
      </c>
    </row>
    <row r="182" spans="1:65" s="13" customFormat="1">
      <c r="B182" s="171"/>
      <c r="D182" s="172" t="s">
        <v>229</v>
      </c>
      <c r="E182" s="173" t="s">
        <v>1</v>
      </c>
      <c r="F182" s="174" t="s">
        <v>711</v>
      </c>
      <c r="H182" s="175">
        <v>3.6</v>
      </c>
      <c r="I182" s="176"/>
      <c r="L182" s="171"/>
      <c r="M182" s="177"/>
      <c r="N182" s="178"/>
      <c r="O182" s="178"/>
      <c r="P182" s="178"/>
      <c r="Q182" s="178"/>
      <c r="R182" s="178"/>
      <c r="S182" s="178"/>
      <c r="T182" s="179"/>
      <c r="AT182" s="173" t="s">
        <v>229</v>
      </c>
      <c r="AU182" s="173" t="s">
        <v>85</v>
      </c>
      <c r="AV182" s="13" t="s">
        <v>85</v>
      </c>
      <c r="AW182" s="13" t="s">
        <v>30</v>
      </c>
      <c r="AX182" s="13" t="s">
        <v>74</v>
      </c>
      <c r="AY182" s="173" t="s">
        <v>222</v>
      </c>
    </row>
    <row r="183" spans="1:65" s="13" customFormat="1">
      <c r="B183" s="171"/>
      <c r="D183" s="172" t="s">
        <v>229</v>
      </c>
      <c r="E183" s="173" t="s">
        <v>1</v>
      </c>
      <c r="F183" s="174" t="s">
        <v>712</v>
      </c>
      <c r="H183" s="175">
        <v>11.05</v>
      </c>
      <c r="I183" s="176"/>
      <c r="L183" s="171"/>
      <c r="M183" s="177"/>
      <c r="N183" s="178"/>
      <c r="O183" s="178"/>
      <c r="P183" s="178"/>
      <c r="Q183" s="178"/>
      <c r="R183" s="178"/>
      <c r="S183" s="178"/>
      <c r="T183" s="179"/>
      <c r="AT183" s="173" t="s">
        <v>229</v>
      </c>
      <c r="AU183" s="173" t="s">
        <v>85</v>
      </c>
      <c r="AV183" s="13" t="s">
        <v>85</v>
      </c>
      <c r="AW183" s="13" t="s">
        <v>30</v>
      </c>
      <c r="AX183" s="13" t="s">
        <v>74</v>
      </c>
      <c r="AY183" s="173" t="s">
        <v>222</v>
      </c>
    </row>
    <row r="184" spans="1:65" s="13" customFormat="1">
      <c r="B184" s="171"/>
      <c r="D184" s="172" t="s">
        <v>229</v>
      </c>
      <c r="E184" s="173" t="s">
        <v>1</v>
      </c>
      <c r="F184" s="174" t="s">
        <v>713</v>
      </c>
      <c r="H184" s="175">
        <v>13.74</v>
      </c>
      <c r="I184" s="176"/>
      <c r="L184" s="171"/>
      <c r="M184" s="177"/>
      <c r="N184" s="178"/>
      <c r="O184" s="178"/>
      <c r="P184" s="178"/>
      <c r="Q184" s="178"/>
      <c r="R184" s="178"/>
      <c r="S184" s="178"/>
      <c r="T184" s="179"/>
      <c r="AT184" s="173" t="s">
        <v>229</v>
      </c>
      <c r="AU184" s="173" t="s">
        <v>85</v>
      </c>
      <c r="AV184" s="13" t="s">
        <v>85</v>
      </c>
      <c r="AW184" s="13" t="s">
        <v>30</v>
      </c>
      <c r="AX184" s="13" t="s">
        <v>74</v>
      </c>
      <c r="AY184" s="173" t="s">
        <v>222</v>
      </c>
    </row>
    <row r="185" spans="1:65" s="13" customFormat="1">
      <c r="B185" s="171"/>
      <c r="D185" s="172" t="s">
        <v>229</v>
      </c>
      <c r="E185" s="173" t="s">
        <v>1</v>
      </c>
      <c r="F185" s="174" t="s">
        <v>714</v>
      </c>
      <c r="H185" s="175">
        <v>4.0999999999999996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229</v>
      </c>
      <c r="AU185" s="173" t="s">
        <v>85</v>
      </c>
      <c r="AV185" s="13" t="s">
        <v>85</v>
      </c>
      <c r="AW185" s="13" t="s">
        <v>30</v>
      </c>
      <c r="AX185" s="13" t="s">
        <v>74</v>
      </c>
      <c r="AY185" s="173" t="s">
        <v>222</v>
      </c>
    </row>
    <row r="186" spans="1:65" s="16" customFormat="1">
      <c r="B186" s="195"/>
      <c r="D186" s="172" t="s">
        <v>229</v>
      </c>
      <c r="E186" s="196" t="s">
        <v>1</v>
      </c>
      <c r="F186" s="197" t="s">
        <v>259</v>
      </c>
      <c r="H186" s="198">
        <v>38.49</v>
      </c>
      <c r="I186" s="199"/>
      <c r="L186" s="195"/>
      <c r="M186" s="200"/>
      <c r="N186" s="201"/>
      <c r="O186" s="201"/>
      <c r="P186" s="201"/>
      <c r="Q186" s="201"/>
      <c r="R186" s="201"/>
      <c r="S186" s="201"/>
      <c r="T186" s="202"/>
      <c r="AT186" s="196" t="s">
        <v>229</v>
      </c>
      <c r="AU186" s="196" t="s">
        <v>85</v>
      </c>
      <c r="AV186" s="16" t="s">
        <v>90</v>
      </c>
      <c r="AW186" s="16" t="s">
        <v>30</v>
      </c>
      <c r="AX186" s="16" t="s">
        <v>74</v>
      </c>
      <c r="AY186" s="196" t="s">
        <v>222</v>
      </c>
    </row>
    <row r="187" spans="1:65" s="15" customFormat="1">
      <c r="B187" s="188"/>
      <c r="D187" s="172" t="s">
        <v>229</v>
      </c>
      <c r="E187" s="189" t="s">
        <v>1</v>
      </c>
      <c r="F187" s="190" t="s">
        <v>694</v>
      </c>
      <c r="H187" s="189" t="s">
        <v>1</v>
      </c>
      <c r="I187" s="191"/>
      <c r="L187" s="188"/>
      <c r="M187" s="192"/>
      <c r="N187" s="193"/>
      <c r="O187" s="193"/>
      <c r="P187" s="193"/>
      <c r="Q187" s="193"/>
      <c r="R187" s="193"/>
      <c r="S187" s="193"/>
      <c r="T187" s="194"/>
      <c r="AT187" s="189" t="s">
        <v>229</v>
      </c>
      <c r="AU187" s="189" t="s">
        <v>85</v>
      </c>
      <c r="AV187" s="15" t="s">
        <v>78</v>
      </c>
      <c r="AW187" s="15" t="s">
        <v>30</v>
      </c>
      <c r="AX187" s="15" t="s">
        <v>74</v>
      </c>
      <c r="AY187" s="189" t="s">
        <v>222</v>
      </c>
    </row>
    <row r="188" spans="1:65" s="13" customFormat="1">
      <c r="B188" s="171"/>
      <c r="D188" s="172" t="s">
        <v>229</v>
      </c>
      <c r="E188" s="173" t="s">
        <v>1</v>
      </c>
      <c r="F188" s="174" t="s">
        <v>695</v>
      </c>
      <c r="H188" s="175">
        <v>4.2</v>
      </c>
      <c r="I188" s="176"/>
      <c r="L188" s="171"/>
      <c r="M188" s="177"/>
      <c r="N188" s="178"/>
      <c r="O188" s="178"/>
      <c r="P188" s="178"/>
      <c r="Q188" s="178"/>
      <c r="R188" s="178"/>
      <c r="S188" s="178"/>
      <c r="T188" s="179"/>
      <c r="AT188" s="173" t="s">
        <v>229</v>
      </c>
      <c r="AU188" s="173" t="s">
        <v>85</v>
      </c>
      <c r="AV188" s="13" t="s">
        <v>85</v>
      </c>
      <c r="AW188" s="13" t="s">
        <v>30</v>
      </c>
      <c r="AX188" s="13" t="s">
        <v>74</v>
      </c>
      <c r="AY188" s="173" t="s">
        <v>222</v>
      </c>
    </row>
    <row r="189" spans="1:65" s="13" customFormat="1">
      <c r="B189" s="171"/>
      <c r="D189" s="172" t="s">
        <v>229</v>
      </c>
      <c r="E189" s="173" t="s">
        <v>1</v>
      </c>
      <c r="F189" s="174" t="s">
        <v>703</v>
      </c>
      <c r="H189" s="175">
        <v>3.22</v>
      </c>
      <c r="I189" s="176"/>
      <c r="L189" s="171"/>
      <c r="M189" s="177"/>
      <c r="N189" s="178"/>
      <c r="O189" s="178"/>
      <c r="P189" s="178"/>
      <c r="Q189" s="178"/>
      <c r="R189" s="178"/>
      <c r="S189" s="178"/>
      <c r="T189" s="179"/>
      <c r="AT189" s="173" t="s">
        <v>229</v>
      </c>
      <c r="AU189" s="173" t="s">
        <v>85</v>
      </c>
      <c r="AV189" s="13" t="s">
        <v>85</v>
      </c>
      <c r="AW189" s="13" t="s">
        <v>30</v>
      </c>
      <c r="AX189" s="13" t="s">
        <v>74</v>
      </c>
      <c r="AY189" s="173" t="s">
        <v>222</v>
      </c>
    </row>
    <row r="190" spans="1:65" s="16" customFormat="1">
      <c r="B190" s="195"/>
      <c r="D190" s="172" t="s">
        <v>229</v>
      </c>
      <c r="E190" s="196" t="s">
        <v>1</v>
      </c>
      <c r="F190" s="197" t="s">
        <v>259</v>
      </c>
      <c r="H190" s="198">
        <v>7.42</v>
      </c>
      <c r="I190" s="199"/>
      <c r="L190" s="195"/>
      <c r="M190" s="200"/>
      <c r="N190" s="201"/>
      <c r="O190" s="201"/>
      <c r="P190" s="201"/>
      <c r="Q190" s="201"/>
      <c r="R190" s="201"/>
      <c r="S190" s="201"/>
      <c r="T190" s="202"/>
      <c r="AT190" s="196" t="s">
        <v>229</v>
      </c>
      <c r="AU190" s="196" t="s">
        <v>85</v>
      </c>
      <c r="AV190" s="16" t="s">
        <v>90</v>
      </c>
      <c r="AW190" s="16" t="s">
        <v>30</v>
      </c>
      <c r="AX190" s="16" t="s">
        <v>74</v>
      </c>
      <c r="AY190" s="196" t="s">
        <v>222</v>
      </c>
    </row>
    <row r="191" spans="1:65" s="14" customFormat="1">
      <c r="B191" s="180"/>
      <c r="D191" s="172" t="s">
        <v>229</v>
      </c>
      <c r="E191" s="181" t="s">
        <v>1</v>
      </c>
      <c r="F191" s="182" t="s">
        <v>232</v>
      </c>
      <c r="H191" s="183">
        <v>45.910000000000004</v>
      </c>
      <c r="I191" s="184"/>
      <c r="L191" s="180"/>
      <c r="M191" s="185"/>
      <c r="N191" s="186"/>
      <c r="O191" s="186"/>
      <c r="P191" s="186"/>
      <c r="Q191" s="186"/>
      <c r="R191" s="186"/>
      <c r="S191" s="186"/>
      <c r="T191" s="187"/>
      <c r="AT191" s="181" t="s">
        <v>229</v>
      </c>
      <c r="AU191" s="181" t="s">
        <v>85</v>
      </c>
      <c r="AV191" s="14" t="s">
        <v>114</v>
      </c>
      <c r="AW191" s="14" t="s">
        <v>30</v>
      </c>
      <c r="AX191" s="14" t="s">
        <v>74</v>
      </c>
      <c r="AY191" s="181" t="s">
        <v>222</v>
      </c>
    </row>
    <row r="192" spans="1:65" s="13" customFormat="1">
      <c r="B192" s="171"/>
      <c r="D192" s="172" t="s">
        <v>229</v>
      </c>
      <c r="E192" s="173" t="s">
        <v>1</v>
      </c>
      <c r="F192" s="174" t="s">
        <v>1419</v>
      </c>
      <c r="H192" s="175">
        <v>2.2959999999999998</v>
      </c>
      <c r="I192" s="176"/>
      <c r="L192" s="171"/>
      <c r="M192" s="177"/>
      <c r="N192" s="178"/>
      <c r="O192" s="178"/>
      <c r="P192" s="178"/>
      <c r="Q192" s="178"/>
      <c r="R192" s="178"/>
      <c r="S192" s="178"/>
      <c r="T192" s="179"/>
      <c r="AT192" s="173" t="s">
        <v>229</v>
      </c>
      <c r="AU192" s="173" t="s">
        <v>85</v>
      </c>
      <c r="AV192" s="13" t="s">
        <v>85</v>
      </c>
      <c r="AW192" s="13" t="s">
        <v>30</v>
      </c>
      <c r="AX192" s="13" t="s">
        <v>78</v>
      </c>
      <c r="AY192" s="173" t="s">
        <v>222</v>
      </c>
    </row>
    <row r="193" spans="1:65" s="2" customFormat="1" ht="24.15" customHeight="1">
      <c r="A193" s="33"/>
      <c r="B193" s="156"/>
      <c r="C193" s="157" t="s">
        <v>592</v>
      </c>
      <c r="D193" s="157" t="s">
        <v>224</v>
      </c>
      <c r="E193" s="158" t="s">
        <v>1420</v>
      </c>
      <c r="F193" s="159" t="s">
        <v>1421</v>
      </c>
      <c r="G193" s="160" t="s">
        <v>235</v>
      </c>
      <c r="H193" s="161">
        <v>26.134</v>
      </c>
      <c r="I193" s="162"/>
      <c r="J193" s="163">
        <f>ROUND(I193*H193,2)</f>
        <v>0</v>
      </c>
      <c r="K193" s="164"/>
      <c r="L193" s="34"/>
      <c r="M193" s="165" t="s">
        <v>1</v>
      </c>
      <c r="N193" s="166" t="s">
        <v>40</v>
      </c>
      <c r="O193" s="62"/>
      <c r="P193" s="167">
        <f>O193*H193</f>
        <v>0</v>
      </c>
      <c r="Q193" s="167">
        <v>2.2656499999999999</v>
      </c>
      <c r="R193" s="167">
        <f>Q193*H193</f>
        <v>59.210497099999998</v>
      </c>
      <c r="S193" s="167">
        <v>0</v>
      </c>
      <c r="T193" s="16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114</v>
      </c>
      <c r="AT193" s="169" t="s">
        <v>224</v>
      </c>
      <c r="AU193" s="169" t="s">
        <v>85</v>
      </c>
      <c r="AY193" s="18" t="s">
        <v>222</v>
      </c>
      <c r="BE193" s="170">
        <f>IF(N193="základná",J193,0)</f>
        <v>0</v>
      </c>
      <c r="BF193" s="170">
        <f>IF(N193="znížená",J193,0)</f>
        <v>0</v>
      </c>
      <c r="BG193" s="170">
        <f>IF(N193="zákl. prenesená",J193,0)</f>
        <v>0</v>
      </c>
      <c r="BH193" s="170">
        <f>IF(N193="zníž. prenesená",J193,0)</f>
        <v>0</v>
      </c>
      <c r="BI193" s="170">
        <f>IF(N193="nulová",J193,0)</f>
        <v>0</v>
      </c>
      <c r="BJ193" s="18" t="s">
        <v>85</v>
      </c>
      <c r="BK193" s="170">
        <f>ROUND(I193*H193,2)</f>
        <v>0</v>
      </c>
      <c r="BL193" s="18" t="s">
        <v>114</v>
      </c>
      <c r="BM193" s="169" t="s">
        <v>1422</v>
      </c>
    </row>
    <row r="194" spans="1:65" s="15" customFormat="1">
      <c r="B194" s="188"/>
      <c r="D194" s="172" t="s">
        <v>229</v>
      </c>
      <c r="E194" s="189" t="s">
        <v>1</v>
      </c>
      <c r="F194" s="190" t="s">
        <v>237</v>
      </c>
      <c r="H194" s="189" t="s">
        <v>1</v>
      </c>
      <c r="I194" s="191"/>
      <c r="L194" s="188"/>
      <c r="M194" s="192"/>
      <c r="N194" s="193"/>
      <c r="O194" s="193"/>
      <c r="P194" s="193"/>
      <c r="Q194" s="193"/>
      <c r="R194" s="193"/>
      <c r="S194" s="193"/>
      <c r="T194" s="194"/>
      <c r="AT194" s="189" t="s">
        <v>229</v>
      </c>
      <c r="AU194" s="189" t="s">
        <v>85</v>
      </c>
      <c r="AV194" s="15" t="s">
        <v>78</v>
      </c>
      <c r="AW194" s="15" t="s">
        <v>30</v>
      </c>
      <c r="AX194" s="15" t="s">
        <v>74</v>
      </c>
      <c r="AY194" s="189" t="s">
        <v>222</v>
      </c>
    </row>
    <row r="195" spans="1:65" s="15" customFormat="1">
      <c r="B195" s="188"/>
      <c r="D195" s="172" t="s">
        <v>229</v>
      </c>
      <c r="E195" s="189" t="s">
        <v>1</v>
      </c>
      <c r="F195" s="190" t="s">
        <v>690</v>
      </c>
      <c r="H195" s="189" t="s">
        <v>1</v>
      </c>
      <c r="I195" s="191"/>
      <c r="L195" s="188"/>
      <c r="M195" s="192"/>
      <c r="N195" s="193"/>
      <c r="O195" s="193"/>
      <c r="P195" s="193"/>
      <c r="Q195" s="193"/>
      <c r="R195" s="193"/>
      <c r="S195" s="193"/>
      <c r="T195" s="194"/>
      <c r="AT195" s="189" t="s">
        <v>229</v>
      </c>
      <c r="AU195" s="189" t="s">
        <v>85</v>
      </c>
      <c r="AV195" s="15" t="s">
        <v>78</v>
      </c>
      <c r="AW195" s="15" t="s">
        <v>30</v>
      </c>
      <c r="AX195" s="15" t="s">
        <v>74</v>
      </c>
      <c r="AY195" s="189" t="s">
        <v>222</v>
      </c>
    </row>
    <row r="196" spans="1:65" s="15" customFormat="1">
      <c r="B196" s="188"/>
      <c r="D196" s="172" t="s">
        <v>229</v>
      </c>
      <c r="E196" s="189" t="s">
        <v>1</v>
      </c>
      <c r="F196" s="190" t="s">
        <v>691</v>
      </c>
      <c r="H196" s="189" t="s">
        <v>1</v>
      </c>
      <c r="I196" s="191"/>
      <c r="L196" s="188"/>
      <c r="M196" s="192"/>
      <c r="N196" s="193"/>
      <c r="O196" s="193"/>
      <c r="P196" s="193"/>
      <c r="Q196" s="193"/>
      <c r="R196" s="193"/>
      <c r="S196" s="193"/>
      <c r="T196" s="194"/>
      <c r="AT196" s="189" t="s">
        <v>229</v>
      </c>
      <c r="AU196" s="189" t="s">
        <v>85</v>
      </c>
      <c r="AV196" s="15" t="s">
        <v>78</v>
      </c>
      <c r="AW196" s="15" t="s">
        <v>30</v>
      </c>
      <c r="AX196" s="15" t="s">
        <v>74</v>
      </c>
      <c r="AY196" s="189" t="s">
        <v>222</v>
      </c>
    </row>
    <row r="197" spans="1:65" s="13" customFormat="1">
      <c r="B197" s="171"/>
      <c r="D197" s="172" t="s">
        <v>229</v>
      </c>
      <c r="E197" s="173" t="s">
        <v>1</v>
      </c>
      <c r="F197" s="174" t="s">
        <v>692</v>
      </c>
      <c r="H197" s="175">
        <v>83.95</v>
      </c>
      <c r="I197" s="176"/>
      <c r="L197" s="171"/>
      <c r="M197" s="177"/>
      <c r="N197" s="178"/>
      <c r="O197" s="178"/>
      <c r="P197" s="178"/>
      <c r="Q197" s="178"/>
      <c r="R197" s="178"/>
      <c r="S197" s="178"/>
      <c r="T197" s="179"/>
      <c r="AT197" s="173" t="s">
        <v>229</v>
      </c>
      <c r="AU197" s="173" t="s">
        <v>85</v>
      </c>
      <c r="AV197" s="13" t="s">
        <v>85</v>
      </c>
      <c r="AW197" s="13" t="s">
        <v>30</v>
      </c>
      <c r="AX197" s="13" t="s">
        <v>74</v>
      </c>
      <c r="AY197" s="173" t="s">
        <v>222</v>
      </c>
    </row>
    <row r="198" spans="1:65" s="13" customFormat="1">
      <c r="B198" s="171"/>
      <c r="D198" s="172" t="s">
        <v>229</v>
      </c>
      <c r="E198" s="173" t="s">
        <v>1</v>
      </c>
      <c r="F198" s="174" t="s">
        <v>693</v>
      </c>
      <c r="H198" s="175">
        <v>177.39</v>
      </c>
      <c r="I198" s="176"/>
      <c r="L198" s="171"/>
      <c r="M198" s="177"/>
      <c r="N198" s="178"/>
      <c r="O198" s="178"/>
      <c r="P198" s="178"/>
      <c r="Q198" s="178"/>
      <c r="R198" s="178"/>
      <c r="S198" s="178"/>
      <c r="T198" s="179"/>
      <c r="AT198" s="173" t="s">
        <v>229</v>
      </c>
      <c r="AU198" s="173" t="s">
        <v>85</v>
      </c>
      <c r="AV198" s="13" t="s">
        <v>85</v>
      </c>
      <c r="AW198" s="13" t="s">
        <v>30</v>
      </c>
      <c r="AX198" s="13" t="s">
        <v>74</v>
      </c>
      <c r="AY198" s="173" t="s">
        <v>222</v>
      </c>
    </row>
    <row r="199" spans="1:65" s="16" customFormat="1">
      <c r="B199" s="195"/>
      <c r="D199" s="172" t="s">
        <v>229</v>
      </c>
      <c r="E199" s="196" t="s">
        <v>1</v>
      </c>
      <c r="F199" s="197" t="s">
        <v>259</v>
      </c>
      <c r="H199" s="198">
        <v>261.33999999999997</v>
      </c>
      <c r="I199" s="199"/>
      <c r="L199" s="195"/>
      <c r="M199" s="200"/>
      <c r="N199" s="201"/>
      <c r="O199" s="201"/>
      <c r="P199" s="201"/>
      <c r="Q199" s="201"/>
      <c r="R199" s="201"/>
      <c r="S199" s="201"/>
      <c r="T199" s="202"/>
      <c r="AT199" s="196" t="s">
        <v>229</v>
      </c>
      <c r="AU199" s="196" t="s">
        <v>85</v>
      </c>
      <c r="AV199" s="16" t="s">
        <v>90</v>
      </c>
      <c r="AW199" s="16" t="s">
        <v>30</v>
      </c>
      <c r="AX199" s="16" t="s">
        <v>74</v>
      </c>
      <c r="AY199" s="196" t="s">
        <v>222</v>
      </c>
    </row>
    <row r="200" spans="1:65" s="14" customFormat="1">
      <c r="B200" s="180"/>
      <c r="D200" s="172" t="s">
        <v>229</v>
      </c>
      <c r="E200" s="181" t="s">
        <v>1</v>
      </c>
      <c r="F200" s="182" t="s">
        <v>232</v>
      </c>
      <c r="H200" s="183">
        <v>261.33999999999997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229</v>
      </c>
      <c r="AU200" s="181" t="s">
        <v>85</v>
      </c>
      <c r="AV200" s="14" t="s">
        <v>114</v>
      </c>
      <c r="AW200" s="14" t="s">
        <v>30</v>
      </c>
      <c r="AX200" s="14" t="s">
        <v>74</v>
      </c>
      <c r="AY200" s="181" t="s">
        <v>222</v>
      </c>
    </row>
    <row r="201" spans="1:65" s="13" customFormat="1">
      <c r="B201" s="171"/>
      <c r="D201" s="172" t="s">
        <v>229</v>
      </c>
      <c r="E201" s="173" t="s">
        <v>1</v>
      </c>
      <c r="F201" s="174" t="s">
        <v>1423</v>
      </c>
      <c r="H201" s="175">
        <v>26.134</v>
      </c>
      <c r="I201" s="176"/>
      <c r="L201" s="171"/>
      <c r="M201" s="177"/>
      <c r="N201" s="178"/>
      <c r="O201" s="178"/>
      <c r="P201" s="178"/>
      <c r="Q201" s="178"/>
      <c r="R201" s="178"/>
      <c r="S201" s="178"/>
      <c r="T201" s="179"/>
      <c r="AT201" s="173" t="s">
        <v>229</v>
      </c>
      <c r="AU201" s="173" t="s">
        <v>85</v>
      </c>
      <c r="AV201" s="13" t="s">
        <v>85</v>
      </c>
      <c r="AW201" s="13" t="s">
        <v>30</v>
      </c>
      <c r="AX201" s="13" t="s">
        <v>78</v>
      </c>
      <c r="AY201" s="173" t="s">
        <v>222</v>
      </c>
    </row>
    <row r="202" spans="1:65" s="2" customFormat="1" ht="24.15" customHeight="1">
      <c r="A202" s="33"/>
      <c r="B202" s="156"/>
      <c r="C202" s="157" t="s">
        <v>396</v>
      </c>
      <c r="D202" s="157" t="s">
        <v>224</v>
      </c>
      <c r="E202" s="158" t="s">
        <v>1424</v>
      </c>
      <c r="F202" s="159" t="s">
        <v>1425</v>
      </c>
      <c r="G202" s="160" t="s">
        <v>235</v>
      </c>
      <c r="H202" s="161">
        <v>40.314</v>
      </c>
      <c r="I202" s="162"/>
      <c r="J202" s="163">
        <f>ROUND(I202*H202,2)</f>
        <v>0</v>
      </c>
      <c r="K202" s="164"/>
      <c r="L202" s="34"/>
      <c r="M202" s="165" t="s">
        <v>1</v>
      </c>
      <c r="N202" s="166" t="s">
        <v>40</v>
      </c>
      <c r="O202" s="62"/>
      <c r="P202" s="167">
        <f>O202*H202</f>
        <v>0</v>
      </c>
      <c r="Q202" s="167">
        <v>1.7126999999999999</v>
      </c>
      <c r="R202" s="167">
        <f>Q202*H202</f>
        <v>69.045787799999999</v>
      </c>
      <c r="S202" s="167">
        <v>0</v>
      </c>
      <c r="T202" s="168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114</v>
      </c>
      <c r="AT202" s="169" t="s">
        <v>224</v>
      </c>
      <c r="AU202" s="169" t="s">
        <v>85</v>
      </c>
      <c r="AY202" s="18" t="s">
        <v>222</v>
      </c>
      <c r="BE202" s="170">
        <f>IF(N202="základná",J202,0)</f>
        <v>0</v>
      </c>
      <c r="BF202" s="170">
        <f>IF(N202="znížená",J202,0)</f>
        <v>0</v>
      </c>
      <c r="BG202" s="170">
        <f>IF(N202="zákl. prenesená",J202,0)</f>
        <v>0</v>
      </c>
      <c r="BH202" s="170">
        <f>IF(N202="zníž. prenesená",J202,0)</f>
        <v>0</v>
      </c>
      <c r="BI202" s="170">
        <f>IF(N202="nulová",J202,0)</f>
        <v>0</v>
      </c>
      <c r="BJ202" s="18" t="s">
        <v>85</v>
      </c>
      <c r="BK202" s="170">
        <f>ROUND(I202*H202,2)</f>
        <v>0</v>
      </c>
      <c r="BL202" s="18" t="s">
        <v>114</v>
      </c>
      <c r="BM202" s="169" t="s">
        <v>1426</v>
      </c>
    </row>
    <row r="203" spans="1:65" s="15" customFormat="1">
      <c r="B203" s="188"/>
      <c r="D203" s="172" t="s">
        <v>229</v>
      </c>
      <c r="E203" s="189" t="s">
        <v>1</v>
      </c>
      <c r="F203" s="190" t="s">
        <v>237</v>
      </c>
      <c r="H203" s="189" t="s">
        <v>1</v>
      </c>
      <c r="I203" s="191"/>
      <c r="L203" s="188"/>
      <c r="M203" s="192"/>
      <c r="N203" s="193"/>
      <c r="O203" s="193"/>
      <c r="P203" s="193"/>
      <c r="Q203" s="193"/>
      <c r="R203" s="193"/>
      <c r="S203" s="193"/>
      <c r="T203" s="194"/>
      <c r="AT203" s="189" t="s">
        <v>229</v>
      </c>
      <c r="AU203" s="189" t="s">
        <v>85</v>
      </c>
      <c r="AV203" s="15" t="s">
        <v>78</v>
      </c>
      <c r="AW203" s="15" t="s">
        <v>30</v>
      </c>
      <c r="AX203" s="15" t="s">
        <v>74</v>
      </c>
      <c r="AY203" s="189" t="s">
        <v>222</v>
      </c>
    </row>
    <row r="204" spans="1:65" s="15" customFormat="1">
      <c r="B204" s="188"/>
      <c r="D204" s="172" t="s">
        <v>229</v>
      </c>
      <c r="E204" s="189" t="s">
        <v>1</v>
      </c>
      <c r="F204" s="190" t="s">
        <v>690</v>
      </c>
      <c r="H204" s="189" t="s">
        <v>1</v>
      </c>
      <c r="I204" s="191"/>
      <c r="L204" s="188"/>
      <c r="M204" s="192"/>
      <c r="N204" s="193"/>
      <c r="O204" s="193"/>
      <c r="P204" s="193"/>
      <c r="Q204" s="193"/>
      <c r="R204" s="193"/>
      <c r="S204" s="193"/>
      <c r="T204" s="194"/>
      <c r="AT204" s="189" t="s">
        <v>229</v>
      </c>
      <c r="AU204" s="189" t="s">
        <v>85</v>
      </c>
      <c r="AV204" s="15" t="s">
        <v>78</v>
      </c>
      <c r="AW204" s="15" t="s">
        <v>30</v>
      </c>
      <c r="AX204" s="15" t="s">
        <v>74</v>
      </c>
      <c r="AY204" s="189" t="s">
        <v>222</v>
      </c>
    </row>
    <row r="205" spans="1:65" s="15" customFormat="1">
      <c r="B205" s="188"/>
      <c r="D205" s="172" t="s">
        <v>229</v>
      </c>
      <c r="E205" s="189" t="s">
        <v>1</v>
      </c>
      <c r="F205" s="190" t="s">
        <v>691</v>
      </c>
      <c r="H205" s="189" t="s">
        <v>1</v>
      </c>
      <c r="I205" s="191"/>
      <c r="L205" s="188"/>
      <c r="M205" s="192"/>
      <c r="N205" s="193"/>
      <c r="O205" s="193"/>
      <c r="P205" s="193"/>
      <c r="Q205" s="193"/>
      <c r="R205" s="193"/>
      <c r="S205" s="193"/>
      <c r="T205" s="194"/>
      <c r="AT205" s="189" t="s">
        <v>229</v>
      </c>
      <c r="AU205" s="189" t="s">
        <v>85</v>
      </c>
      <c r="AV205" s="15" t="s">
        <v>78</v>
      </c>
      <c r="AW205" s="15" t="s">
        <v>30</v>
      </c>
      <c r="AX205" s="15" t="s">
        <v>74</v>
      </c>
      <c r="AY205" s="189" t="s">
        <v>222</v>
      </c>
    </row>
    <row r="206" spans="1:65" s="13" customFormat="1">
      <c r="B206" s="171"/>
      <c r="D206" s="172" t="s">
        <v>229</v>
      </c>
      <c r="E206" s="173" t="s">
        <v>1</v>
      </c>
      <c r="F206" s="174" t="s">
        <v>692</v>
      </c>
      <c r="H206" s="175">
        <v>83.95</v>
      </c>
      <c r="I206" s="176"/>
      <c r="L206" s="171"/>
      <c r="M206" s="177"/>
      <c r="N206" s="178"/>
      <c r="O206" s="178"/>
      <c r="P206" s="178"/>
      <c r="Q206" s="178"/>
      <c r="R206" s="178"/>
      <c r="S206" s="178"/>
      <c r="T206" s="179"/>
      <c r="AT206" s="173" t="s">
        <v>229</v>
      </c>
      <c r="AU206" s="173" t="s">
        <v>85</v>
      </c>
      <c r="AV206" s="13" t="s">
        <v>85</v>
      </c>
      <c r="AW206" s="13" t="s">
        <v>30</v>
      </c>
      <c r="AX206" s="13" t="s">
        <v>74</v>
      </c>
      <c r="AY206" s="173" t="s">
        <v>222</v>
      </c>
    </row>
    <row r="207" spans="1:65" s="13" customFormat="1">
      <c r="B207" s="171"/>
      <c r="D207" s="172" t="s">
        <v>229</v>
      </c>
      <c r="E207" s="173" t="s">
        <v>1</v>
      </c>
      <c r="F207" s="174" t="s">
        <v>693</v>
      </c>
      <c r="H207" s="175">
        <v>177.39</v>
      </c>
      <c r="I207" s="176"/>
      <c r="L207" s="171"/>
      <c r="M207" s="177"/>
      <c r="N207" s="178"/>
      <c r="O207" s="178"/>
      <c r="P207" s="178"/>
      <c r="Q207" s="178"/>
      <c r="R207" s="178"/>
      <c r="S207" s="178"/>
      <c r="T207" s="179"/>
      <c r="AT207" s="173" t="s">
        <v>229</v>
      </c>
      <c r="AU207" s="173" t="s">
        <v>85</v>
      </c>
      <c r="AV207" s="13" t="s">
        <v>85</v>
      </c>
      <c r="AW207" s="13" t="s">
        <v>30</v>
      </c>
      <c r="AX207" s="13" t="s">
        <v>74</v>
      </c>
      <c r="AY207" s="173" t="s">
        <v>222</v>
      </c>
    </row>
    <row r="208" spans="1:65" s="16" customFormat="1">
      <c r="B208" s="195"/>
      <c r="D208" s="172" t="s">
        <v>229</v>
      </c>
      <c r="E208" s="196" t="s">
        <v>1</v>
      </c>
      <c r="F208" s="197" t="s">
        <v>259</v>
      </c>
      <c r="H208" s="198">
        <v>261.33999999999997</v>
      </c>
      <c r="I208" s="199"/>
      <c r="L208" s="195"/>
      <c r="M208" s="200"/>
      <c r="N208" s="201"/>
      <c r="O208" s="201"/>
      <c r="P208" s="201"/>
      <c r="Q208" s="201"/>
      <c r="R208" s="201"/>
      <c r="S208" s="201"/>
      <c r="T208" s="202"/>
      <c r="AT208" s="196" t="s">
        <v>229</v>
      </c>
      <c r="AU208" s="196" t="s">
        <v>85</v>
      </c>
      <c r="AV208" s="16" t="s">
        <v>90</v>
      </c>
      <c r="AW208" s="16" t="s">
        <v>30</v>
      </c>
      <c r="AX208" s="16" t="s">
        <v>74</v>
      </c>
      <c r="AY208" s="196" t="s">
        <v>222</v>
      </c>
    </row>
    <row r="209" spans="1:65" s="15" customFormat="1">
      <c r="B209" s="188"/>
      <c r="D209" s="172" t="s">
        <v>229</v>
      </c>
      <c r="E209" s="189" t="s">
        <v>1</v>
      </c>
      <c r="F209" s="190" t="s">
        <v>694</v>
      </c>
      <c r="H209" s="189" t="s">
        <v>1</v>
      </c>
      <c r="I209" s="191"/>
      <c r="L209" s="188"/>
      <c r="M209" s="192"/>
      <c r="N209" s="193"/>
      <c r="O209" s="193"/>
      <c r="P209" s="193"/>
      <c r="Q209" s="193"/>
      <c r="R209" s="193"/>
      <c r="S209" s="193"/>
      <c r="T209" s="194"/>
      <c r="AT209" s="189" t="s">
        <v>229</v>
      </c>
      <c r="AU209" s="189" t="s">
        <v>85</v>
      </c>
      <c r="AV209" s="15" t="s">
        <v>78</v>
      </c>
      <c r="AW209" s="15" t="s">
        <v>30</v>
      </c>
      <c r="AX209" s="15" t="s">
        <v>74</v>
      </c>
      <c r="AY209" s="189" t="s">
        <v>222</v>
      </c>
    </row>
    <row r="210" spans="1:65" s="13" customFormat="1">
      <c r="B210" s="171"/>
      <c r="D210" s="172" t="s">
        <v>229</v>
      </c>
      <c r="E210" s="173" t="s">
        <v>1</v>
      </c>
      <c r="F210" s="174" t="s">
        <v>695</v>
      </c>
      <c r="H210" s="175">
        <v>4.2</v>
      </c>
      <c r="I210" s="176"/>
      <c r="L210" s="171"/>
      <c r="M210" s="177"/>
      <c r="N210" s="178"/>
      <c r="O210" s="178"/>
      <c r="P210" s="178"/>
      <c r="Q210" s="178"/>
      <c r="R210" s="178"/>
      <c r="S210" s="178"/>
      <c r="T210" s="179"/>
      <c r="AT210" s="173" t="s">
        <v>229</v>
      </c>
      <c r="AU210" s="173" t="s">
        <v>85</v>
      </c>
      <c r="AV210" s="13" t="s">
        <v>85</v>
      </c>
      <c r="AW210" s="13" t="s">
        <v>30</v>
      </c>
      <c r="AX210" s="13" t="s">
        <v>74</v>
      </c>
      <c r="AY210" s="173" t="s">
        <v>222</v>
      </c>
    </row>
    <row r="211" spans="1:65" s="13" customFormat="1">
      <c r="B211" s="171"/>
      <c r="D211" s="172" t="s">
        <v>229</v>
      </c>
      <c r="E211" s="173" t="s">
        <v>1</v>
      </c>
      <c r="F211" s="174" t="s">
        <v>703</v>
      </c>
      <c r="H211" s="175">
        <v>3.22</v>
      </c>
      <c r="I211" s="176"/>
      <c r="L211" s="171"/>
      <c r="M211" s="177"/>
      <c r="N211" s="178"/>
      <c r="O211" s="178"/>
      <c r="P211" s="178"/>
      <c r="Q211" s="178"/>
      <c r="R211" s="178"/>
      <c r="S211" s="178"/>
      <c r="T211" s="179"/>
      <c r="AT211" s="173" t="s">
        <v>229</v>
      </c>
      <c r="AU211" s="173" t="s">
        <v>85</v>
      </c>
      <c r="AV211" s="13" t="s">
        <v>85</v>
      </c>
      <c r="AW211" s="13" t="s">
        <v>30</v>
      </c>
      <c r="AX211" s="13" t="s">
        <v>74</v>
      </c>
      <c r="AY211" s="173" t="s">
        <v>222</v>
      </c>
    </row>
    <row r="212" spans="1:65" s="16" customFormat="1">
      <c r="B212" s="195"/>
      <c r="D212" s="172" t="s">
        <v>229</v>
      </c>
      <c r="E212" s="196" t="s">
        <v>1</v>
      </c>
      <c r="F212" s="197" t="s">
        <v>259</v>
      </c>
      <c r="H212" s="198">
        <v>7.42</v>
      </c>
      <c r="I212" s="199"/>
      <c r="L212" s="195"/>
      <c r="M212" s="200"/>
      <c r="N212" s="201"/>
      <c r="O212" s="201"/>
      <c r="P212" s="201"/>
      <c r="Q212" s="201"/>
      <c r="R212" s="201"/>
      <c r="S212" s="201"/>
      <c r="T212" s="202"/>
      <c r="AT212" s="196" t="s">
        <v>229</v>
      </c>
      <c r="AU212" s="196" t="s">
        <v>85</v>
      </c>
      <c r="AV212" s="16" t="s">
        <v>90</v>
      </c>
      <c r="AW212" s="16" t="s">
        <v>30</v>
      </c>
      <c r="AX212" s="16" t="s">
        <v>74</v>
      </c>
      <c r="AY212" s="196" t="s">
        <v>222</v>
      </c>
    </row>
    <row r="213" spans="1:65" s="14" customFormat="1">
      <c r="B213" s="180"/>
      <c r="D213" s="172" t="s">
        <v>229</v>
      </c>
      <c r="E213" s="181" t="s">
        <v>1</v>
      </c>
      <c r="F213" s="182" t="s">
        <v>232</v>
      </c>
      <c r="H213" s="183">
        <v>268.76</v>
      </c>
      <c r="I213" s="184"/>
      <c r="L213" s="180"/>
      <c r="M213" s="185"/>
      <c r="N213" s="186"/>
      <c r="O213" s="186"/>
      <c r="P213" s="186"/>
      <c r="Q213" s="186"/>
      <c r="R213" s="186"/>
      <c r="S213" s="186"/>
      <c r="T213" s="187"/>
      <c r="AT213" s="181" t="s">
        <v>229</v>
      </c>
      <c r="AU213" s="181" t="s">
        <v>85</v>
      </c>
      <c r="AV213" s="14" t="s">
        <v>114</v>
      </c>
      <c r="AW213" s="14" t="s">
        <v>30</v>
      </c>
      <c r="AX213" s="14" t="s">
        <v>74</v>
      </c>
      <c r="AY213" s="181" t="s">
        <v>222</v>
      </c>
    </row>
    <row r="214" spans="1:65" s="13" customFormat="1">
      <c r="B214" s="171"/>
      <c r="D214" s="172" t="s">
        <v>229</v>
      </c>
      <c r="E214" s="173" t="s">
        <v>1</v>
      </c>
      <c r="F214" s="174" t="s">
        <v>1427</v>
      </c>
      <c r="H214" s="175">
        <v>40.314</v>
      </c>
      <c r="I214" s="176"/>
      <c r="L214" s="171"/>
      <c r="M214" s="177"/>
      <c r="N214" s="178"/>
      <c r="O214" s="178"/>
      <c r="P214" s="178"/>
      <c r="Q214" s="178"/>
      <c r="R214" s="178"/>
      <c r="S214" s="178"/>
      <c r="T214" s="179"/>
      <c r="AT214" s="173" t="s">
        <v>229</v>
      </c>
      <c r="AU214" s="173" t="s">
        <v>85</v>
      </c>
      <c r="AV214" s="13" t="s">
        <v>85</v>
      </c>
      <c r="AW214" s="13" t="s">
        <v>30</v>
      </c>
      <c r="AX214" s="13" t="s">
        <v>78</v>
      </c>
      <c r="AY214" s="173" t="s">
        <v>222</v>
      </c>
    </row>
    <row r="215" spans="1:65" s="2" customFormat="1" ht="24.15" customHeight="1">
      <c r="A215" s="33"/>
      <c r="B215" s="156"/>
      <c r="C215" s="157" t="s">
        <v>620</v>
      </c>
      <c r="D215" s="157" t="s">
        <v>224</v>
      </c>
      <c r="E215" s="158" t="s">
        <v>1424</v>
      </c>
      <c r="F215" s="159" t="s">
        <v>1425</v>
      </c>
      <c r="G215" s="160" t="s">
        <v>235</v>
      </c>
      <c r="H215" s="161">
        <v>16.986000000000001</v>
      </c>
      <c r="I215" s="162"/>
      <c r="J215" s="163">
        <f>ROUND(I215*H215,2)</f>
        <v>0</v>
      </c>
      <c r="K215" s="164"/>
      <c r="L215" s="34"/>
      <c r="M215" s="165" t="s">
        <v>1</v>
      </c>
      <c r="N215" s="166" t="s">
        <v>40</v>
      </c>
      <c r="O215" s="62"/>
      <c r="P215" s="167">
        <f>O215*H215</f>
        <v>0</v>
      </c>
      <c r="Q215" s="167">
        <v>1.7126999999999999</v>
      </c>
      <c r="R215" s="167">
        <f>Q215*H215</f>
        <v>29.091922199999999</v>
      </c>
      <c r="S215" s="167">
        <v>0</v>
      </c>
      <c r="T215" s="168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114</v>
      </c>
      <c r="AT215" s="169" t="s">
        <v>224</v>
      </c>
      <c r="AU215" s="169" t="s">
        <v>85</v>
      </c>
      <c r="AY215" s="18" t="s">
        <v>222</v>
      </c>
      <c r="BE215" s="170">
        <f>IF(N215="základná",J215,0)</f>
        <v>0</v>
      </c>
      <c r="BF215" s="170">
        <f>IF(N215="znížená",J215,0)</f>
        <v>0</v>
      </c>
      <c r="BG215" s="170">
        <f>IF(N215="zákl. prenesená",J215,0)</f>
        <v>0</v>
      </c>
      <c r="BH215" s="170">
        <f>IF(N215="zníž. prenesená",J215,0)</f>
        <v>0</v>
      </c>
      <c r="BI215" s="170">
        <f>IF(N215="nulová",J215,0)</f>
        <v>0</v>
      </c>
      <c r="BJ215" s="18" t="s">
        <v>85</v>
      </c>
      <c r="BK215" s="170">
        <f>ROUND(I215*H215,2)</f>
        <v>0</v>
      </c>
      <c r="BL215" s="18" t="s">
        <v>114</v>
      </c>
      <c r="BM215" s="169" t="s">
        <v>1428</v>
      </c>
    </row>
    <row r="216" spans="1:65" s="15" customFormat="1">
      <c r="B216" s="188"/>
      <c r="D216" s="172" t="s">
        <v>229</v>
      </c>
      <c r="E216" s="189" t="s">
        <v>1</v>
      </c>
      <c r="F216" s="190" t="s">
        <v>660</v>
      </c>
      <c r="H216" s="189" t="s">
        <v>1</v>
      </c>
      <c r="I216" s="191"/>
      <c r="L216" s="188"/>
      <c r="M216" s="192"/>
      <c r="N216" s="193"/>
      <c r="O216" s="193"/>
      <c r="P216" s="193"/>
      <c r="Q216" s="193"/>
      <c r="R216" s="193"/>
      <c r="S216" s="193"/>
      <c r="T216" s="194"/>
      <c r="AT216" s="189" t="s">
        <v>229</v>
      </c>
      <c r="AU216" s="189" t="s">
        <v>85</v>
      </c>
      <c r="AV216" s="15" t="s">
        <v>78</v>
      </c>
      <c r="AW216" s="15" t="s">
        <v>30</v>
      </c>
      <c r="AX216" s="15" t="s">
        <v>74</v>
      </c>
      <c r="AY216" s="189" t="s">
        <v>222</v>
      </c>
    </row>
    <row r="217" spans="1:65" s="13" customFormat="1">
      <c r="B217" s="171"/>
      <c r="D217" s="172" t="s">
        <v>229</v>
      </c>
      <c r="E217" s="173" t="s">
        <v>1</v>
      </c>
      <c r="F217" s="174" t="s">
        <v>1429</v>
      </c>
      <c r="H217" s="175">
        <v>16.986000000000001</v>
      </c>
      <c r="I217" s="176"/>
      <c r="L217" s="171"/>
      <c r="M217" s="177"/>
      <c r="N217" s="178"/>
      <c r="O217" s="178"/>
      <c r="P217" s="178"/>
      <c r="Q217" s="178"/>
      <c r="R217" s="178"/>
      <c r="S217" s="178"/>
      <c r="T217" s="179"/>
      <c r="AT217" s="173" t="s">
        <v>229</v>
      </c>
      <c r="AU217" s="173" t="s">
        <v>85</v>
      </c>
      <c r="AV217" s="13" t="s">
        <v>85</v>
      </c>
      <c r="AW217" s="13" t="s">
        <v>30</v>
      </c>
      <c r="AX217" s="13" t="s">
        <v>74</v>
      </c>
      <c r="AY217" s="173" t="s">
        <v>222</v>
      </c>
    </row>
    <row r="218" spans="1:65" s="14" customFormat="1">
      <c r="B218" s="180"/>
      <c r="D218" s="172" t="s">
        <v>229</v>
      </c>
      <c r="E218" s="181" t="s">
        <v>1</v>
      </c>
      <c r="F218" s="182" t="s">
        <v>232</v>
      </c>
      <c r="H218" s="183">
        <v>16.986000000000001</v>
      </c>
      <c r="I218" s="184"/>
      <c r="L218" s="180"/>
      <c r="M218" s="185"/>
      <c r="N218" s="186"/>
      <c r="O218" s="186"/>
      <c r="P218" s="186"/>
      <c r="Q218" s="186"/>
      <c r="R218" s="186"/>
      <c r="S218" s="186"/>
      <c r="T218" s="187"/>
      <c r="AT218" s="181" t="s">
        <v>229</v>
      </c>
      <c r="AU218" s="181" t="s">
        <v>85</v>
      </c>
      <c r="AV218" s="14" t="s">
        <v>114</v>
      </c>
      <c r="AW218" s="14" t="s">
        <v>30</v>
      </c>
      <c r="AX218" s="14" t="s">
        <v>78</v>
      </c>
      <c r="AY218" s="181" t="s">
        <v>222</v>
      </c>
    </row>
    <row r="219" spans="1:65" s="2" customFormat="1" ht="16.5" customHeight="1">
      <c r="A219" s="33"/>
      <c r="B219" s="156"/>
      <c r="C219" s="157" t="s">
        <v>407</v>
      </c>
      <c r="D219" s="157" t="s">
        <v>224</v>
      </c>
      <c r="E219" s="158" t="s">
        <v>1430</v>
      </c>
      <c r="F219" s="159" t="s">
        <v>1431</v>
      </c>
      <c r="G219" s="160" t="s">
        <v>249</v>
      </c>
      <c r="H219" s="161">
        <v>38.49</v>
      </c>
      <c r="I219" s="162"/>
      <c r="J219" s="163">
        <f>ROUND(I219*H219,2)</f>
        <v>0</v>
      </c>
      <c r="K219" s="164"/>
      <c r="L219" s="34"/>
      <c r="M219" s="165" t="s">
        <v>1</v>
      </c>
      <c r="N219" s="166" t="s">
        <v>40</v>
      </c>
      <c r="O219" s="62"/>
      <c r="P219" s="167">
        <f>O219*H219</f>
        <v>0</v>
      </c>
      <c r="Q219" s="167">
        <v>4.5999999999999999E-3</v>
      </c>
      <c r="R219" s="167">
        <f>Q219*H219</f>
        <v>0.17705400000000002</v>
      </c>
      <c r="S219" s="167">
        <v>0</v>
      </c>
      <c r="T219" s="168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9" t="s">
        <v>114</v>
      </c>
      <c r="AT219" s="169" t="s">
        <v>224</v>
      </c>
      <c r="AU219" s="169" t="s">
        <v>85</v>
      </c>
      <c r="AY219" s="18" t="s">
        <v>222</v>
      </c>
      <c r="BE219" s="170">
        <f>IF(N219="základná",J219,0)</f>
        <v>0</v>
      </c>
      <c r="BF219" s="170">
        <f>IF(N219="znížená",J219,0)</f>
        <v>0</v>
      </c>
      <c r="BG219" s="170">
        <f>IF(N219="zákl. prenesená",J219,0)</f>
        <v>0</v>
      </c>
      <c r="BH219" s="170">
        <f>IF(N219="zníž. prenesená",J219,0)</f>
        <v>0</v>
      </c>
      <c r="BI219" s="170">
        <f>IF(N219="nulová",J219,0)</f>
        <v>0</v>
      </c>
      <c r="BJ219" s="18" t="s">
        <v>85</v>
      </c>
      <c r="BK219" s="170">
        <f>ROUND(I219*H219,2)</f>
        <v>0</v>
      </c>
      <c r="BL219" s="18" t="s">
        <v>114</v>
      </c>
      <c r="BM219" s="169" t="s">
        <v>1432</v>
      </c>
    </row>
    <row r="220" spans="1:65" s="15" customFormat="1">
      <c r="B220" s="188"/>
      <c r="D220" s="172" t="s">
        <v>229</v>
      </c>
      <c r="E220" s="189" t="s">
        <v>1</v>
      </c>
      <c r="F220" s="190" t="s">
        <v>237</v>
      </c>
      <c r="H220" s="189" t="s">
        <v>1</v>
      </c>
      <c r="I220" s="191"/>
      <c r="L220" s="188"/>
      <c r="M220" s="192"/>
      <c r="N220" s="193"/>
      <c r="O220" s="193"/>
      <c r="P220" s="193"/>
      <c r="Q220" s="193"/>
      <c r="R220" s="193"/>
      <c r="S220" s="193"/>
      <c r="T220" s="194"/>
      <c r="AT220" s="189" t="s">
        <v>229</v>
      </c>
      <c r="AU220" s="189" t="s">
        <v>85</v>
      </c>
      <c r="AV220" s="15" t="s">
        <v>78</v>
      </c>
      <c r="AW220" s="15" t="s">
        <v>30</v>
      </c>
      <c r="AX220" s="15" t="s">
        <v>74</v>
      </c>
      <c r="AY220" s="189" t="s">
        <v>222</v>
      </c>
    </row>
    <row r="221" spans="1:65" s="15" customFormat="1">
      <c r="B221" s="188"/>
      <c r="D221" s="172" t="s">
        <v>229</v>
      </c>
      <c r="E221" s="189" t="s">
        <v>1</v>
      </c>
      <c r="F221" s="190" t="s">
        <v>690</v>
      </c>
      <c r="H221" s="189" t="s">
        <v>1</v>
      </c>
      <c r="I221" s="191"/>
      <c r="L221" s="188"/>
      <c r="M221" s="192"/>
      <c r="N221" s="193"/>
      <c r="O221" s="193"/>
      <c r="P221" s="193"/>
      <c r="Q221" s="193"/>
      <c r="R221" s="193"/>
      <c r="S221" s="193"/>
      <c r="T221" s="194"/>
      <c r="AT221" s="189" t="s">
        <v>229</v>
      </c>
      <c r="AU221" s="189" t="s">
        <v>85</v>
      </c>
      <c r="AV221" s="15" t="s">
        <v>78</v>
      </c>
      <c r="AW221" s="15" t="s">
        <v>30</v>
      </c>
      <c r="AX221" s="15" t="s">
        <v>74</v>
      </c>
      <c r="AY221" s="189" t="s">
        <v>222</v>
      </c>
    </row>
    <row r="222" spans="1:65" s="15" customFormat="1">
      <c r="B222" s="188"/>
      <c r="D222" s="172" t="s">
        <v>229</v>
      </c>
      <c r="E222" s="189" t="s">
        <v>1</v>
      </c>
      <c r="F222" s="190" t="s">
        <v>709</v>
      </c>
      <c r="H222" s="189" t="s">
        <v>1</v>
      </c>
      <c r="I222" s="191"/>
      <c r="L222" s="188"/>
      <c r="M222" s="192"/>
      <c r="N222" s="193"/>
      <c r="O222" s="193"/>
      <c r="P222" s="193"/>
      <c r="Q222" s="193"/>
      <c r="R222" s="193"/>
      <c r="S222" s="193"/>
      <c r="T222" s="194"/>
      <c r="AT222" s="189" t="s">
        <v>229</v>
      </c>
      <c r="AU222" s="189" t="s">
        <v>85</v>
      </c>
      <c r="AV222" s="15" t="s">
        <v>78</v>
      </c>
      <c r="AW222" s="15" t="s">
        <v>30</v>
      </c>
      <c r="AX222" s="15" t="s">
        <v>74</v>
      </c>
      <c r="AY222" s="189" t="s">
        <v>222</v>
      </c>
    </row>
    <row r="223" spans="1:65" s="13" customFormat="1">
      <c r="B223" s="171"/>
      <c r="D223" s="172" t="s">
        <v>229</v>
      </c>
      <c r="E223" s="173" t="s">
        <v>1</v>
      </c>
      <c r="F223" s="174" t="s">
        <v>710</v>
      </c>
      <c r="H223" s="175">
        <v>6</v>
      </c>
      <c r="I223" s="176"/>
      <c r="L223" s="171"/>
      <c r="M223" s="177"/>
      <c r="N223" s="178"/>
      <c r="O223" s="178"/>
      <c r="P223" s="178"/>
      <c r="Q223" s="178"/>
      <c r="R223" s="178"/>
      <c r="S223" s="178"/>
      <c r="T223" s="179"/>
      <c r="AT223" s="173" t="s">
        <v>229</v>
      </c>
      <c r="AU223" s="173" t="s">
        <v>85</v>
      </c>
      <c r="AV223" s="13" t="s">
        <v>85</v>
      </c>
      <c r="AW223" s="13" t="s">
        <v>30</v>
      </c>
      <c r="AX223" s="13" t="s">
        <v>74</v>
      </c>
      <c r="AY223" s="173" t="s">
        <v>222</v>
      </c>
    </row>
    <row r="224" spans="1:65" s="13" customFormat="1">
      <c r="B224" s="171"/>
      <c r="D224" s="172" t="s">
        <v>229</v>
      </c>
      <c r="E224" s="173" t="s">
        <v>1</v>
      </c>
      <c r="F224" s="174" t="s">
        <v>711</v>
      </c>
      <c r="H224" s="175">
        <v>3.6</v>
      </c>
      <c r="I224" s="176"/>
      <c r="L224" s="171"/>
      <c r="M224" s="177"/>
      <c r="N224" s="178"/>
      <c r="O224" s="178"/>
      <c r="P224" s="178"/>
      <c r="Q224" s="178"/>
      <c r="R224" s="178"/>
      <c r="S224" s="178"/>
      <c r="T224" s="179"/>
      <c r="AT224" s="173" t="s">
        <v>229</v>
      </c>
      <c r="AU224" s="173" t="s">
        <v>85</v>
      </c>
      <c r="AV224" s="13" t="s">
        <v>85</v>
      </c>
      <c r="AW224" s="13" t="s">
        <v>30</v>
      </c>
      <c r="AX224" s="13" t="s">
        <v>74</v>
      </c>
      <c r="AY224" s="173" t="s">
        <v>222</v>
      </c>
    </row>
    <row r="225" spans="1:65" s="13" customFormat="1">
      <c r="B225" s="171"/>
      <c r="D225" s="172" t="s">
        <v>229</v>
      </c>
      <c r="E225" s="173" t="s">
        <v>1</v>
      </c>
      <c r="F225" s="174" t="s">
        <v>712</v>
      </c>
      <c r="H225" s="175">
        <v>11.05</v>
      </c>
      <c r="I225" s="176"/>
      <c r="L225" s="171"/>
      <c r="M225" s="177"/>
      <c r="N225" s="178"/>
      <c r="O225" s="178"/>
      <c r="P225" s="178"/>
      <c r="Q225" s="178"/>
      <c r="R225" s="178"/>
      <c r="S225" s="178"/>
      <c r="T225" s="179"/>
      <c r="AT225" s="173" t="s">
        <v>229</v>
      </c>
      <c r="AU225" s="173" t="s">
        <v>85</v>
      </c>
      <c r="AV225" s="13" t="s">
        <v>85</v>
      </c>
      <c r="AW225" s="13" t="s">
        <v>30</v>
      </c>
      <c r="AX225" s="13" t="s">
        <v>74</v>
      </c>
      <c r="AY225" s="173" t="s">
        <v>222</v>
      </c>
    </row>
    <row r="226" spans="1:65" s="13" customFormat="1">
      <c r="B226" s="171"/>
      <c r="D226" s="172" t="s">
        <v>229</v>
      </c>
      <c r="E226" s="173" t="s">
        <v>1</v>
      </c>
      <c r="F226" s="174" t="s">
        <v>713</v>
      </c>
      <c r="H226" s="175">
        <v>13.74</v>
      </c>
      <c r="I226" s="176"/>
      <c r="L226" s="171"/>
      <c r="M226" s="177"/>
      <c r="N226" s="178"/>
      <c r="O226" s="178"/>
      <c r="P226" s="178"/>
      <c r="Q226" s="178"/>
      <c r="R226" s="178"/>
      <c r="S226" s="178"/>
      <c r="T226" s="179"/>
      <c r="AT226" s="173" t="s">
        <v>229</v>
      </c>
      <c r="AU226" s="173" t="s">
        <v>85</v>
      </c>
      <c r="AV226" s="13" t="s">
        <v>85</v>
      </c>
      <c r="AW226" s="13" t="s">
        <v>30</v>
      </c>
      <c r="AX226" s="13" t="s">
        <v>74</v>
      </c>
      <c r="AY226" s="173" t="s">
        <v>222</v>
      </c>
    </row>
    <row r="227" spans="1:65" s="13" customFormat="1">
      <c r="B227" s="171"/>
      <c r="D227" s="172" t="s">
        <v>229</v>
      </c>
      <c r="E227" s="173" t="s">
        <v>1</v>
      </c>
      <c r="F227" s="174" t="s">
        <v>714</v>
      </c>
      <c r="H227" s="175">
        <v>4.0999999999999996</v>
      </c>
      <c r="I227" s="176"/>
      <c r="L227" s="171"/>
      <c r="M227" s="177"/>
      <c r="N227" s="178"/>
      <c r="O227" s="178"/>
      <c r="P227" s="178"/>
      <c r="Q227" s="178"/>
      <c r="R227" s="178"/>
      <c r="S227" s="178"/>
      <c r="T227" s="179"/>
      <c r="AT227" s="173" t="s">
        <v>229</v>
      </c>
      <c r="AU227" s="173" t="s">
        <v>85</v>
      </c>
      <c r="AV227" s="13" t="s">
        <v>85</v>
      </c>
      <c r="AW227" s="13" t="s">
        <v>30</v>
      </c>
      <c r="AX227" s="13" t="s">
        <v>74</v>
      </c>
      <c r="AY227" s="173" t="s">
        <v>222</v>
      </c>
    </row>
    <row r="228" spans="1:65" s="16" customFormat="1">
      <c r="B228" s="195"/>
      <c r="D228" s="172" t="s">
        <v>229</v>
      </c>
      <c r="E228" s="196" t="s">
        <v>1</v>
      </c>
      <c r="F228" s="197" t="s">
        <v>259</v>
      </c>
      <c r="H228" s="198">
        <v>38.49</v>
      </c>
      <c r="I228" s="199"/>
      <c r="L228" s="195"/>
      <c r="M228" s="200"/>
      <c r="N228" s="201"/>
      <c r="O228" s="201"/>
      <c r="P228" s="201"/>
      <c r="Q228" s="201"/>
      <c r="R228" s="201"/>
      <c r="S228" s="201"/>
      <c r="T228" s="202"/>
      <c r="AT228" s="196" t="s">
        <v>229</v>
      </c>
      <c r="AU228" s="196" t="s">
        <v>85</v>
      </c>
      <c r="AV228" s="16" t="s">
        <v>90</v>
      </c>
      <c r="AW228" s="16" t="s">
        <v>30</v>
      </c>
      <c r="AX228" s="16" t="s">
        <v>74</v>
      </c>
      <c r="AY228" s="196" t="s">
        <v>222</v>
      </c>
    </row>
    <row r="229" spans="1:65" s="14" customFormat="1">
      <c r="B229" s="180"/>
      <c r="D229" s="172" t="s">
        <v>229</v>
      </c>
      <c r="E229" s="181" t="s">
        <v>1</v>
      </c>
      <c r="F229" s="182" t="s">
        <v>232</v>
      </c>
      <c r="H229" s="183">
        <v>38.49</v>
      </c>
      <c r="I229" s="184"/>
      <c r="L229" s="180"/>
      <c r="M229" s="185"/>
      <c r="N229" s="186"/>
      <c r="O229" s="186"/>
      <c r="P229" s="186"/>
      <c r="Q229" s="186"/>
      <c r="R229" s="186"/>
      <c r="S229" s="186"/>
      <c r="T229" s="187"/>
      <c r="AT229" s="181" t="s">
        <v>229</v>
      </c>
      <c r="AU229" s="181" t="s">
        <v>85</v>
      </c>
      <c r="AV229" s="14" t="s">
        <v>114</v>
      </c>
      <c r="AW229" s="14" t="s">
        <v>30</v>
      </c>
      <c r="AX229" s="14" t="s">
        <v>78</v>
      </c>
      <c r="AY229" s="181" t="s">
        <v>222</v>
      </c>
    </row>
    <row r="230" spans="1:65" s="12" customFormat="1" ht="22.95" customHeight="1">
      <c r="B230" s="143"/>
      <c r="D230" s="144" t="s">
        <v>73</v>
      </c>
      <c r="E230" s="154" t="s">
        <v>160</v>
      </c>
      <c r="F230" s="154" t="s">
        <v>223</v>
      </c>
      <c r="I230" s="146"/>
      <c r="J230" s="155">
        <f>BK230</f>
        <v>0</v>
      </c>
      <c r="L230" s="143"/>
      <c r="M230" s="148"/>
      <c r="N230" s="149"/>
      <c r="O230" s="149"/>
      <c r="P230" s="150">
        <f>SUM(P231:P246)</f>
        <v>0</v>
      </c>
      <c r="Q230" s="149"/>
      <c r="R230" s="150">
        <f>SUM(R231:R246)</f>
        <v>2.14598304</v>
      </c>
      <c r="S230" s="149"/>
      <c r="T230" s="151">
        <f>SUM(T231:T246)</f>
        <v>0</v>
      </c>
      <c r="AR230" s="144" t="s">
        <v>78</v>
      </c>
      <c r="AT230" s="152" t="s">
        <v>73</v>
      </c>
      <c r="AU230" s="152" t="s">
        <v>78</v>
      </c>
      <c r="AY230" s="144" t="s">
        <v>222</v>
      </c>
      <c r="BK230" s="153">
        <f>SUM(BK231:BK246)</f>
        <v>0</v>
      </c>
    </row>
    <row r="231" spans="1:65" s="2" customFormat="1" ht="24.15" customHeight="1">
      <c r="A231" s="33"/>
      <c r="B231" s="156"/>
      <c r="C231" s="157" t="s">
        <v>1433</v>
      </c>
      <c r="D231" s="157" t="s">
        <v>224</v>
      </c>
      <c r="E231" s="158" t="s">
        <v>1434</v>
      </c>
      <c r="F231" s="159" t="s">
        <v>1435</v>
      </c>
      <c r="G231" s="160" t="s">
        <v>249</v>
      </c>
      <c r="H231" s="161">
        <v>342.6</v>
      </c>
      <c r="I231" s="162"/>
      <c r="J231" s="163">
        <f>ROUND(I231*H231,2)</f>
        <v>0</v>
      </c>
      <c r="K231" s="164"/>
      <c r="L231" s="34"/>
      <c r="M231" s="165" t="s">
        <v>1</v>
      </c>
      <c r="N231" s="166" t="s">
        <v>40</v>
      </c>
      <c r="O231" s="62"/>
      <c r="P231" s="167">
        <f>O231*H231</f>
        <v>0</v>
      </c>
      <c r="Q231" s="167">
        <v>6.1799999999999997E-3</v>
      </c>
      <c r="R231" s="167">
        <f>Q231*H231</f>
        <v>2.1172680000000001</v>
      </c>
      <c r="S231" s="167">
        <v>0</v>
      </c>
      <c r="T231" s="168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114</v>
      </c>
      <c r="AT231" s="169" t="s">
        <v>224</v>
      </c>
      <c r="AU231" s="169" t="s">
        <v>85</v>
      </c>
      <c r="AY231" s="18" t="s">
        <v>222</v>
      </c>
      <c r="BE231" s="170">
        <f>IF(N231="základná",J231,0)</f>
        <v>0</v>
      </c>
      <c r="BF231" s="170">
        <f>IF(N231="znížená",J231,0)</f>
        <v>0</v>
      </c>
      <c r="BG231" s="170">
        <f>IF(N231="zákl. prenesená",J231,0)</f>
        <v>0</v>
      </c>
      <c r="BH231" s="170">
        <f>IF(N231="zníž. prenesená",J231,0)</f>
        <v>0</v>
      </c>
      <c r="BI231" s="170">
        <f>IF(N231="nulová",J231,0)</f>
        <v>0</v>
      </c>
      <c r="BJ231" s="18" t="s">
        <v>85</v>
      </c>
      <c r="BK231" s="170">
        <f>ROUND(I231*H231,2)</f>
        <v>0</v>
      </c>
      <c r="BL231" s="18" t="s">
        <v>114</v>
      </c>
      <c r="BM231" s="169" t="s">
        <v>1436</v>
      </c>
    </row>
    <row r="232" spans="1:65" s="13" customFormat="1">
      <c r="B232" s="171"/>
      <c r="D232" s="172" t="s">
        <v>229</v>
      </c>
      <c r="E232" s="173" t="s">
        <v>1</v>
      </c>
      <c r="F232" s="174" t="s">
        <v>1437</v>
      </c>
      <c r="H232" s="175">
        <v>342.6</v>
      </c>
      <c r="I232" s="176"/>
      <c r="L232" s="171"/>
      <c r="M232" s="177"/>
      <c r="N232" s="178"/>
      <c r="O232" s="178"/>
      <c r="P232" s="178"/>
      <c r="Q232" s="178"/>
      <c r="R232" s="178"/>
      <c r="S232" s="178"/>
      <c r="T232" s="179"/>
      <c r="AT232" s="173" t="s">
        <v>229</v>
      </c>
      <c r="AU232" s="173" t="s">
        <v>85</v>
      </c>
      <c r="AV232" s="13" t="s">
        <v>85</v>
      </c>
      <c r="AW232" s="13" t="s">
        <v>30</v>
      </c>
      <c r="AX232" s="13" t="s">
        <v>74</v>
      </c>
      <c r="AY232" s="173" t="s">
        <v>222</v>
      </c>
    </row>
    <row r="233" spans="1:65" s="14" customFormat="1">
      <c r="B233" s="180"/>
      <c r="D233" s="172" t="s">
        <v>229</v>
      </c>
      <c r="E233" s="181" t="s">
        <v>1</v>
      </c>
      <c r="F233" s="182" t="s">
        <v>232</v>
      </c>
      <c r="H233" s="183">
        <v>342.6</v>
      </c>
      <c r="I233" s="184"/>
      <c r="L233" s="180"/>
      <c r="M233" s="185"/>
      <c r="N233" s="186"/>
      <c r="O233" s="186"/>
      <c r="P233" s="186"/>
      <c r="Q233" s="186"/>
      <c r="R233" s="186"/>
      <c r="S233" s="186"/>
      <c r="T233" s="187"/>
      <c r="AT233" s="181" t="s">
        <v>229</v>
      </c>
      <c r="AU233" s="181" t="s">
        <v>85</v>
      </c>
      <c r="AV233" s="14" t="s">
        <v>114</v>
      </c>
      <c r="AW233" s="14" t="s">
        <v>30</v>
      </c>
      <c r="AX233" s="14" t="s">
        <v>78</v>
      </c>
      <c r="AY233" s="181" t="s">
        <v>222</v>
      </c>
    </row>
    <row r="234" spans="1:65" s="2" customFormat="1" ht="16.5" customHeight="1">
      <c r="A234" s="33"/>
      <c r="B234" s="156"/>
      <c r="C234" s="157" t="s">
        <v>1438</v>
      </c>
      <c r="D234" s="157" t="s">
        <v>224</v>
      </c>
      <c r="E234" s="158" t="s">
        <v>1439</v>
      </c>
      <c r="F234" s="159" t="s">
        <v>1440</v>
      </c>
      <c r="G234" s="160" t="s">
        <v>399</v>
      </c>
      <c r="H234" s="161">
        <v>74.7</v>
      </c>
      <c r="I234" s="162"/>
      <c r="J234" s="163">
        <f>ROUND(I234*H234,2)</f>
        <v>0</v>
      </c>
      <c r="K234" s="164"/>
      <c r="L234" s="34"/>
      <c r="M234" s="165" t="s">
        <v>1</v>
      </c>
      <c r="N234" s="166" t="s">
        <v>40</v>
      </c>
      <c r="O234" s="62"/>
      <c r="P234" s="167">
        <f>O234*H234</f>
        <v>0</v>
      </c>
      <c r="Q234" s="167">
        <v>1.6000000000000001E-4</v>
      </c>
      <c r="R234" s="167">
        <f>Q234*H234</f>
        <v>1.1952000000000001E-2</v>
      </c>
      <c r="S234" s="167">
        <v>0</v>
      </c>
      <c r="T234" s="168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114</v>
      </c>
      <c r="AT234" s="169" t="s">
        <v>224</v>
      </c>
      <c r="AU234" s="169" t="s">
        <v>85</v>
      </c>
      <c r="AY234" s="18" t="s">
        <v>222</v>
      </c>
      <c r="BE234" s="170">
        <f>IF(N234="základná",J234,0)</f>
        <v>0</v>
      </c>
      <c r="BF234" s="170">
        <f>IF(N234="znížená",J234,0)</f>
        <v>0</v>
      </c>
      <c r="BG234" s="170">
        <f>IF(N234="zákl. prenesená",J234,0)</f>
        <v>0</v>
      </c>
      <c r="BH234" s="170">
        <f>IF(N234="zníž. prenesená",J234,0)</f>
        <v>0</v>
      </c>
      <c r="BI234" s="170">
        <f>IF(N234="nulová",J234,0)</f>
        <v>0</v>
      </c>
      <c r="BJ234" s="18" t="s">
        <v>85</v>
      </c>
      <c r="BK234" s="170">
        <f>ROUND(I234*H234,2)</f>
        <v>0</v>
      </c>
      <c r="BL234" s="18" t="s">
        <v>114</v>
      </c>
      <c r="BM234" s="169" t="s">
        <v>1441</v>
      </c>
    </row>
    <row r="235" spans="1:65" s="13" customFormat="1">
      <c r="B235" s="171"/>
      <c r="D235" s="172" t="s">
        <v>229</v>
      </c>
      <c r="E235" s="173" t="s">
        <v>1</v>
      </c>
      <c r="F235" s="174" t="s">
        <v>1442</v>
      </c>
      <c r="H235" s="175">
        <v>10</v>
      </c>
      <c r="I235" s="176"/>
      <c r="L235" s="171"/>
      <c r="M235" s="177"/>
      <c r="N235" s="178"/>
      <c r="O235" s="178"/>
      <c r="P235" s="178"/>
      <c r="Q235" s="178"/>
      <c r="R235" s="178"/>
      <c r="S235" s="178"/>
      <c r="T235" s="179"/>
      <c r="AT235" s="173" t="s">
        <v>229</v>
      </c>
      <c r="AU235" s="173" t="s">
        <v>85</v>
      </c>
      <c r="AV235" s="13" t="s">
        <v>85</v>
      </c>
      <c r="AW235" s="13" t="s">
        <v>30</v>
      </c>
      <c r="AX235" s="13" t="s">
        <v>74</v>
      </c>
      <c r="AY235" s="173" t="s">
        <v>222</v>
      </c>
    </row>
    <row r="236" spans="1:65" s="13" customFormat="1">
      <c r="B236" s="171"/>
      <c r="D236" s="172" t="s">
        <v>229</v>
      </c>
      <c r="E236" s="173" t="s">
        <v>1</v>
      </c>
      <c r="F236" s="174" t="s">
        <v>1443</v>
      </c>
      <c r="H236" s="175">
        <v>8.4</v>
      </c>
      <c r="I236" s="176"/>
      <c r="L236" s="171"/>
      <c r="M236" s="177"/>
      <c r="N236" s="178"/>
      <c r="O236" s="178"/>
      <c r="P236" s="178"/>
      <c r="Q236" s="178"/>
      <c r="R236" s="178"/>
      <c r="S236" s="178"/>
      <c r="T236" s="179"/>
      <c r="AT236" s="173" t="s">
        <v>229</v>
      </c>
      <c r="AU236" s="173" t="s">
        <v>85</v>
      </c>
      <c r="AV236" s="13" t="s">
        <v>85</v>
      </c>
      <c r="AW236" s="13" t="s">
        <v>30</v>
      </c>
      <c r="AX236" s="13" t="s">
        <v>74</v>
      </c>
      <c r="AY236" s="173" t="s">
        <v>222</v>
      </c>
    </row>
    <row r="237" spans="1:65" s="13" customFormat="1">
      <c r="B237" s="171"/>
      <c r="D237" s="172" t="s">
        <v>229</v>
      </c>
      <c r="E237" s="173" t="s">
        <v>1</v>
      </c>
      <c r="F237" s="174" t="s">
        <v>1444</v>
      </c>
      <c r="H237" s="175">
        <v>14.3</v>
      </c>
      <c r="I237" s="176"/>
      <c r="L237" s="171"/>
      <c r="M237" s="177"/>
      <c r="N237" s="178"/>
      <c r="O237" s="178"/>
      <c r="P237" s="178"/>
      <c r="Q237" s="178"/>
      <c r="R237" s="178"/>
      <c r="S237" s="178"/>
      <c r="T237" s="179"/>
      <c r="AT237" s="173" t="s">
        <v>229</v>
      </c>
      <c r="AU237" s="173" t="s">
        <v>85</v>
      </c>
      <c r="AV237" s="13" t="s">
        <v>85</v>
      </c>
      <c r="AW237" s="13" t="s">
        <v>30</v>
      </c>
      <c r="AX237" s="13" t="s">
        <v>74</v>
      </c>
      <c r="AY237" s="173" t="s">
        <v>222</v>
      </c>
    </row>
    <row r="238" spans="1:65" s="13" customFormat="1">
      <c r="B238" s="171"/>
      <c r="D238" s="172" t="s">
        <v>229</v>
      </c>
      <c r="E238" s="173" t="s">
        <v>1</v>
      </c>
      <c r="F238" s="174" t="s">
        <v>1445</v>
      </c>
      <c r="H238" s="175">
        <v>14.9</v>
      </c>
      <c r="I238" s="176"/>
      <c r="L238" s="171"/>
      <c r="M238" s="177"/>
      <c r="N238" s="178"/>
      <c r="O238" s="178"/>
      <c r="P238" s="178"/>
      <c r="Q238" s="178"/>
      <c r="R238" s="178"/>
      <c r="S238" s="178"/>
      <c r="T238" s="179"/>
      <c r="AT238" s="173" t="s">
        <v>229</v>
      </c>
      <c r="AU238" s="173" t="s">
        <v>85</v>
      </c>
      <c r="AV238" s="13" t="s">
        <v>85</v>
      </c>
      <c r="AW238" s="13" t="s">
        <v>30</v>
      </c>
      <c r="AX238" s="13" t="s">
        <v>74</v>
      </c>
      <c r="AY238" s="173" t="s">
        <v>222</v>
      </c>
    </row>
    <row r="239" spans="1:65" s="13" customFormat="1">
      <c r="B239" s="171"/>
      <c r="D239" s="172" t="s">
        <v>229</v>
      </c>
      <c r="E239" s="173" t="s">
        <v>1</v>
      </c>
      <c r="F239" s="174" t="s">
        <v>1446</v>
      </c>
      <c r="H239" s="175">
        <v>8.1</v>
      </c>
      <c r="I239" s="176"/>
      <c r="L239" s="171"/>
      <c r="M239" s="177"/>
      <c r="N239" s="178"/>
      <c r="O239" s="178"/>
      <c r="P239" s="178"/>
      <c r="Q239" s="178"/>
      <c r="R239" s="178"/>
      <c r="S239" s="178"/>
      <c r="T239" s="179"/>
      <c r="AT239" s="173" t="s">
        <v>229</v>
      </c>
      <c r="AU239" s="173" t="s">
        <v>85</v>
      </c>
      <c r="AV239" s="13" t="s">
        <v>85</v>
      </c>
      <c r="AW239" s="13" t="s">
        <v>30</v>
      </c>
      <c r="AX239" s="13" t="s">
        <v>74</v>
      </c>
      <c r="AY239" s="173" t="s">
        <v>222</v>
      </c>
    </row>
    <row r="240" spans="1:65" s="13" customFormat="1">
      <c r="B240" s="171"/>
      <c r="D240" s="172" t="s">
        <v>229</v>
      </c>
      <c r="E240" s="173" t="s">
        <v>1</v>
      </c>
      <c r="F240" s="174" t="s">
        <v>1447</v>
      </c>
      <c r="H240" s="175">
        <v>8.1999999999999993</v>
      </c>
      <c r="I240" s="176"/>
      <c r="L240" s="171"/>
      <c r="M240" s="177"/>
      <c r="N240" s="178"/>
      <c r="O240" s="178"/>
      <c r="P240" s="178"/>
      <c r="Q240" s="178"/>
      <c r="R240" s="178"/>
      <c r="S240" s="178"/>
      <c r="T240" s="179"/>
      <c r="AT240" s="173" t="s">
        <v>229</v>
      </c>
      <c r="AU240" s="173" t="s">
        <v>85</v>
      </c>
      <c r="AV240" s="13" t="s">
        <v>85</v>
      </c>
      <c r="AW240" s="13" t="s">
        <v>30</v>
      </c>
      <c r="AX240" s="13" t="s">
        <v>74</v>
      </c>
      <c r="AY240" s="173" t="s">
        <v>222</v>
      </c>
    </row>
    <row r="241" spans="1:65" s="13" customFormat="1">
      <c r="B241" s="171"/>
      <c r="D241" s="172" t="s">
        <v>229</v>
      </c>
      <c r="E241" s="173" t="s">
        <v>1</v>
      </c>
      <c r="F241" s="174" t="s">
        <v>1448</v>
      </c>
      <c r="H241" s="175">
        <v>10.8</v>
      </c>
      <c r="I241" s="176"/>
      <c r="L241" s="171"/>
      <c r="M241" s="177"/>
      <c r="N241" s="178"/>
      <c r="O241" s="178"/>
      <c r="P241" s="178"/>
      <c r="Q241" s="178"/>
      <c r="R241" s="178"/>
      <c r="S241" s="178"/>
      <c r="T241" s="179"/>
      <c r="AT241" s="173" t="s">
        <v>229</v>
      </c>
      <c r="AU241" s="173" t="s">
        <v>85</v>
      </c>
      <c r="AV241" s="13" t="s">
        <v>85</v>
      </c>
      <c r="AW241" s="13" t="s">
        <v>30</v>
      </c>
      <c r="AX241" s="13" t="s">
        <v>74</v>
      </c>
      <c r="AY241" s="173" t="s">
        <v>222</v>
      </c>
    </row>
    <row r="242" spans="1:65" s="14" customFormat="1">
      <c r="B242" s="180"/>
      <c r="D242" s="172" t="s">
        <v>229</v>
      </c>
      <c r="E242" s="181" t="s">
        <v>1</v>
      </c>
      <c r="F242" s="182" t="s">
        <v>232</v>
      </c>
      <c r="H242" s="183">
        <v>74.7</v>
      </c>
      <c r="I242" s="184"/>
      <c r="L242" s="180"/>
      <c r="M242" s="185"/>
      <c r="N242" s="186"/>
      <c r="O242" s="186"/>
      <c r="P242" s="186"/>
      <c r="Q242" s="186"/>
      <c r="R242" s="186"/>
      <c r="S242" s="186"/>
      <c r="T242" s="187"/>
      <c r="AT242" s="181" t="s">
        <v>229</v>
      </c>
      <c r="AU242" s="181" t="s">
        <v>85</v>
      </c>
      <c r="AV242" s="14" t="s">
        <v>114</v>
      </c>
      <c r="AW242" s="14" t="s">
        <v>30</v>
      </c>
      <c r="AX242" s="14" t="s">
        <v>78</v>
      </c>
      <c r="AY242" s="181" t="s">
        <v>222</v>
      </c>
    </row>
    <row r="243" spans="1:65" s="2" customFormat="1" ht="16.5" customHeight="1">
      <c r="A243" s="33"/>
      <c r="B243" s="156"/>
      <c r="C243" s="157" t="s">
        <v>1449</v>
      </c>
      <c r="D243" s="157" t="s">
        <v>224</v>
      </c>
      <c r="E243" s="158" t="s">
        <v>1450</v>
      </c>
      <c r="F243" s="159" t="s">
        <v>1451</v>
      </c>
      <c r="G243" s="160" t="s">
        <v>399</v>
      </c>
      <c r="H243" s="161">
        <v>104.76900000000001</v>
      </c>
      <c r="I243" s="162"/>
      <c r="J243" s="163">
        <f>ROUND(I243*H243,2)</f>
        <v>0</v>
      </c>
      <c r="K243" s="164"/>
      <c r="L243" s="34"/>
      <c r="M243" s="165" t="s">
        <v>1</v>
      </c>
      <c r="N243" s="166" t="s">
        <v>40</v>
      </c>
      <c r="O243" s="62"/>
      <c r="P243" s="167">
        <f>O243*H243</f>
        <v>0</v>
      </c>
      <c r="Q243" s="167">
        <v>1.6000000000000001E-4</v>
      </c>
      <c r="R243" s="167">
        <f>Q243*H243</f>
        <v>1.6763040000000003E-2</v>
      </c>
      <c r="S243" s="167">
        <v>0</v>
      </c>
      <c r="T243" s="168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9" t="s">
        <v>114</v>
      </c>
      <c r="AT243" s="169" t="s">
        <v>224</v>
      </c>
      <c r="AU243" s="169" t="s">
        <v>85</v>
      </c>
      <c r="AY243" s="18" t="s">
        <v>222</v>
      </c>
      <c r="BE243" s="170">
        <f>IF(N243="základná",J243,0)</f>
        <v>0</v>
      </c>
      <c r="BF243" s="170">
        <f>IF(N243="znížená",J243,0)</f>
        <v>0</v>
      </c>
      <c r="BG243" s="170">
        <f>IF(N243="zákl. prenesená",J243,0)</f>
        <v>0</v>
      </c>
      <c r="BH243" s="170">
        <f>IF(N243="zníž. prenesená",J243,0)</f>
        <v>0</v>
      </c>
      <c r="BI243" s="170">
        <f>IF(N243="nulová",J243,0)</f>
        <v>0</v>
      </c>
      <c r="BJ243" s="18" t="s">
        <v>85</v>
      </c>
      <c r="BK243" s="170">
        <f>ROUND(I243*H243,2)</f>
        <v>0</v>
      </c>
      <c r="BL243" s="18" t="s">
        <v>114</v>
      </c>
      <c r="BM243" s="169" t="s">
        <v>1452</v>
      </c>
    </row>
    <row r="244" spans="1:65" s="13" customFormat="1">
      <c r="B244" s="171"/>
      <c r="D244" s="172" t="s">
        <v>229</v>
      </c>
      <c r="E244" s="173" t="s">
        <v>1</v>
      </c>
      <c r="F244" s="174" t="s">
        <v>1453</v>
      </c>
      <c r="H244" s="175">
        <v>43.869</v>
      </c>
      <c r="I244" s="176"/>
      <c r="L244" s="171"/>
      <c r="M244" s="177"/>
      <c r="N244" s="178"/>
      <c r="O244" s="178"/>
      <c r="P244" s="178"/>
      <c r="Q244" s="178"/>
      <c r="R244" s="178"/>
      <c r="S244" s="178"/>
      <c r="T244" s="179"/>
      <c r="AT244" s="173" t="s">
        <v>229</v>
      </c>
      <c r="AU244" s="173" t="s">
        <v>85</v>
      </c>
      <c r="AV244" s="13" t="s">
        <v>85</v>
      </c>
      <c r="AW244" s="13" t="s">
        <v>30</v>
      </c>
      <c r="AX244" s="13" t="s">
        <v>74</v>
      </c>
      <c r="AY244" s="173" t="s">
        <v>222</v>
      </c>
    </row>
    <row r="245" spans="1:65" s="13" customFormat="1">
      <c r="B245" s="171"/>
      <c r="D245" s="172" t="s">
        <v>229</v>
      </c>
      <c r="E245" s="173" t="s">
        <v>1</v>
      </c>
      <c r="F245" s="174" t="s">
        <v>1454</v>
      </c>
      <c r="H245" s="175">
        <v>60.9</v>
      </c>
      <c r="I245" s="176"/>
      <c r="L245" s="171"/>
      <c r="M245" s="177"/>
      <c r="N245" s="178"/>
      <c r="O245" s="178"/>
      <c r="P245" s="178"/>
      <c r="Q245" s="178"/>
      <c r="R245" s="178"/>
      <c r="S245" s="178"/>
      <c r="T245" s="179"/>
      <c r="AT245" s="173" t="s">
        <v>229</v>
      </c>
      <c r="AU245" s="173" t="s">
        <v>85</v>
      </c>
      <c r="AV245" s="13" t="s">
        <v>85</v>
      </c>
      <c r="AW245" s="13" t="s">
        <v>30</v>
      </c>
      <c r="AX245" s="13" t="s">
        <v>74</v>
      </c>
      <c r="AY245" s="173" t="s">
        <v>222</v>
      </c>
    </row>
    <row r="246" spans="1:65" s="14" customFormat="1">
      <c r="B246" s="180"/>
      <c r="D246" s="172" t="s">
        <v>229</v>
      </c>
      <c r="E246" s="181" t="s">
        <v>1</v>
      </c>
      <c r="F246" s="182" t="s">
        <v>232</v>
      </c>
      <c r="H246" s="183">
        <v>104.76900000000001</v>
      </c>
      <c r="I246" s="184"/>
      <c r="L246" s="180"/>
      <c r="M246" s="185"/>
      <c r="N246" s="186"/>
      <c r="O246" s="186"/>
      <c r="P246" s="186"/>
      <c r="Q246" s="186"/>
      <c r="R246" s="186"/>
      <c r="S246" s="186"/>
      <c r="T246" s="187"/>
      <c r="AT246" s="181" t="s">
        <v>229</v>
      </c>
      <c r="AU246" s="181" t="s">
        <v>85</v>
      </c>
      <c r="AV246" s="14" t="s">
        <v>114</v>
      </c>
      <c r="AW246" s="14" t="s">
        <v>30</v>
      </c>
      <c r="AX246" s="14" t="s">
        <v>78</v>
      </c>
      <c r="AY246" s="181" t="s">
        <v>222</v>
      </c>
    </row>
    <row r="247" spans="1:65" s="12" customFormat="1" ht="22.95" customHeight="1">
      <c r="B247" s="143"/>
      <c r="D247" s="144" t="s">
        <v>73</v>
      </c>
      <c r="E247" s="154" t="s">
        <v>504</v>
      </c>
      <c r="F247" s="154" t="s">
        <v>505</v>
      </c>
      <c r="I247" s="146"/>
      <c r="J247" s="155">
        <f>BK247</f>
        <v>0</v>
      </c>
      <c r="L247" s="143"/>
      <c r="M247" s="148"/>
      <c r="N247" s="149"/>
      <c r="O247" s="149"/>
      <c r="P247" s="150">
        <f>P248</f>
        <v>0</v>
      </c>
      <c r="Q247" s="149"/>
      <c r="R247" s="150">
        <f>R248</f>
        <v>0</v>
      </c>
      <c r="S247" s="149"/>
      <c r="T247" s="151">
        <f>T248</f>
        <v>0</v>
      </c>
      <c r="AR247" s="144" t="s">
        <v>78</v>
      </c>
      <c r="AT247" s="152" t="s">
        <v>73</v>
      </c>
      <c r="AU247" s="152" t="s">
        <v>78</v>
      </c>
      <c r="AY247" s="144" t="s">
        <v>222</v>
      </c>
      <c r="BK247" s="153">
        <f>BK248</f>
        <v>0</v>
      </c>
    </row>
    <row r="248" spans="1:65" s="2" customFormat="1" ht="24.15" customHeight="1">
      <c r="A248" s="33"/>
      <c r="B248" s="156"/>
      <c r="C248" s="157" t="s">
        <v>826</v>
      </c>
      <c r="D248" s="157" t="s">
        <v>224</v>
      </c>
      <c r="E248" s="158" t="s">
        <v>507</v>
      </c>
      <c r="F248" s="159" t="s">
        <v>508</v>
      </c>
      <c r="G248" s="160" t="s">
        <v>482</v>
      </c>
      <c r="H248" s="161">
        <v>221.32900000000001</v>
      </c>
      <c r="I248" s="162"/>
      <c r="J248" s="163">
        <f>ROUND(I248*H248,2)</f>
        <v>0</v>
      </c>
      <c r="K248" s="164"/>
      <c r="L248" s="34"/>
      <c r="M248" s="165" t="s">
        <v>1</v>
      </c>
      <c r="N248" s="166" t="s">
        <v>40</v>
      </c>
      <c r="O248" s="62"/>
      <c r="P248" s="167">
        <f>O248*H248</f>
        <v>0</v>
      </c>
      <c r="Q248" s="167">
        <v>0</v>
      </c>
      <c r="R248" s="167">
        <f>Q248*H248</f>
        <v>0</v>
      </c>
      <c r="S248" s="167">
        <v>0</v>
      </c>
      <c r="T248" s="168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9" t="s">
        <v>114</v>
      </c>
      <c r="AT248" s="169" t="s">
        <v>224</v>
      </c>
      <c r="AU248" s="169" t="s">
        <v>85</v>
      </c>
      <c r="AY248" s="18" t="s">
        <v>222</v>
      </c>
      <c r="BE248" s="170">
        <f>IF(N248="základná",J248,0)</f>
        <v>0</v>
      </c>
      <c r="BF248" s="170">
        <f>IF(N248="znížená",J248,0)</f>
        <v>0</v>
      </c>
      <c r="BG248" s="170">
        <f>IF(N248="zákl. prenesená",J248,0)</f>
        <v>0</v>
      </c>
      <c r="BH248" s="170">
        <f>IF(N248="zníž. prenesená",J248,0)</f>
        <v>0</v>
      </c>
      <c r="BI248" s="170">
        <f>IF(N248="nulová",J248,0)</f>
        <v>0</v>
      </c>
      <c r="BJ248" s="18" t="s">
        <v>85</v>
      </c>
      <c r="BK248" s="170">
        <f>ROUND(I248*H248,2)</f>
        <v>0</v>
      </c>
      <c r="BL248" s="18" t="s">
        <v>114</v>
      </c>
      <c r="BM248" s="169" t="s">
        <v>827</v>
      </c>
    </row>
    <row r="249" spans="1:65" s="12" customFormat="1" ht="25.95" customHeight="1">
      <c r="B249" s="143"/>
      <c r="D249" s="144" t="s">
        <v>73</v>
      </c>
      <c r="E249" s="145" t="s">
        <v>510</v>
      </c>
      <c r="F249" s="145" t="s">
        <v>511</v>
      </c>
      <c r="I249" s="146"/>
      <c r="J249" s="147">
        <f>BK249</f>
        <v>0</v>
      </c>
      <c r="L249" s="143"/>
      <c r="M249" s="148"/>
      <c r="N249" s="149"/>
      <c r="O249" s="149"/>
      <c r="P249" s="150">
        <f>P250+P286+P324+P330+P365+P383+P388+P417+P430+P441+P464</f>
        <v>0</v>
      </c>
      <c r="Q249" s="149"/>
      <c r="R249" s="150">
        <f>R250+R286+R324+R330+R365+R383+R388+R417+R430+R441+R464</f>
        <v>17.0137061225</v>
      </c>
      <c r="S249" s="149"/>
      <c r="T249" s="151">
        <f>T250+T286+T324+T330+T365+T383+T388+T417+T430+T441+T464</f>
        <v>0</v>
      </c>
      <c r="AR249" s="144" t="s">
        <v>85</v>
      </c>
      <c r="AT249" s="152" t="s">
        <v>73</v>
      </c>
      <c r="AU249" s="152" t="s">
        <v>74</v>
      </c>
      <c r="AY249" s="144" t="s">
        <v>222</v>
      </c>
      <c r="BK249" s="153">
        <f>BK250+BK286+BK324+BK330+BK365+BK383+BK388+BK417+BK430+BK441+BK464</f>
        <v>0</v>
      </c>
    </row>
    <row r="250" spans="1:65" s="12" customFormat="1" ht="22.95" customHeight="1">
      <c r="B250" s="143"/>
      <c r="D250" s="144" t="s">
        <v>73</v>
      </c>
      <c r="E250" s="154" t="s">
        <v>1455</v>
      </c>
      <c r="F250" s="154" t="s">
        <v>1456</v>
      </c>
      <c r="I250" s="146"/>
      <c r="J250" s="155">
        <f>BK250</f>
        <v>0</v>
      </c>
      <c r="L250" s="143"/>
      <c r="M250" s="148"/>
      <c r="N250" s="149"/>
      <c r="O250" s="149"/>
      <c r="P250" s="150">
        <f>SUM(P251:P285)</f>
        <v>0</v>
      </c>
      <c r="Q250" s="149"/>
      <c r="R250" s="150">
        <f>SUM(R251:R285)</f>
        <v>9.7410148124999996</v>
      </c>
      <c r="S250" s="149"/>
      <c r="T250" s="151">
        <f>SUM(T251:T285)</f>
        <v>0</v>
      </c>
      <c r="AR250" s="144" t="s">
        <v>85</v>
      </c>
      <c r="AT250" s="152" t="s">
        <v>73</v>
      </c>
      <c r="AU250" s="152" t="s">
        <v>78</v>
      </c>
      <c r="AY250" s="144" t="s">
        <v>222</v>
      </c>
      <c r="BK250" s="153">
        <f>SUM(BK251:BK285)</f>
        <v>0</v>
      </c>
    </row>
    <row r="251" spans="1:65" s="2" customFormat="1" ht="37.950000000000003" customHeight="1">
      <c r="A251" s="33"/>
      <c r="B251" s="156"/>
      <c r="C251" s="157" t="s">
        <v>595</v>
      </c>
      <c r="D251" s="157" t="s">
        <v>224</v>
      </c>
      <c r="E251" s="158" t="s">
        <v>1457</v>
      </c>
      <c r="F251" s="159" t="s">
        <v>1458</v>
      </c>
      <c r="G251" s="160" t="s">
        <v>249</v>
      </c>
      <c r="H251" s="161">
        <v>428.10199999999998</v>
      </c>
      <c r="I251" s="162"/>
      <c r="J251" s="163">
        <f>ROUND(I251*H251,2)</f>
        <v>0</v>
      </c>
      <c r="K251" s="164"/>
      <c r="L251" s="34"/>
      <c r="M251" s="165" t="s">
        <v>1</v>
      </c>
      <c r="N251" s="166" t="s">
        <v>40</v>
      </c>
      <c r="O251" s="62"/>
      <c r="P251" s="167">
        <f>O251*H251</f>
        <v>0</v>
      </c>
      <c r="Q251" s="167">
        <v>5.1799999999999997E-3</v>
      </c>
      <c r="R251" s="167">
        <f>Q251*H251</f>
        <v>2.2175683599999996</v>
      </c>
      <c r="S251" s="167">
        <v>0</v>
      </c>
      <c r="T251" s="168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9" t="s">
        <v>349</v>
      </c>
      <c r="AT251" s="169" t="s">
        <v>224</v>
      </c>
      <c r="AU251" s="169" t="s">
        <v>85</v>
      </c>
      <c r="AY251" s="18" t="s">
        <v>222</v>
      </c>
      <c r="BE251" s="170">
        <f>IF(N251="základná",J251,0)</f>
        <v>0</v>
      </c>
      <c r="BF251" s="170">
        <f>IF(N251="znížená",J251,0)</f>
        <v>0</v>
      </c>
      <c r="BG251" s="170">
        <f>IF(N251="zákl. prenesená",J251,0)</f>
        <v>0</v>
      </c>
      <c r="BH251" s="170">
        <f>IF(N251="zníž. prenesená",J251,0)</f>
        <v>0</v>
      </c>
      <c r="BI251" s="170">
        <f>IF(N251="nulová",J251,0)</f>
        <v>0</v>
      </c>
      <c r="BJ251" s="18" t="s">
        <v>85</v>
      </c>
      <c r="BK251" s="170">
        <f>ROUND(I251*H251,2)</f>
        <v>0</v>
      </c>
      <c r="BL251" s="18" t="s">
        <v>349</v>
      </c>
      <c r="BM251" s="169" t="s">
        <v>1459</v>
      </c>
    </row>
    <row r="252" spans="1:65" s="15" customFormat="1">
      <c r="B252" s="188"/>
      <c r="D252" s="172" t="s">
        <v>229</v>
      </c>
      <c r="E252" s="189" t="s">
        <v>1</v>
      </c>
      <c r="F252" s="190" t="s">
        <v>237</v>
      </c>
      <c r="H252" s="189" t="s">
        <v>1</v>
      </c>
      <c r="I252" s="191"/>
      <c r="L252" s="188"/>
      <c r="M252" s="192"/>
      <c r="N252" s="193"/>
      <c r="O252" s="193"/>
      <c r="P252" s="193"/>
      <c r="Q252" s="193"/>
      <c r="R252" s="193"/>
      <c r="S252" s="193"/>
      <c r="T252" s="194"/>
      <c r="AT252" s="189" t="s">
        <v>229</v>
      </c>
      <c r="AU252" s="189" t="s">
        <v>85</v>
      </c>
      <c r="AV252" s="15" t="s">
        <v>78</v>
      </c>
      <c r="AW252" s="15" t="s">
        <v>30</v>
      </c>
      <c r="AX252" s="15" t="s">
        <v>74</v>
      </c>
      <c r="AY252" s="189" t="s">
        <v>222</v>
      </c>
    </row>
    <row r="253" spans="1:65" s="15" customFormat="1">
      <c r="B253" s="188"/>
      <c r="D253" s="172" t="s">
        <v>229</v>
      </c>
      <c r="E253" s="189" t="s">
        <v>1</v>
      </c>
      <c r="F253" s="190" t="s">
        <v>690</v>
      </c>
      <c r="H253" s="189" t="s">
        <v>1</v>
      </c>
      <c r="I253" s="191"/>
      <c r="L253" s="188"/>
      <c r="M253" s="192"/>
      <c r="N253" s="193"/>
      <c r="O253" s="193"/>
      <c r="P253" s="193"/>
      <c r="Q253" s="193"/>
      <c r="R253" s="193"/>
      <c r="S253" s="193"/>
      <c r="T253" s="194"/>
      <c r="AT253" s="189" t="s">
        <v>229</v>
      </c>
      <c r="AU253" s="189" t="s">
        <v>85</v>
      </c>
      <c r="AV253" s="15" t="s">
        <v>78</v>
      </c>
      <c r="AW253" s="15" t="s">
        <v>30</v>
      </c>
      <c r="AX253" s="15" t="s">
        <v>74</v>
      </c>
      <c r="AY253" s="189" t="s">
        <v>222</v>
      </c>
    </row>
    <row r="254" spans="1:65" s="15" customFormat="1">
      <c r="B254" s="188"/>
      <c r="D254" s="172" t="s">
        <v>229</v>
      </c>
      <c r="E254" s="189" t="s">
        <v>1</v>
      </c>
      <c r="F254" s="190" t="s">
        <v>709</v>
      </c>
      <c r="H254" s="189" t="s">
        <v>1</v>
      </c>
      <c r="I254" s="191"/>
      <c r="L254" s="188"/>
      <c r="M254" s="192"/>
      <c r="N254" s="193"/>
      <c r="O254" s="193"/>
      <c r="P254" s="193"/>
      <c r="Q254" s="193"/>
      <c r="R254" s="193"/>
      <c r="S254" s="193"/>
      <c r="T254" s="194"/>
      <c r="AT254" s="189" t="s">
        <v>229</v>
      </c>
      <c r="AU254" s="189" t="s">
        <v>85</v>
      </c>
      <c r="AV254" s="15" t="s">
        <v>78</v>
      </c>
      <c r="AW254" s="15" t="s">
        <v>30</v>
      </c>
      <c r="AX254" s="15" t="s">
        <v>74</v>
      </c>
      <c r="AY254" s="189" t="s">
        <v>222</v>
      </c>
    </row>
    <row r="255" spans="1:65" s="13" customFormat="1">
      <c r="B255" s="171"/>
      <c r="D255" s="172" t="s">
        <v>229</v>
      </c>
      <c r="E255" s="173" t="s">
        <v>1</v>
      </c>
      <c r="F255" s="174" t="s">
        <v>1460</v>
      </c>
      <c r="H255" s="175">
        <v>7.5</v>
      </c>
      <c r="I255" s="176"/>
      <c r="L255" s="171"/>
      <c r="M255" s="177"/>
      <c r="N255" s="178"/>
      <c r="O255" s="178"/>
      <c r="P255" s="178"/>
      <c r="Q255" s="178"/>
      <c r="R255" s="178"/>
      <c r="S255" s="178"/>
      <c r="T255" s="179"/>
      <c r="AT255" s="173" t="s">
        <v>229</v>
      </c>
      <c r="AU255" s="173" t="s">
        <v>85</v>
      </c>
      <c r="AV255" s="13" t="s">
        <v>85</v>
      </c>
      <c r="AW255" s="13" t="s">
        <v>30</v>
      </c>
      <c r="AX255" s="13" t="s">
        <v>74</v>
      </c>
      <c r="AY255" s="173" t="s">
        <v>222</v>
      </c>
    </row>
    <row r="256" spans="1:65" s="13" customFormat="1">
      <c r="B256" s="171"/>
      <c r="D256" s="172" t="s">
        <v>229</v>
      </c>
      <c r="E256" s="173" t="s">
        <v>1</v>
      </c>
      <c r="F256" s="174" t="s">
        <v>1461</v>
      </c>
      <c r="H256" s="175">
        <v>4.5</v>
      </c>
      <c r="I256" s="176"/>
      <c r="L256" s="171"/>
      <c r="M256" s="177"/>
      <c r="N256" s="178"/>
      <c r="O256" s="178"/>
      <c r="P256" s="178"/>
      <c r="Q256" s="178"/>
      <c r="R256" s="178"/>
      <c r="S256" s="178"/>
      <c r="T256" s="179"/>
      <c r="AT256" s="173" t="s">
        <v>229</v>
      </c>
      <c r="AU256" s="173" t="s">
        <v>85</v>
      </c>
      <c r="AV256" s="13" t="s">
        <v>85</v>
      </c>
      <c r="AW256" s="13" t="s">
        <v>30</v>
      </c>
      <c r="AX256" s="13" t="s">
        <v>74</v>
      </c>
      <c r="AY256" s="173" t="s">
        <v>222</v>
      </c>
    </row>
    <row r="257" spans="2:51" s="13" customFormat="1">
      <c r="B257" s="171"/>
      <c r="D257" s="172" t="s">
        <v>229</v>
      </c>
      <c r="E257" s="173" t="s">
        <v>1</v>
      </c>
      <c r="F257" s="174" t="s">
        <v>1462</v>
      </c>
      <c r="H257" s="175">
        <v>13.813000000000001</v>
      </c>
      <c r="I257" s="176"/>
      <c r="L257" s="171"/>
      <c r="M257" s="177"/>
      <c r="N257" s="178"/>
      <c r="O257" s="178"/>
      <c r="P257" s="178"/>
      <c r="Q257" s="178"/>
      <c r="R257" s="178"/>
      <c r="S257" s="178"/>
      <c r="T257" s="179"/>
      <c r="AT257" s="173" t="s">
        <v>229</v>
      </c>
      <c r="AU257" s="173" t="s">
        <v>85</v>
      </c>
      <c r="AV257" s="13" t="s">
        <v>85</v>
      </c>
      <c r="AW257" s="13" t="s">
        <v>30</v>
      </c>
      <c r="AX257" s="13" t="s">
        <v>74</v>
      </c>
      <c r="AY257" s="173" t="s">
        <v>222</v>
      </c>
    </row>
    <row r="258" spans="2:51" s="13" customFormat="1">
      <c r="B258" s="171"/>
      <c r="D258" s="172" t="s">
        <v>229</v>
      </c>
      <c r="E258" s="173" t="s">
        <v>1</v>
      </c>
      <c r="F258" s="174" t="s">
        <v>1463</v>
      </c>
      <c r="H258" s="175">
        <v>17.175000000000001</v>
      </c>
      <c r="I258" s="176"/>
      <c r="L258" s="171"/>
      <c r="M258" s="177"/>
      <c r="N258" s="178"/>
      <c r="O258" s="178"/>
      <c r="P258" s="178"/>
      <c r="Q258" s="178"/>
      <c r="R258" s="178"/>
      <c r="S258" s="178"/>
      <c r="T258" s="179"/>
      <c r="AT258" s="173" t="s">
        <v>229</v>
      </c>
      <c r="AU258" s="173" t="s">
        <v>85</v>
      </c>
      <c r="AV258" s="13" t="s">
        <v>85</v>
      </c>
      <c r="AW258" s="13" t="s">
        <v>30</v>
      </c>
      <c r="AX258" s="13" t="s">
        <v>74</v>
      </c>
      <c r="AY258" s="173" t="s">
        <v>222</v>
      </c>
    </row>
    <row r="259" spans="2:51" s="13" customFormat="1">
      <c r="B259" s="171"/>
      <c r="D259" s="172" t="s">
        <v>229</v>
      </c>
      <c r="E259" s="173" t="s">
        <v>1</v>
      </c>
      <c r="F259" s="174" t="s">
        <v>1464</v>
      </c>
      <c r="H259" s="175">
        <v>5.125</v>
      </c>
      <c r="I259" s="176"/>
      <c r="L259" s="171"/>
      <c r="M259" s="177"/>
      <c r="N259" s="178"/>
      <c r="O259" s="178"/>
      <c r="P259" s="178"/>
      <c r="Q259" s="178"/>
      <c r="R259" s="178"/>
      <c r="S259" s="178"/>
      <c r="T259" s="179"/>
      <c r="AT259" s="173" t="s">
        <v>229</v>
      </c>
      <c r="AU259" s="173" t="s">
        <v>85</v>
      </c>
      <c r="AV259" s="13" t="s">
        <v>85</v>
      </c>
      <c r="AW259" s="13" t="s">
        <v>30</v>
      </c>
      <c r="AX259" s="13" t="s">
        <v>74</v>
      </c>
      <c r="AY259" s="173" t="s">
        <v>222</v>
      </c>
    </row>
    <row r="260" spans="2:51" s="16" customFormat="1">
      <c r="B260" s="195"/>
      <c r="D260" s="172" t="s">
        <v>229</v>
      </c>
      <c r="E260" s="196" t="s">
        <v>1</v>
      </c>
      <c r="F260" s="197" t="s">
        <v>259</v>
      </c>
      <c r="H260" s="198">
        <v>48.113</v>
      </c>
      <c r="I260" s="199"/>
      <c r="L260" s="195"/>
      <c r="M260" s="200"/>
      <c r="N260" s="201"/>
      <c r="O260" s="201"/>
      <c r="P260" s="201"/>
      <c r="Q260" s="201"/>
      <c r="R260" s="201"/>
      <c r="S260" s="201"/>
      <c r="T260" s="202"/>
      <c r="AT260" s="196" t="s">
        <v>229</v>
      </c>
      <c r="AU260" s="196" t="s">
        <v>85</v>
      </c>
      <c r="AV260" s="16" t="s">
        <v>90</v>
      </c>
      <c r="AW260" s="16" t="s">
        <v>30</v>
      </c>
      <c r="AX260" s="16" t="s">
        <v>74</v>
      </c>
      <c r="AY260" s="196" t="s">
        <v>222</v>
      </c>
    </row>
    <row r="261" spans="2:51" s="15" customFormat="1">
      <c r="B261" s="188"/>
      <c r="D261" s="172" t="s">
        <v>229</v>
      </c>
      <c r="E261" s="189" t="s">
        <v>1</v>
      </c>
      <c r="F261" s="190" t="s">
        <v>691</v>
      </c>
      <c r="H261" s="189" t="s">
        <v>1</v>
      </c>
      <c r="I261" s="191"/>
      <c r="L261" s="188"/>
      <c r="M261" s="192"/>
      <c r="N261" s="193"/>
      <c r="O261" s="193"/>
      <c r="P261" s="193"/>
      <c r="Q261" s="193"/>
      <c r="R261" s="193"/>
      <c r="S261" s="193"/>
      <c r="T261" s="194"/>
      <c r="AT261" s="189" t="s">
        <v>229</v>
      </c>
      <c r="AU261" s="189" t="s">
        <v>85</v>
      </c>
      <c r="AV261" s="15" t="s">
        <v>78</v>
      </c>
      <c r="AW261" s="15" t="s">
        <v>30</v>
      </c>
      <c r="AX261" s="15" t="s">
        <v>74</v>
      </c>
      <c r="AY261" s="189" t="s">
        <v>222</v>
      </c>
    </row>
    <row r="262" spans="2:51" s="13" customFormat="1">
      <c r="B262" s="171"/>
      <c r="D262" s="172" t="s">
        <v>229</v>
      </c>
      <c r="E262" s="173" t="s">
        <v>1</v>
      </c>
      <c r="F262" s="174" t="s">
        <v>1465</v>
      </c>
      <c r="H262" s="175">
        <v>104.938</v>
      </c>
      <c r="I262" s="176"/>
      <c r="L262" s="171"/>
      <c r="M262" s="177"/>
      <c r="N262" s="178"/>
      <c r="O262" s="178"/>
      <c r="P262" s="178"/>
      <c r="Q262" s="178"/>
      <c r="R262" s="178"/>
      <c r="S262" s="178"/>
      <c r="T262" s="179"/>
      <c r="AT262" s="173" t="s">
        <v>229</v>
      </c>
      <c r="AU262" s="173" t="s">
        <v>85</v>
      </c>
      <c r="AV262" s="13" t="s">
        <v>85</v>
      </c>
      <c r="AW262" s="13" t="s">
        <v>30</v>
      </c>
      <c r="AX262" s="13" t="s">
        <v>74</v>
      </c>
      <c r="AY262" s="173" t="s">
        <v>222</v>
      </c>
    </row>
    <row r="263" spans="2:51" s="13" customFormat="1">
      <c r="B263" s="171"/>
      <c r="D263" s="172" t="s">
        <v>229</v>
      </c>
      <c r="E263" s="173" t="s">
        <v>1</v>
      </c>
      <c r="F263" s="174" t="s">
        <v>1466</v>
      </c>
      <c r="H263" s="175">
        <v>221.738</v>
      </c>
      <c r="I263" s="176"/>
      <c r="L263" s="171"/>
      <c r="M263" s="177"/>
      <c r="N263" s="178"/>
      <c r="O263" s="178"/>
      <c r="P263" s="178"/>
      <c r="Q263" s="178"/>
      <c r="R263" s="178"/>
      <c r="S263" s="178"/>
      <c r="T263" s="179"/>
      <c r="AT263" s="173" t="s">
        <v>229</v>
      </c>
      <c r="AU263" s="173" t="s">
        <v>85</v>
      </c>
      <c r="AV263" s="13" t="s">
        <v>85</v>
      </c>
      <c r="AW263" s="13" t="s">
        <v>30</v>
      </c>
      <c r="AX263" s="13" t="s">
        <v>74</v>
      </c>
      <c r="AY263" s="173" t="s">
        <v>222</v>
      </c>
    </row>
    <row r="264" spans="2:51" s="16" customFormat="1">
      <c r="B264" s="195"/>
      <c r="D264" s="172" t="s">
        <v>229</v>
      </c>
      <c r="E264" s="196" t="s">
        <v>1</v>
      </c>
      <c r="F264" s="197" t="s">
        <v>259</v>
      </c>
      <c r="H264" s="198">
        <v>326.67599999999999</v>
      </c>
      <c r="I264" s="199"/>
      <c r="L264" s="195"/>
      <c r="M264" s="200"/>
      <c r="N264" s="201"/>
      <c r="O264" s="201"/>
      <c r="P264" s="201"/>
      <c r="Q264" s="201"/>
      <c r="R264" s="201"/>
      <c r="S264" s="201"/>
      <c r="T264" s="202"/>
      <c r="AT264" s="196" t="s">
        <v>229</v>
      </c>
      <c r="AU264" s="196" t="s">
        <v>85</v>
      </c>
      <c r="AV264" s="16" t="s">
        <v>90</v>
      </c>
      <c r="AW264" s="16" t="s">
        <v>30</v>
      </c>
      <c r="AX264" s="16" t="s">
        <v>74</v>
      </c>
      <c r="AY264" s="196" t="s">
        <v>222</v>
      </c>
    </row>
    <row r="265" spans="2:51" s="15" customFormat="1">
      <c r="B265" s="188"/>
      <c r="D265" s="172" t="s">
        <v>229</v>
      </c>
      <c r="E265" s="189" t="s">
        <v>1</v>
      </c>
      <c r="F265" s="190" t="s">
        <v>694</v>
      </c>
      <c r="H265" s="189" t="s">
        <v>1</v>
      </c>
      <c r="I265" s="191"/>
      <c r="L265" s="188"/>
      <c r="M265" s="192"/>
      <c r="N265" s="193"/>
      <c r="O265" s="193"/>
      <c r="P265" s="193"/>
      <c r="Q265" s="193"/>
      <c r="R265" s="193"/>
      <c r="S265" s="193"/>
      <c r="T265" s="194"/>
      <c r="AT265" s="189" t="s">
        <v>229</v>
      </c>
      <c r="AU265" s="189" t="s">
        <v>85</v>
      </c>
      <c r="AV265" s="15" t="s">
        <v>78</v>
      </c>
      <c r="AW265" s="15" t="s">
        <v>30</v>
      </c>
      <c r="AX265" s="15" t="s">
        <v>74</v>
      </c>
      <c r="AY265" s="189" t="s">
        <v>222</v>
      </c>
    </row>
    <row r="266" spans="2:51" s="13" customFormat="1">
      <c r="B266" s="171"/>
      <c r="D266" s="172" t="s">
        <v>229</v>
      </c>
      <c r="E266" s="173" t="s">
        <v>1</v>
      </c>
      <c r="F266" s="174" t="s">
        <v>1467</v>
      </c>
      <c r="H266" s="175">
        <v>5.25</v>
      </c>
      <c r="I266" s="176"/>
      <c r="L266" s="171"/>
      <c r="M266" s="177"/>
      <c r="N266" s="178"/>
      <c r="O266" s="178"/>
      <c r="P266" s="178"/>
      <c r="Q266" s="178"/>
      <c r="R266" s="178"/>
      <c r="S266" s="178"/>
      <c r="T266" s="179"/>
      <c r="AT266" s="173" t="s">
        <v>229</v>
      </c>
      <c r="AU266" s="173" t="s">
        <v>85</v>
      </c>
      <c r="AV266" s="13" t="s">
        <v>85</v>
      </c>
      <c r="AW266" s="13" t="s">
        <v>30</v>
      </c>
      <c r="AX266" s="13" t="s">
        <v>74</v>
      </c>
      <c r="AY266" s="173" t="s">
        <v>222</v>
      </c>
    </row>
    <row r="267" spans="2:51" s="13" customFormat="1">
      <c r="B267" s="171"/>
      <c r="D267" s="172" t="s">
        <v>229</v>
      </c>
      <c r="E267" s="173" t="s">
        <v>1</v>
      </c>
      <c r="F267" s="174" t="s">
        <v>1468</v>
      </c>
      <c r="H267" s="175">
        <v>4.3380000000000001</v>
      </c>
      <c r="I267" s="176"/>
      <c r="L267" s="171"/>
      <c r="M267" s="177"/>
      <c r="N267" s="178"/>
      <c r="O267" s="178"/>
      <c r="P267" s="178"/>
      <c r="Q267" s="178"/>
      <c r="R267" s="178"/>
      <c r="S267" s="178"/>
      <c r="T267" s="179"/>
      <c r="AT267" s="173" t="s">
        <v>229</v>
      </c>
      <c r="AU267" s="173" t="s">
        <v>85</v>
      </c>
      <c r="AV267" s="13" t="s">
        <v>85</v>
      </c>
      <c r="AW267" s="13" t="s">
        <v>30</v>
      </c>
      <c r="AX267" s="13" t="s">
        <v>74</v>
      </c>
      <c r="AY267" s="173" t="s">
        <v>222</v>
      </c>
    </row>
    <row r="268" spans="2:51" s="16" customFormat="1">
      <c r="B268" s="195"/>
      <c r="D268" s="172" t="s">
        <v>229</v>
      </c>
      <c r="E268" s="196" t="s">
        <v>1</v>
      </c>
      <c r="F268" s="197" t="s">
        <v>259</v>
      </c>
      <c r="H268" s="198">
        <v>9.588000000000001</v>
      </c>
      <c r="I268" s="199"/>
      <c r="L268" s="195"/>
      <c r="M268" s="200"/>
      <c r="N268" s="201"/>
      <c r="O268" s="201"/>
      <c r="P268" s="201"/>
      <c r="Q268" s="201"/>
      <c r="R268" s="201"/>
      <c r="S268" s="201"/>
      <c r="T268" s="202"/>
      <c r="AT268" s="196" t="s">
        <v>229</v>
      </c>
      <c r="AU268" s="196" t="s">
        <v>85</v>
      </c>
      <c r="AV268" s="16" t="s">
        <v>90</v>
      </c>
      <c r="AW268" s="16" t="s">
        <v>30</v>
      </c>
      <c r="AX268" s="16" t="s">
        <v>74</v>
      </c>
      <c r="AY268" s="196" t="s">
        <v>222</v>
      </c>
    </row>
    <row r="269" spans="2:51" s="15" customFormat="1">
      <c r="B269" s="188"/>
      <c r="D269" s="172" t="s">
        <v>229</v>
      </c>
      <c r="E269" s="189" t="s">
        <v>1</v>
      </c>
      <c r="F269" s="190" t="s">
        <v>1469</v>
      </c>
      <c r="H269" s="189" t="s">
        <v>1</v>
      </c>
      <c r="I269" s="191"/>
      <c r="L269" s="188"/>
      <c r="M269" s="192"/>
      <c r="N269" s="193"/>
      <c r="O269" s="193"/>
      <c r="P269" s="193"/>
      <c r="Q269" s="193"/>
      <c r="R269" s="193"/>
      <c r="S269" s="193"/>
      <c r="T269" s="194"/>
      <c r="AT269" s="189" t="s">
        <v>229</v>
      </c>
      <c r="AU269" s="189" t="s">
        <v>85</v>
      </c>
      <c r="AV269" s="15" t="s">
        <v>78</v>
      </c>
      <c r="AW269" s="15" t="s">
        <v>30</v>
      </c>
      <c r="AX269" s="15" t="s">
        <v>74</v>
      </c>
      <c r="AY269" s="189" t="s">
        <v>222</v>
      </c>
    </row>
    <row r="270" spans="2:51" s="13" customFormat="1">
      <c r="B270" s="171"/>
      <c r="D270" s="172" t="s">
        <v>229</v>
      </c>
      <c r="E270" s="173" t="s">
        <v>1</v>
      </c>
      <c r="F270" s="174" t="s">
        <v>1470</v>
      </c>
      <c r="H270" s="175">
        <v>43.725000000000001</v>
      </c>
      <c r="I270" s="176"/>
      <c r="L270" s="171"/>
      <c r="M270" s="177"/>
      <c r="N270" s="178"/>
      <c r="O270" s="178"/>
      <c r="P270" s="178"/>
      <c r="Q270" s="178"/>
      <c r="R270" s="178"/>
      <c r="S270" s="178"/>
      <c r="T270" s="179"/>
      <c r="AT270" s="173" t="s">
        <v>229</v>
      </c>
      <c r="AU270" s="173" t="s">
        <v>85</v>
      </c>
      <c r="AV270" s="13" t="s">
        <v>85</v>
      </c>
      <c r="AW270" s="13" t="s">
        <v>30</v>
      </c>
      <c r="AX270" s="13" t="s">
        <v>74</v>
      </c>
      <c r="AY270" s="173" t="s">
        <v>222</v>
      </c>
    </row>
    <row r="271" spans="2:51" s="16" customFormat="1">
      <c r="B271" s="195"/>
      <c r="D271" s="172" t="s">
        <v>229</v>
      </c>
      <c r="E271" s="196" t="s">
        <v>1</v>
      </c>
      <c r="F271" s="197" t="s">
        <v>259</v>
      </c>
      <c r="H271" s="198">
        <v>43.725000000000001</v>
      </c>
      <c r="I271" s="199"/>
      <c r="L271" s="195"/>
      <c r="M271" s="200"/>
      <c r="N271" s="201"/>
      <c r="O271" s="201"/>
      <c r="P271" s="201"/>
      <c r="Q271" s="201"/>
      <c r="R271" s="201"/>
      <c r="S271" s="201"/>
      <c r="T271" s="202"/>
      <c r="AT271" s="196" t="s">
        <v>229</v>
      </c>
      <c r="AU271" s="196" t="s">
        <v>85</v>
      </c>
      <c r="AV271" s="16" t="s">
        <v>90</v>
      </c>
      <c r="AW271" s="16" t="s">
        <v>30</v>
      </c>
      <c r="AX271" s="16" t="s">
        <v>74</v>
      </c>
      <c r="AY271" s="196" t="s">
        <v>222</v>
      </c>
    </row>
    <row r="272" spans="2:51" s="14" customFormat="1">
      <c r="B272" s="180"/>
      <c r="D272" s="172" t="s">
        <v>229</v>
      </c>
      <c r="E272" s="181" t="s">
        <v>1</v>
      </c>
      <c r="F272" s="182" t="s">
        <v>232</v>
      </c>
      <c r="H272" s="183">
        <v>428.10200000000003</v>
      </c>
      <c r="I272" s="184"/>
      <c r="L272" s="180"/>
      <c r="M272" s="185"/>
      <c r="N272" s="186"/>
      <c r="O272" s="186"/>
      <c r="P272" s="186"/>
      <c r="Q272" s="186"/>
      <c r="R272" s="186"/>
      <c r="S272" s="186"/>
      <c r="T272" s="187"/>
      <c r="AT272" s="181" t="s">
        <v>229</v>
      </c>
      <c r="AU272" s="181" t="s">
        <v>85</v>
      </c>
      <c r="AV272" s="14" t="s">
        <v>114</v>
      </c>
      <c r="AW272" s="14" t="s">
        <v>30</v>
      </c>
      <c r="AX272" s="14" t="s">
        <v>78</v>
      </c>
      <c r="AY272" s="181" t="s">
        <v>222</v>
      </c>
    </row>
    <row r="273" spans="1:65" s="2" customFormat="1" ht="37.950000000000003" customHeight="1">
      <c r="A273" s="33"/>
      <c r="B273" s="156"/>
      <c r="C273" s="157" t="s">
        <v>1471</v>
      </c>
      <c r="D273" s="157" t="s">
        <v>224</v>
      </c>
      <c r="E273" s="158" t="s">
        <v>1472</v>
      </c>
      <c r="F273" s="159" t="s">
        <v>1473</v>
      </c>
      <c r="G273" s="160" t="s">
        <v>249</v>
      </c>
      <c r="H273" s="161">
        <v>81.260999999999996</v>
      </c>
      <c r="I273" s="162"/>
      <c r="J273" s="163">
        <f>ROUND(I273*H273,2)</f>
        <v>0</v>
      </c>
      <c r="K273" s="164"/>
      <c r="L273" s="34"/>
      <c r="M273" s="165" t="s">
        <v>1</v>
      </c>
      <c r="N273" s="166" t="s">
        <v>40</v>
      </c>
      <c r="O273" s="62"/>
      <c r="P273" s="167">
        <f>O273*H273</f>
        <v>0</v>
      </c>
      <c r="Q273" s="167">
        <v>9.0562500000000004E-2</v>
      </c>
      <c r="R273" s="167">
        <f>Q273*H273</f>
        <v>7.3591993125000004</v>
      </c>
      <c r="S273" s="167">
        <v>0</v>
      </c>
      <c r="T273" s="168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9" t="s">
        <v>349</v>
      </c>
      <c r="AT273" s="169" t="s">
        <v>224</v>
      </c>
      <c r="AU273" s="169" t="s">
        <v>85</v>
      </c>
      <c r="AY273" s="18" t="s">
        <v>222</v>
      </c>
      <c r="BE273" s="170">
        <f>IF(N273="základná",J273,0)</f>
        <v>0</v>
      </c>
      <c r="BF273" s="170">
        <f>IF(N273="znížená",J273,0)</f>
        <v>0</v>
      </c>
      <c r="BG273" s="170">
        <f>IF(N273="zákl. prenesená",J273,0)</f>
        <v>0</v>
      </c>
      <c r="BH273" s="170">
        <f>IF(N273="zníž. prenesená",J273,0)</f>
        <v>0</v>
      </c>
      <c r="BI273" s="170">
        <f>IF(N273="nulová",J273,0)</f>
        <v>0</v>
      </c>
      <c r="BJ273" s="18" t="s">
        <v>85</v>
      </c>
      <c r="BK273" s="170">
        <f>ROUND(I273*H273,2)</f>
        <v>0</v>
      </c>
      <c r="BL273" s="18" t="s">
        <v>349</v>
      </c>
      <c r="BM273" s="169" t="s">
        <v>1474</v>
      </c>
    </row>
    <row r="274" spans="1:65" s="15" customFormat="1">
      <c r="B274" s="188"/>
      <c r="D274" s="172" t="s">
        <v>229</v>
      </c>
      <c r="E274" s="189" t="s">
        <v>1</v>
      </c>
      <c r="F274" s="190" t="s">
        <v>1135</v>
      </c>
      <c r="H274" s="189" t="s">
        <v>1</v>
      </c>
      <c r="I274" s="191"/>
      <c r="L274" s="188"/>
      <c r="M274" s="192"/>
      <c r="N274" s="193"/>
      <c r="O274" s="193"/>
      <c r="P274" s="193"/>
      <c r="Q274" s="193"/>
      <c r="R274" s="193"/>
      <c r="S274" s="193"/>
      <c r="T274" s="194"/>
      <c r="AT274" s="189" t="s">
        <v>229</v>
      </c>
      <c r="AU274" s="189" t="s">
        <v>85</v>
      </c>
      <c r="AV274" s="15" t="s">
        <v>78</v>
      </c>
      <c r="AW274" s="15" t="s">
        <v>30</v>
      </c>
      <c r="AX274" s="15" t="s">
        <v>74</v>
      </c>
      <c r="AY274" s="189" t="s">
        <v>222</v>
      </c>
    </row>
    <row r="275" spans="1:65" s="13" customFormat="1">
      <c r="B275" s="171"/>
      <c r="D275" s="172" t="s">
        <v>229</v>
      </c>
      <c r="E275" s="173" t="s">
        <v>1</v>
      </c>
      <c r="F275" s="174" t="s">
        <v>1136</v>
      </c>
      <c r="H275" s="175">
        <v>81.260999999999996</v>
      </c>
      <c r="I275" s="176"/>
      <c r="L275" s="171"/>
      <c r="M275" s="177"/>
      <c r="N275" s="178"/>
      <c r="O275" s="178"/>
      <c r="P275" s="178"/>
      <c r="Q275" s="178"/>
      <c r="R275" s="178"/>
      <c r="S275" s="178"/>
      <c r="T275" s="179"/>
      <c r="AT275" s="173" t="s">
        <v>229</v>
      </c>
      <c r="AU275" s="173" t="s">
        <v>85</v>
      </c>
      <c r="AV275" s="13" t="s">
        <v>85</v>
      </c>
      <c r="AW275" s="13" t="s">
        <v>30</v>
      </c>
      <c r="AX275" s="13" t="s">
        <v>74</v>
      </c>
      <c r="AY275" s="173" t="s">
        <v>222</v>
      </c>
    </row>
    <row r="276" spans="1:65" s="14" customFormat="1">
      <c r="B276" s="180"/>
      <c r="D276" s="172" t="s">
        <v>229</v>
      </c>
      <c r="E276" s="181" t="s">
        <v>1</v>
      </c>
      <c r="F276" s="182" t="s">
        <v>232</v>
      </c>
      <c r="H276" s="183">
        <v>81.260999999999996</v>
      </c>
      <c r="I276" s="184"/>
      <c r="L276" s="180"/>
      <c r="M276" s="185"/>
      <c r="N276" s="186"/>
      <c r="O276" s="186"/>
      <c r="P276" s="186"/>
      <c r="Q276" s="186"/>
      <c r="R276" s="186"/>
      <c r="S276" s="186"/>
      <c r="T276" s="187"/>
      <c r="AT276" s="181" t="s">
        <v>229</v>
      </c>
      <c r="AU276" s="181" t="s">
        <v>85</v>
      </c>
      <c r="AV276" s="14" t="s">
        <v>114</v>
      </c>
      <c r="AW276" s="14" t="s">
        <v>30</v>
      </c>
      <c r="AX276" s="14" t="s">
        <v>78</v>
      </c>
      <c r="AY276" s="181" t="s">
        <v>222</v>
      </c>
    </row>
    <row r="277" spans="1:65" s="2" customFormat="1" ht="24.15" customHeight="1">
      <c r="A277" s="33"/>
      <c r="B277" s="156"/>
      <c r="C277" s="157" t="s">
        <v>1475</v>
      </c>
      <c r="D277" s="157" t="s">
        <v>224</v>
      </c>
      <c r="E277" s="158" t="s">
        <v>1476</v>
      </c>
      <c r="F277" s="159" t="s">
        <v>1477</v>
      </c>
      <c r="G277" s="160" t="s">
        <v>249</v>
      </c>
      <c r="H277" s="161">
        <v>46.438000000000002</v>
      </c>
      <c r="I277" s="162"/>
      <c r="J277" s="163">
        <f>ROUND(I277*H277,2)</f>
        <v>0</v>
      </c>
      <c r="K277" s="164"/>
      <c r="L277" s="34"/>
      <c r="M277" s="165" t="s">
        <v>1</v>
      </c>
      <c r="N277" s="166" t="s">
        <v>40</v>
      </c>
      <c r="O277" s="62"/>
      <c r="P277" s="167">
        <f>O277*H277</f>
        <v>0</v>
      </c>
      <c r="Q277" s="167">
        <v>8.0000000000000007E-5</v>
      </c>
      <c r="R277" s="167">
        <f>Q277*H277</f>
        <v>3.7150400000000006E-3</v>
      </c>
      <c r="S277" s="167">
        <v>0</v>
      </c>
      <c r="T277" s="168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9" t="s">
        <v>349</v>
      </c>
      <c r="AT277" s="169" t="s">
        <v>224</v>
      </c>
      <c r="AU277" s="169" t="s">
        <v>85</v>
      </c>
      <c r="AY277" s="18" t="s">
        <v>222</v>
      </c>
      <c r="BE277" s="170">
        <f>IF(N277="základná",J277,0)</f>
        <v>0</v>
      </c>
      <c r="BF277" s="170">
        <f>IF(N277="znížená",J277,0)</f>
        <v>0</v>
      </c>
      <c r="BG277" s="170">
        <f>IF(N277="zákl. prenesená",J277,0)</f>
        <v>0</v>
      </c>
      <c r="BH277" s="170">
        <f>IF(N277="zníž. prenesená",J277,0)</f>
        <v>0</v>
      </c>
      <c r="BI277" s="170">
        <f>IF(N277="nulová",J277,0)</f>
        <v>0</v>
      </c>
      <c r="BJ277" s="18" t="s">
        <v>85</v>
      </c>
      <c r="BK277" s="170">
        <f>ROUND(I277*H277,2)</f>
        <v>0</v>
      </c>
      <c r="BL277" s="18" t="s">
        <v>349</v>
      </c>
      <c r="BM277" s="169" t="s">
        <v>1478</v>
      </c>
    </row>
    <row r="278" spans="1:65" s="15" customFormat="1">
      <c r="B278" s="188"/>
      <c r="D278" s="172" t="s">
        <v>229</v>
      </c>
      <c r="E278" s="189" t="s">
        <v>1</v>
      </c>
      <c r="F278" s="190" t="s">
        <v>1135</v>
      </c>
      <c r="H278" s="189" t="s">
        <v>1</v>
      </c>
      <c r="I278" s="191"/>
      <c r="L278" s="188"/>
      <c r="M278" s="192"/>
      <c r="N278" s="193"/>
      <c r="O278" s="193"/>
      <c r="P278" s="193"/>
      <c r="Q278" s="193"/>
      <c r="R278" s="193"/>
      <c r="S278" s="193"/>
      <c r="T278" s="194"/>
      <c r="AT278" s="189" t="s">
        <v>229</v>
      </c>
      <c r="AU278" s="189" t="s">
        <v>85</v>
      </c>
      <c r="AV278" s="15" t="s">
        <v>78</v>
      </c>
      <c r="AW278" s="15" t="s">
        <v>30</v>
      </c>
      <c r="AX278" s="15" t="s">
        <v>74</v>
      </c>
      <c r="AY278" s="189" t="s">
        <v>222</v>
      </c>
    </row>
    <row r="279" spans="1:65" s="13" customFormat="1">
      <c r="B279" s="171"/>
      <c r="D279" s="172" t="s">
        <v>229</v>
      </c>
      <c r="E279" s="173" t="s">
        <v>1</v>
      </c>
      <c r="F279" s="174" t="s">
        <v>1479</v>
      </c>
      <c r="H279" s="175">
        <v>46.438000000000002</v>
      </c>
      <c r="I279" s="176"/>
      <c r="L279" s="171"/>
      <c r="M279" s="177"/>
      <c r="N279" s="178"/>
      <c r="O279" s="178"/>
      <c r="P279" s="178"/>
      <c r="Q279" s="178"/>
      <c r="R279" s="178"/>
      <c r="S279" s="178"/>
      <c r="T279" s="179"/>
      <c r="AT279" s="173" t="s">
        <v>229</v>
      </c>
      <c r="AU279" s="173" t="s">
        <v>85</v>
      </c>
      <c r="AV279" s="13" t="s">
        <v>85</v>
      </c>
      <c r="AW279" s="13" t="s">
        <v>30</v>
      </c>
      <c r="AX279" s="13" t="s">
        <v>74</v>
      </c>
      <c r="AY279" s="173" t="s">
        <v>222</v>
      </c>
    </row>
    <row r="280" spans="1:65" s="14" customFormat="1">
      <c r="B280" s="180"/>
      <c r="D280" s="172" t="s">
        <v>229</v>
      </c>
      <c r="E280" s="181" t="s">
        <v>1</v>
      </c>
      <c r="F280" s="182" t="s">
        <v>232</v>
      </c>
      <c r="H280" s="183">
        <v>46.438000000000002</v>
      </c>
      <c r="I280" s="184"/>
      <c r="L280" s="180"/>
      <c r="M280" s="185"/>
      <c r="N280" s="186"/>
      <c r="O280" s="186"/>
      <c r="P280" s="186"/>
      <c r="Q280" s="186"/>
      <c r="R280" s="186"/>
      <c r="S280" s="186"/>
      <c r="T280" s="187"/>
      <c r="AT280" s="181" t="s">
        <v>229</v>
      </c>
      <c r="AU280" s="181" t="s">
        <v>85</v>
      </c>
      <c r="AV280" s="14" t="s">
        <v>114</v>
      </c>
      <c r="AW280" s="14" t="s">
        <v>30</v>
      </c>
      <c r="AX280" s="14" t="s">
        <v>78</v>
      </c>
      <c r="AY280" s="181" t="s">
        <v>222</v>
      </c>
    </row>
    <row r="281" spans="1:65" s="2" customFormat="1" ht="16.5" customHeight="1">
      <c r="A281" s="33"/>
      <c r="B281" s="156"/>
      <c r="C281" s="209" t="s">
        <v>1480</v>
      </c>
      <c r="D281" s="209" t="s">
        <v>588</v>
      </c>
      <c r="E281" s="210" t="s">
        <v>1481</v>
      </c>
      <c r="F281" s="211" t="s">
        <v>1482</v>
      </c>
      <c r="G281" s="212" t="s">
        <v>249</v>
      </c>
      <c r="H281" s="213">
        <v>55.725999999999999</v>
      </c>
      <c r="I281" s="214"/>
      <c r="J281" s="215">
        <f>ROUND(I281*H281,2)</f>
        <v>0</v>
      </c>
      <c r="K281" s="216"/>
      <c r="L281" s="217"/>
      <c r="M281" s="218" t="s">
        <v>1</v>
      </c>
      <c r="N281" s="219" t="s">
        <v>40</v>
      </c>
      <c r="O281" s="62"/>
      <c r="P281" s="167">
        <f>O281*H281</f>
        <v>0</v>
      </c>
      <c r="Q281" s="167">
        <v>2E-3</v>
      </c>
      <c r="R281" s="167">
        <f>Q281*H281</f>
        <v>0.111452</v>
      </c>
      <c r="S281" s="167">
        <v>0</v>
      </c>
      <c r="T281" s="168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9" t="s">
        <v>506</v>
      </c>
      <c r="AT281" s="169" t="s">
        <v>588</v>
      </c>
      <c r="AU281" s="169" t="s">
        <v>85</v>
      </c>
      <c r="AY281" s="18" t="s">
        <v>222</v>
      </c>
      <c r="BE281" s="170">
        <f>IF(N281="základná",J281,0)</f>
        <v>0</v>
      </c>
      <c r="BF281" s="170">
        <f>IF(N281="znížená",J281,0)</f>
        <v>0</v>
      </c>
      <c r="BG281" s="170">
        <f>IF(N281="zákl. prenesená",J281,0)</f>
        <v>0</v>
      </c>
      <c r="BH281" s="170">
        <f>IF(N281="zníž. prenesená",J281,0)</f>
        <v>0</v>
      </c>
      <c r="BI281" s="170">
        <f>IF(N281="nulová",J281,0)</f>
        <v>0</v>
      </c>
      <c r="BJ281" s="18" t="s">
        <v>85</v>
      </c>
      <c r="BK281" s="170">
        <f>ROUND(I281*H281,2)</f>
        <v>0</v>
      </c>
      <c r="BL281" s="18" t="s">
        <v>349</v>
      </c>
      <c r="BM281" s="169" t="s">
        <v>1483</v>
      </c>
    </row>
    <row r="282" spans="1:65" s="13" customFormat="1" ht="20.399999999999999">
      <c r="B282" s="171"/>
      <c r="D282" s="172" t="s">
        <v>229</v>
      </c>
      <c r="F282" s="174" t="s">
        <v>1484</v>
      </c>
      <c r="H282" s="175">
        <v>55.725999999999999</v>
      </c>
      <c r="I282" s="176"/>
      <c r="L282" s="171"/>
      <c r="M282" s="177"/>
      <c r="N282" s="178"/>
      <c r="O282" s="178"/>
      <c r="P282" s="178"/>
      <c r="Q282" s="178"/>
      <c r="R282" s="178"/>
      <c r="S282" s="178"/>
      <c r="T282" s="179"/>
      <c r="AT282" s="173" t="s">
        <v>229</v>
      </c>
      <c r="AU282" s="173" t="s">
        <v>85</v>
      </c>
      <c r="AV282" s="13" t="s">
        <v>85</v>
      </c>
      <c r="AW282" s="13" t="s">
        <v>3</v>
      </c>
      <c r="AX282" s="13" t="s">
        <v>78</v>
      </c>
      <c r="AY282" s="173" t="s">
        <v>222</v>
      </c>
    </row>
    <row r="283" spans="1:65" s="2" customFormat="1" ht="16.5" customHeight="1">
      <c r="A283" s="33"/>
      <c r="B283" s="156"/>
      <c r="C283" s="157" t="s">
        <v>1485</v>
      </c>
      <c r="D283" s="157" t="s">
        <v>224</v>
      </c>
      <c r="E283" s="158" t="s">
        <v>1486</v>
      </c>
      <c r="F283" s="159" t="s">
        <v>1487</v>
      </c>
      <c r="G283" s="160" t="s">
        <v>249</v>
      </c>
      <c r="H283" s="161">
        <v>28.37</v>
      </c>
      <c r="I283" s="162"/>
      <c r="J283" s="163">
        <f>ROUND(I283*H283,2)</f>
        <v>0</v>
      </c>
      <c r="K283" s="164"/>
      <c r="L283" s="34"/>
      <c r="M283" s="165" t="s">
        <v>1</v>
      </c>
      <c r="N283" s="166" t="s">
        <v>40</v>
      </c>
      <c r="O283" s="62"/>
      <c r="P283" s="167">
        <f>O283*H283</f>
        <v>0</v>
      </c>
      <c r="Q283" s="167">
        <v>1.73E-3</v>
      </c>
      <c r="R283" s="167">
        <f>Q283*H283</f>
        <v>4.9080100000000002E-2</v>
      </c>
      <c r="S283" s="167">
        <v>0</v>
      </c>
      <c r="T283" s="168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9" t="s">
        <v>349</v>
      </c>
      <c r="AT283" s="169" t="s">
        <v>224</v>
      </c>
      <c r="AU283" s="169" t="s">
        <v>85</v>
      </c>
      <c r="AY283" s="18" t="s">
        <v>222</v>
      </c>
      <c r="BE283" s="170">
        <f>IF(N283="základná",J283,0)</f>
        <v>0</v>
      </c>
      <c r="BF283" s="170">
        <f>IF(N283="znížená",J283,0)</f>
        <v>0</v>
      </c>
      <c r="BG283" s="170">
        <f>IF(N283="zákl. prenesená",J283,0)</f>
        <v>0</v>
      </c>
      <c r="BH283" s="170">
        <f>IF(N283="zníž. prenesená",J283,0)</f>
        <v>0</v>
      </c>
      <c r="BI283" s="170">
        <f>IF(N283="nulová",J283,0)</f>
        <v>0</v>
      </c>
      <c r="BJ283" s="18" t="s">
        <v>85</v>
      </c>
      <c r="BK283" s="170">
        <f>ROUND(I283*H283,2)</f>
        <v>0</v>
      </c>
      <c r="BL283" s="18" t="s">
        <v>349</v>
      </c>
      <c r="BM283" s="169" t="s">
        <v>1488</v>
      </c>
    </row>
    <row r="284" spans="1:65" s="13" customFormat="1">
      <c r="B284" s="171"/>
      <c r="D284" s="172" t="s">
        <v>229</v>
      </c>
      <c r="E284" s="173" t="s">
        <v>1</v>
      </c>
      <c r="F284" s="174" t="s">
        <v>1489</v>
      </c>
      <c r="H284" s="175">
        <v>28.37</v>
      </c>
      <c r="I284" s="176"/>
      <c r="L284" s="171"/>
      <c r="M284" s="177"/>
      <c r="N284" s="178"/>
      <c r="O284" s="178"/>
      <c r="P284" s="178"/>
      <c r="Q284" s="178"/>
      <c r="R284" s="178"/>
      <c r="S284" s="178"/>
      <c r="T284" s="179"/>
      <c r="AT284" s="173" t="s">
        <v>229</v>
      </c>
      <c r="AU284" s="173" t="s">
        <v>85</v>
      </c>
      <c r="AV284" s="13" t="s">
        <v>85</v>
      </c>
      <c r="AW284" s="13" t="s">
        <v>30</v>
      </c>
      <c r="AX284" s="13" t="s">
        <v>78</v>
      </c>
      <c r="AY284" s="173" t="s">
        <v>222</v>
      </c>
    </row>
    <row r="285" spans="1:65" s="2" customFormat="1" ht="24.15" customHeight="1">
      <c r="A285" s="33"/>
      <c r="B285" s="156"/>
      <c r="C285" s="157" t="s">
        <v>1490</v>
      </c>
      <c r="D285" s="157" t="s">
        <v>224</v>
      </c>
      <c r="E285" s="158" t="s">
        <v>1491</v>
      </c>
      <c r="F285" s="159" t="s">
        <v>1492</v>
      </c>
      <c r="G285" s="160" t="s">
        <v>482</v>
      </c>
      <c r="H285" s="161">
        <v>9.7409999999999997</v>
      </c>
      <c r="I285" s="162"/>
      <c r="J285" s="163">
        <f>ROUND(I285*H285,2)</f>
        <v>0</v>
      </c>
      <c r="K285" s="164"/>
      <c r="L285" s="34"/>
      <c r="M285" s="165" t="s">
        <v>1</v>
      </c>
      <c r="N285" s="166" t="s">
        <v>40</v>
      </c>
      <c r="O285" s="62"/>
      <c r="P285" s="167">
        <f>O285*H285</f>
        <v>0</v>
      </c>
      <c r="Q285" s="167">
        <v>0</v>
      </c>
      <c r="R285" s="167">
        <f>Q285*H285</f>
        <v>0</v>
      </c>
      <c r="S285" s="167">
        <v>0</v>
      </c>
      <c r="T285" s="168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9" t="s">
        <v>349</v>
      </c>
      <c r="AT285" s="169" t="s">
        <v>224</v>
      </c>
      <c r="AU285" s="169" t="s">
        <v>85</v>
      </c>
      <c r="AY285" s="18" t="s">
        <v>222</v>
      </c>
      <c r="BE285" s="170">
        <f>IF(N285="základná",J285,0)</f>
        <v>0</v>
      </c>
      <c r="BF285" s="170">
        <f>IF(N285="znížená",J285,0)</f>
        <v>0</v>
      </c>
      <c r="BG285" s="170">
        <f>IF(N285="zákl. prenesená",J285,0)</f>
        <v>0</v>
      </c>
      <c r="BH285" s="170">
        <f>IF(N285="zníž. prenesená",J285,0)</f>
        <v>0</v>
      </c>
      <c r="BI285" s="170">
        <f>IF(N285="nulová",J285,0)</f>
        <v>0</v>
      </c>
      <c r="BJ285" s="18" t="s">
        <v>85</v>
      </c>
      <c r="BK285" s="170">
        <f>ROUND(I285*H285,2)</f>
        <v>0</v>
      </c>
      <c r="BL285" s="18" t="s">
        <v>349</v>
      </c>
      <c r="BM285" s="169" t="s">
        <v>1493</v>
      </c>
    </row>
    <row r="286" spans="1:65" s="12" customFormat="1" ht="22.95" customHeight="1">
      <c r="B286" s="143"/>
      <c r="D286" s="144" t="s">
        <v>73</v>
      </c>
      <c r="E286" s="154" t="s">
        <v>981</v>
      </c>
      <c r="F286" s="154" t="s">
        <v>982</v>
      </c>
      <c r="I286" s="146"/>
      <c r="J286" s="155">
        <f>BK286</f>
        <v>0</v>
      </c>
      <c r="L286" s="143"/>
      <c r="M286" s="148"/>
      <c r="N286" s="149"/>
      <c r="O286" s="149"/>
      <c r="P286" s="150">
        <f>SUM(P287:P323)</f>
        <v>0</v>
      </c>
      <c r="Q286" s="149"/>
      <c r="R286" s="150">
        <f>SUM(R287:R323)</f>
        <v>0.78082485000000001</v>
      </c>
      <c r="S286" s="149"/>
      <c r="T286" s="151">
        <f>SUM(T287:T323)</f>
        <v>0</v>
      </c>
      <c r="AR286" s="144" t="s">
        <v>85</v>
      </c>
      <c r="AT286" s="152" t="s">
        <v>73</v>
      </c>
      <c r="AU286" s="152" t="s">
        <v>78</v>
      </c>
      <c r="AY286" s="144" t="s">
        <v>222</v>
      </c>
      <c r="BK286" s="153">
        <f>SUM(BK287:BK323)</f>
        <v>0</v>
      </c>
    </row>
    <row r="287" spans="1:65" s="2" customFormat="1" ht="24.15" customHeight="1">
      <c r="A287" s="33"/>
      <c r="B287" s="156"/>
      <c r="C287" s="157" t="s">
        <v>1494</v>
      </c>
      <c r="D287" s="157" t="s">
        <v>224</v>
      </c>
      <c r="E287" s="158" t="s">
        <v>1495</v>
      </c>
      <c r="F287" s="159" t="s">
        <v>1496</v>
      </c>
      <c r="G287" s="160" t="s">
        <v>249</v>
      </c>
      <c r="H287" s="161">
        <v>46.16</v>
      </c>
      <c r="I287" s="162"/>
      <c r="J287" s="163">
        <f>ROUND(I287*H287,2)</f>
        <v>0</v>
      </c>
      <c r="K287" s="164"/>
      <c r="L287" s="34"/>
      <c r="M287" s="165" t="s">
        <v>1</v>
      </c>
      <c r="N287" s="166" t="s">
        <v>40</v>
      </c>
      <c r="O287" s="62"/>
      <c r="P287" s="167">
        <f>O287*H287</f>
        <v>0</v>
      </c>
      <c r="Q287" s="167">
        <v>0</v>
      </c>
      <c r="R287" s="167">
        <f>Q287*H287</f>
        <v>0</v>
      </c>
      <c r="S287" s="167">
        <v>0</v>
      </c>
      <c r="T287" s="168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9" t="s">
        <v>349</v>
      </c>
      <c r="AT287" s="169" t="s">
        <v>224</v>
      </c>
      <c r="AU287" s="169" t="s">
        <v>85</v>
      </c>
      <c r="AY287" s="18" t="s">
        <v>222</v>
      </c>
      <c r="BE287" s="170">
        <f>IF(N287="základná",J287,0)</f>
        <v>0</v>
      </c>
      <c r="BF287" s="170">
        <f>IF(N287="znížená",J287,0)</f>
        <v>0</v>
      </c>
      <c r="BG287" s="170">
        <f>IF(N287="zákl. prenesená",J287,0)</f>
        <v>0</v>
      </c>
      <c r="BH287" s="170">
        <f>IF(N287="zníž. prenesená",J287,0)</f>
        <v>0</v>
      </c>
      <c r="BI287" s="170">
        <f>IF(N287="nulová",J287,0)</f>
        <v>0</v>
      </c>
      <c r="BJ287" s="18" t="s">
        <v>85</v>
      </c>
      <c r="BK287" s="170">
        <f>ROUND(I287*H287,2)</f>
        <v>0</v>
      </c>
      <c r="BL287" s="18" t="s">
        <v>349</v>
      </c>
      <c r="BM287" s="169" t="s">
        <v>1497</v>
      </c>
    </row>
    <row r="288" spans="1:65" s="15" customFormat="1">
      <c r="B288" s="188"/>
      <c r="D288" s="172" t="s">
        <v>229</v>
      </c>
      <c r="E288" s="189" t="s">
        <v>1</v>
      </c>
      <c r="F288" s="190" t="s">
        <v>237</v>
      </c>
      <c r="H288" s="189" t="s">
        <v>1</v>
      </c>
      <c r="I288" s="191"/>
      <c r="L288" s="188"/>
      <c r="M288" s="192"/>
      <c r="N288" s="193"/>
      <c r="O288" s="193"/>
      <c r="P288" s="193"/>
      <c r="Q288" s="193"/>
      <c r="R288" s="193"/>
      <c r="S288" s="193"/>
      <c r="T288" s="194"/>
      <c r="AT288" s="189" t="s">
        <v>229</v>
      </c>
      <c r="AU288" s="189" t="s">
        <v>85</v>
      </c>
      <c r="AV288" s="15" t="s">
        <v>78</v>
      </c>
      <c r="AW288" s="15" t="s">
        <v>30</v>
      </c>
      <c r="AX288" s="15" t="s">
        <v>74</v>
      </c>
      <c r="AY288" s="189" t="s">
        <v>222</v>
      </c>
    </row>
    <row r="289" spans="1:65" s="15" customFormat="1">
      <c r="B289" s="188"/>
      <c r="D289" s="172" t="s">
        <v>229</v>
      </c>
      <c r="E289" s="189" t="s">
        <v>1</v>
      </c>
      <c r="F289" s="190" t="s">
        <v>690</v>
      </c>
      <c r="H289" s="189" t="s">
        <v>1</v>
      </c>
      <c r="I289" s="191"/>
      <c r="L289" s="188"/>
      <c r="M289" s="192"/>
      <c r="N289" s="193"/>
      <c r="O289" s="193"/>
      <c r="P289" s="193"/>
      <c r="Q289" s="193"/>
      <c r="R289" s="193"/>
      <c r="S289" s="193"/>
      <c r="T289" s="194"/>
      <c r="AT289" s="189" t="s">
        <v>229</v>
      </c>
      <c r="AU289" s="189" t="s">
        <v>85</v>
      </c>
      <c r="AV289" s="15" t="s">
        <v>78</v>
      </c>
      <c r="AW289" s="15" t="s">
        <v>30</v>
      </c>
      <c r="AX289" s="15" t="s">
        <v>74</v>
      </c>
      <c r="AY289" s="189" t="s">
        <v>222</v>
      </c>
    </row>
    <row r="290" spans="1:65" s="15" customFormat="1">
      <c r="B290" s="188"/>
      <c r="D290" s="172" t="s">
        <v>229</v>
      </c>
      <c r="E290" s="189" t="s">
        <v>1</v>
      </c>
      <c r="F290" s="190" t="s">
        <v>709</v>
      </c>
      <c r="H290" s="189" t="s">
        <v>1</v>
      </c>
      <c r="I290" s="191"/>
      <c r="L290" s="188"/>
      <c r="M290" s="192"/>
      <c r="N290" s="193"/>
      <c r="O290" s="193"/>
      <c r="P290" s="193"/>
      <c r="Q290" s="193"/>
      <c r="R290" s="193"/>
      <c r="S290" s="193"/>
      <c r="T290" s="194"/>
      <c r="AT290" s="189" t="s">
        <v>229</v>
      </c>
      <c r="AU290" s="189" t="s">
        <v>85</v>
      </c>
      <c r="AV290" s="15" t="s">
        <v>78</v>
      </c>
      <c r="AW290" s="15" t="s">
        <v>30</v>
      </c>
      <c r="AX290" s="15" t="s">
        <v>74</v>
      </c>
      <c r="AY290" s="189" t="s">
        <v>222</v>
      </c>
    </row>
    <row r="291" spans="1:65" s="13" customFormat="1">
      <c r="B291" s="171"/>
      <c r="D291" s="172" t="s">
        <v>229</v>
      </c>
      <c r="E291" s="173" t="s">
        <v>1</v>
      </c>
      <c r="F291" s="174" t="s">
        <v>710</v>
      </c>
      <c r="H291" s="175">
        <v>6</v>
      </c>
      <c r="I291" s="176"/>
      <c r="L291" s="171"/>
      <c r="M291" s="177"/>
      <c r="N291" s="178"/>
      <c r="O291" s="178"/>
      <c r="P291" s="178"/>
      <c r="Q291" s="178"/>
      <c r="R291" s="178"/>
      <c r="S291" s="178"/>
      <c r="T291" s="179"/>
      <c r="AT291" s="173" t="s">
        <v>229</v>
      </c>
      <c r="AU291" s="173" t="s">
        <v>85</v>
      </c>
      <c r="AV291" s="13" t="s">
        <v>85</v>
      </c>
      <c r="AW291" s="13" t="s">
        <v>30</v>
      </c>
      <c r="AX291" s="13" t="s">
        <v>74</v>
      </c>
      <c r="AY291" s="173" t="s">
        <v>222</v>
      </c>
    </row>
    <row r="292" spans="1:65" s="13" customFormat="1">
      <c r="B292" s="171"/>
      <c r="D292" s="172" t="s">
        <v>229</v>
      </c>
      <c r="E292" s="173" t="s">
        <v>1</v>
      </c>
      <c r="F292" s="174" t="s">
        <v>1498</v>
      </c>
      <c r="H292" s="175">
        <v>3.6</v>
      </c>
      <c r="I292" s="176"/>
      <c r="L292" s="171"/>
      <c r="M292" s="177"/>
      <c r="N292" s="178"/>
      <c r="O292" s="178"/>
      <c r="P292" s="178"/>
      <c r="Q292" s="178"/>
      <c r="R292" s="178"/>
      <c r="S292" s="178"/>
      <c r="T292" s="179"/>
      <c r="AT292" s="173" t="s">
        <v>229</v>
      </c>
      <c r="AU292" s="173" t="s">
        <v>85</v>
      </c>
      <c r="AV292" s="13" t="s">
        <v>85</v>
      </c>
      <c r="AW292" s="13" t="s">
        <v>30</v>
      </c>
      <c r="AX292" s="13" t="s">
        <v>74</v>
      </c>
      <c r="AY292" s="173" t="s">
        <v>222</v>
      </c>
    </row>
    <row r="293" spans="1:65" s="13" customFormat="1">
      <c r="B293" s="171"/>
      <c r="D293" s="172" t="s">
        <v>229</v>
      </c>
      <c r="E293" s="173" t="s">
        <v>1</v>
      </c>
      <c r="F293" s="174" t="s">
        <v>712</v>
      </c>
      <c r="H293" s="175">
        <v>11.05</v>
      </c>
      <c r="I293" s="176"/>
      <c r="L293" s="171"/>
      <c r="M293" s="177"/>
      <c r="N293" s="178"/>
      <c r="O293" s="178"/>
      <c r="P293" s="178"/>
      <c r="Q293" s="178"/>
      <c r="R293" s="178"/>
      <c r="S293" s="178"/>
      <c r="T293" s="179"/>
      <c r="AT293" s="173" t="s">
        <v>229</v>
      </c>
      <c r="AU293" s="173" t="s">
        <v>85</v>
      </c>
      <c r="AV293" s="13" t="s">
        <v>85</v>
      </c>
      <c r="AW293" s="13" t="s">
        <v>30</v>
      </c>
      <c r="AX293" s="13" t="s">
        <v>74</v>
      </c>
      <c r="AY293" s="173" t="s">
        <v>222</v>
      </c>
    </row>
    <row r="294" spans="1:65" s="13" customFormat="1">
      <c r="B294" s="171"/>
      <c r="D294" s="172" t="s">
        <v>229</v>
      </c>
      <c r="E294" s="173" t="s">
        <v>1</v>
      </c>
      <c r="F294" s="174" t="s">
        <v>713</v>
      </c>
      <c r="H294" s="175">
        <v>13.74</v>
      </c>
      <c r="I294" s="176"/>
      <c r="L294" s="171"/>
      <c r="M294" s="177"/>
      <c r="N294" s="178"/>
      <c r="O294" s="178"/>
      <c r="P294" s="178"/>
      <c r="Q294" s="178"/>
      <c r="R294" s="178"/>
      <c r="S294" s="178"/>
      <c r="T294" s="179"/>
      <c r="AT294" s="173" t="s">
        <v>229</v>
      </c>
      <c r="AU294" s="173" t="s">
        <v>85</v>
      </c>
      <c r="AV294" s="13" t="s">
        <v>85</v>
      </c>
      <c r="AW294" s="13" t="s">
        <v>30</v>
      </c>
      <c r="AX294" s="13" t="s">
        <v>74</v>
      </c>
      <c r="AY294" s="173" t="s">
        <v>222</v>
      </c>
    </row>
    <row r="295" spans="1:65" s="13" customFormat="1">
      <c r="B295" s="171"/>
      <c r="D295" s="172" t="s">
        <v>229</v>
      </c>
      <c r="E295" s="173" t="s">
        <v>1</v>
      </c>
      <c r="F295" s="174" t="s">
        <v>714</v>
      </c>
      <c r="H295" s="175">
        <v>4.0999999999999996</v>
      </c>
      <c r="I295" s="176"/>
      <c r="L295" s="171"/>
      <c r="M295" s="177"/>
      <c r="N295" s="178"/>
      <c r="O295" s="178"/>
      <c r="P295" s="178"/>
      <c r="Q295" s="178"/>
      <c r="R295" s="178"/>
      <c r="S295" s="178"/>
      <c r="T295" s="179"/>
      <c r="AT295" s="173" t="s">
        <v>229</v>
      </c>
      <c r="AU295" s="173" t="s">
        <v>85</v>
      </c>
      <c r="AV295" s="13" t="s">
        <v>85</v>
      </c>
      <c r="AW295" s="13" t="s">
        <v>30</v>
      </c>
      <c r="AX295" s="13" t="s">
        <v>74</v>
      </c>
      <c r="AY295" s="173" t="s">
        <v>222</v>
      </c>
    </row>
    <row r="296" spans="1:65" s="16" customFormat="1">
      <c r="B296" s="195"/>
      <c r="D296" s="172" t="s">
        <v>229</v>
      </c>
      <c r="E296" s="196" t="s">
        <v>1</v>
      </c>
      <c r="F296" s="197" t="s">
        <v>259</v>
      </c>
      <c r="H296" s="198">
        <v>38.49</v>
      </c>
      <c r="I296" s="199"/>
      <c r="L296" s="195"/>
      <c r="M296" s="200"/>
      <c r="N296" s="201"/>
      <c r="O296" s="201"/>
      <c r="P296" s="201"/>
      <c r="Q296" s="201"/>
      <c r="R296" s="201"/>
      <c r="S296" s="201"/>
      <c r="T296" s="202"/>
      <c r="AT296" s="196" t="s">
        <v>229</v>
      </c>
      <c r="AU296" s="196" t="s">
        <v>85</v>
      </c>
      <c r="AV296" s="16" t="s">
        <v>90</v>
      </c>
      <c r="AW296" s="16" t="s">
        <v>30</v>
      </c>
      <c r="AX296" s="16" t="s">
        <v>74</v>
      </c>
      <c r="AY296" s="196" t="s">
        <v>222</v>
      </c>
    </row>
    <row r="297" spans="1:65" s="15" customFormat="1">
      <c r="B297" s="188"/>
      <c r="D297" s="172" t="s">
        <v>229</v>
      </c>
      <c r="E297" s="189" t="s">
        <v>1</v>
      </c>
      <c r="F297" s="190" t="s">
        <v>694</v>
      </c>
      <c r="H297" s="189" t="s">
        <v>1</v>
      </c>
      <c r="I297" s="191"/>
      <c r="L297" s="188"/>
      <c r="M297" s="192"/>
      <c r="N297" s="193"/>
      <c r="O297" s="193"/>
      <c r="P297" s="193"/>
      <c r="Q297" s="193"/>
      <c r="R297" s="193"/>
      <c r="S297" s="193"/>
      <c r="T297" s="194"/>
      <c r="AT297" s="189" t="s">
        <v>229</v>
      </c>
      <c r="AU297" s="189" t="s">
        <v>85</v>
      </c>
      <c r="AV297" s="15" t="s">
        <v>78</v>
      </c>
      <c r="AW297" s="15" t="s">
        <v>30</v>
      </c>
      <c r="AX297" s="15" t="s">
        <v>74</v>
      </c>
      <c r="AY297" s="189" t="s">
        <v>222</v>
      </c>
    </row>
    <row r="298" spans="1:65" s="13" customFormat="1">
      <c r="B298" s="171"/>
      <c r="D298" s="172" t="s">
        <v>229</v>
      </c>
      <c r="E298" s="173" t="s">
        <v>1</v>
      </c>
      <c r="F298" s="174" t="s">
        <v>695</v>
      </c>
      <c r="H298" s="175">
        <v>4.2</v>
      </c>
      <c r="I298" s="176"/>
      <c r="L298" s="171"/>
      <c r="M298" s="177"/>
      <c r="N298" s="178"/>
      <c r="O298" s="178"/>
      <c r="P298" s="178"/>
      <c r="Q298" s="178"/>
      <c r="R298" s="178"/>
      <c r="S298" s="178"/>
      <c r="T298" s="179"/>
      <c r="AT298" s="173" t="s">
        <v>229</v>
      </c>
      <c r="AU298" s="173" t="s">
        <v>85</v>
      </c>
      <c r="AV298" s="13" t="s">
        <v>85</v>
      </c>
      <c r="AW298" s="13" t="s">
        <v>30</v>
      </c>
      <c r="AX298" s="13" t="s">
        <v>74</v>
      </c>
      <c r="AY298" s="173" t="s">
        <v>222</v>
      </c>
    </row>
    <row r="299" spans="1:65" s="13" customFormat="1">
      <c r="B299" s="171"/>
      <c r="D299" s="172" t="s">
        <v>229</v>
      </c>
      <c r="E299" s="173" t="s">
        <v>1</v>
      </c>
      <c r="F299" s="174" t="s">
        <v>696</v>
      </c>
      <c r="H299" s="175">
        <v>3.47</v>
      </c>
      <c r="I299" s="176"/>
      <c r="L299" s="171"/>
      <c r="M299" s="177"/>
      <c r="N299" s="178"/>
      <c r="O299" s="178"/>
      <c r="P299" s="178"/>
      <c r="Q299" s="178"/>
      <c r="R299" s="178"/>
      <c r="S299" s="178"/>
      <c r="T299" s="179"/>
      <c r="AT299" s="173" t="s">
        <v>229</v>
      </c>
      <c r="AU299" s="173" t="s">
        <v>85</v>
      </c>
      <c r="AV299" s="13" t="s">
        <v>85</v>
      </c>
      <c r="AW299" s="13" t="s">
        <v>30</v>
      </c>
      <c r="AX299" s="13" t="s">
        <v>74</v>
      </c>
      <c r="AY299" s="173" t="s">
        <v>222</v>
      </c>
    </row>
    <row r="300" spans="1:65" s="16" customFormat="1">
      <c r="B300" s="195"/>
      <c r="D300" s="172" t="s">
        <v>229</v>
      </c>
      <c r="E300" s="196" t="s">
        <v>1</v>
      </c>
      <c r="F300" s="197" t="s">
        <v>259</v>
      </c>
      <c r="H300" s="198">
        <v>7.67</v>
      </c>
      <c r="I300" s="199"/>
      <c r="L300" s="195"/>
      <c r="M300" s="200"/>
      <c r="N300" s="201"/>
      <c r="O300" s="201"/>
      <c r="P300" s="201"/>
      <c r="Q300" s="201"/>
      <c r="R300" s="201"/>
      <c r="S300" s="201"/>
      <c r="T300" s="202"/>
      <c r="AT300" s="196" t="s">
        <v>229</v>
      </c>
      <c r="AU300" s="196" t="s">
        <v>85</v>
      </c>
      <c r="AV300" s="16" t="s">
        <v>90</v>
      </c>
      <c r="AW300" s="16" t="s">
        <v>30</v>
      </c>
      <c r="AX300" s="16" t="s">
        <v>74</v>
      </c>
      <c r="AY300" s="196" t="s">
        <v>222</v>
      </c>
    </row>
    <row r="301" spans="1:65" s="14" customFormat="1">
      <c r="B301" s="180"/>
      <c r="D301" s="172" t="s">
        <v>229</v>
      </c>
      <c r="E301" s="181" t="s">
        <v>1</v>
      </c>
      <c r="F301" s="182" t="s">
        <v>232</v>
      </c>
      <c r="H301" s="183">
        <v>46.16</v>
      </c>
      <c r="I301" s="184"/>
      <c r="L301" s="180"/>
      <c r="M301" s="185"/>
      <c r="N301" s="186"/>
      <c r="O301" s="186"/>
      <c r="P301" s="186"/>
      <c r="Q301" s="186"/>
      <c r="R301" s="186"/>
      <c r="S301" s="186"/>
      <c r="T301" s="187"/>
      <c r="AT301" s="181" t="s">
        <v>229</v>
      </c>
      <c r="AU301" s="181" t="s">
        <v>85</v>
      </c>
      <c r="AV301" s="14" t="s">
        <v>114</v>
      </c>
      <c r="AW301" s="14" t="s">
        <v>30</v>
      </c>
      <c r="AX301" s="14" t="s">
        <v>78</v>
      </c>
      <c r="AY301" s="181" t="s">
        <v>222</v>
      </c>
    </row>
    <row r="302" spans="1:65" s="2" customFormat="1" ht="16.5" customHeight="1">
      <c r="A302" s="33"/>
      <c r="B302" s="156"/>
      <c r="C302" s="209" t="s">
        <v>1499</v>
      </c>
      <c r="D302" s="209" t="s">
        <v>588</v>
      </c>
      <c r="E302" s="210" t="s">
        <v>1500</v>
      </c>
      <c r="F302" s="211" t="s">
        <v>1501</v>
      </c>
      <c r="G302" s="212" t="s">
        <v>249</v>
      </c>
      <c r="H302" s="213">
        <v>39.26</v>
      </c>
      <c r="I302" s="214"/>
      <c r="J302" s="215">
        <f>ROUND(I302*H302,2)</f>
        <v>0</v>
      </c>
      <c r="K302" s="216"/>
      <c r="L302" s="217"/>
      <c r="M302" s="218" t="s">
        <v>1</v>
      </c>
      <c r="N302" s="219" t="s">
        <v>40</v>
      </c>
      <c r="O302" s="62"/>
      <c r="P302" s="167">
        <f>O302*H302</f>
        <v>0</v>
      </c>
      <c r="Q302" s="167">
        <v>1.95E-2</v>
      </c>
      <c r="R302" s="167">
        <f>Q302*H302</f>
        <v>0.76556999999999997</v>
      </c>
      <c r="S302" s="167">
        <v>0</v>
      </c>
      <c r="T302" s="168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9" t="s">
        <v>506</v>
      </c>
      <c r="AT302" s="169" t="s">
        <v>588</v>
      </c>
      <c r="AU302" s="169" t="s">
        <v>85</v>
      </c>
      <c r="AY302" s="18" t="s">
        <v>222</v>
      </c>
      <c r="BE302" s="170">
        <f>IF(N302="základná",J302,0)</f>
        <v>0</v>
      </c>
      <c r="BF302" s="170">
        <f>IF(N302="znížená",J302,0)</f>
        <v>0</v>
      </c>
      <c r="BG302" s="170">
        <f>IF(N302="zákl. prenesená",J302,0)</f>
        <v>0</v>
      </c>
      <c r="BH302" s="170">
        <f>IF(N302="zníž. prenesená",J302,0)</f>
        <v>0</v>
      </c>
      <c r="BI302" s="170">
        <f>IF(N302="nulová",J302,0)</f>
        <v>0</v>
      </c>
      <c r="BJ302" s="18" t="s">
        <v>85</v>
      </c>
      <c r="BK302" s="170">
        <f>ROUND(I302*H302,2)</f>
        <v>0</v>
      </c>
      <c r="BL302" s="18" t="s">
        <v>349</v>
      </c>
      <c r="BM302" s="169" t="s">
        <v>1502</v>
      </c>
    </row>
    <row r="303" spans="1:65" s="15" customFormat="1">
      <c r="B303" s="188"/>
      <c r="D303" s="172" t="s">
        <v>229</v>
      </c>
      <c r="E303" s="189" t="s">
        <v>1</v>
      </c>
      <c r="F303" s="190" t="s">
        <v>237</v>
      </c>
      <c r="H303" s="189" t="s">
        <v>1</v>
      </c>
      <c r="I303" s="191"/>
      <c r="L303" s="188"/>
      <c r="M303" s="192"/>
      <c r="N303" s="193"/>
      <c r="O303" s="193"/>
      <c r="P303" s="193"/>
      <c r="Q303" s="193"/>
      <c r="R303" s="193"/>
      <c r="S303" s="193"/>
      <c r="T303" s="194"/>
      <c r="AT303" s="189" t="s">
        <v>229</v>
      </c>
      <c r="AU303" s="189" t="s">
        <v>85</v>
      </c>
      <c r="AV303" s="15" t="s">
        <v>78</v>
      </c>
      <c r="AW303" s="15" t="s">
        <v>30</v>
      </c>
      <c r="AX303" s="15" t="s">
        <v>74</v>
      </c>
      <c r="AY303" s="189" t="s">
        <v>222</v>
      </c>
    </row>
    <row r="304" spans="1:65" s="15" customFormat="1">
      <c r="B304" s="188"/>
      <c r="D304" s="172" t="s">
        <v>229</v>
      </c>
      <c r="E304" s="189" t="s">
        <v>1</v>
      </c>
      <c r="F304" s="190" t="s">
        <v>690</v>
      </c>
      <c r="H304" s="189" t="s">
        <v>1</v>
      </c>
      <c r="I304" s="191"/>
      <c r="L304" s="188"/>
      <c r="M304" s="192"/>
      <c r="N304" s="193"/>
      <c r="O304" s="193"/>
      <c r="P304" s="193"/>
      <c r="Q304" s="193"/>
      <c r="R304" s="193"/>
      <c r="S304" s="193"/>
      <c r="T304" s="194"/>
      <c r="AT304" s="189" t="s">
        <v>229</v>
      </c>
      <c r="AU304" s="189" t="s">
        <v>85</v>
      </c>
      <c r="AV304" s="15" t="s">
        <v>78</v>
      </c>
      <c r="AW304" s="15" t="s">
        <v>30</v>
      </c>
      <c r="AX304" s="15" t="s">
        <v>74</v>
      </c>
      <c r="AY304" s="189" t="s">
        <v>222</v>
      </c>
    </row>
    <row r="305" spans="1:65" s="15" customFormat="1">
      <c r="B305" s="188"/>
      <c r="D305" s="172" t="s">
        <v>229</v>
      </c>
      <c r="E305" s="189" t="s">
        <v>1</v>
      </c>
      <c r="F305" s="190" t="s">
        <v>709</v>
      </c>
      <c r="H305" s="189" t="s">
        <v>1</v>
      </c>
      <c r="I305" s="191"/>
      <c r="L305" s="188"/>
      <c r="M305" s="192"/>
      <c r="N305" s="193"/>
      <c r="O305" s="193"/>
      <c r="P305" s="193"/>
      <c r="Q305" s="193"/>
      <c r="R305" s="193"/>
      <c r="S305" s="193"/>
      <c r="T305" s="194"/>
      <c r="AT305" s="189" t="s">
        <v>229</v>
      </c>
      <c r="AU305" s="189" t="s">
        <v>85</v>
      </c>
      <c r="AV305" s="15" t="s">
        <v>78</v>
      </c>
      <c r="AW305" s="15" t="s">
        <v>30</v>
      </c>
      <c r="AX305" s="15" t="s">
        <v>74</v>
      </c>
      <c r="AY305" s="189" t="s">
        <v>222</v>
      </c>
    </row>
    <row r="306" spans="1:65" s="13" customFormat="1">
      <c r="B306" s="171"/>
      <c r="D306" s="172" t="s">
        <v>229</v>
      </c>
      <c r="E306" s="173" t="s">
        <v>1</v>
      </c>
      <c r="F306" s="174" t="s">
        <v>710</v>
      </c>
      <c r="H306" s="175">
        <v>6</v>
      </c>
      <c r="I306" s="176"/>
      <c r="L306" s="171"/>
      <c r="M306" s="177"/>
      <c r="N306" s="178"/>
      <c r="O306" s="178"/>
      <c r="P306" s="178"/>
      <c r="Q306" s="178"/>
      <c r="R306" s="178"/>
      <c r="S306" s="178"/>
      <c r="T306" s="179"/>
      <c r="AT306" s="173" t="s">
        <v>229</v>
      </c>
      <c r="AU306" s="173" t="s">
        <v>85</v>
      </c>
      <c r="AV306" s="13" t="s">
        <v>85</v>
      </c>
      <c r="AW306" s="13" t="s">
        <v>30</v>
      </c>
      <c r="AX306" s="13" t="s">
        <v>74</v>
      </c>
      <c r="AY306" s="173" t="s">
        <v>222</v>
      </c>
    </row>
    <row r="307" spans="1:65" s="13" customFormat="1">
      <c r="B307" s="171"/>
      <c r="D307" s="172" t="s">
        <v>229</v>
      </c>
      <c r="E307" s="173" t="s">
        <v>1</v>
      </c>
      <c r="F307" s="174" t="s">
        <v>711</v>
      </c>
      <c r="H307" s="175">
        <v>3.6</v>
      </c>
      <c r="I307" s="176"/>
      <c r="L307" s="171"/>
      <c r="M307" s="177"/>
      <c r="N307" s="178"/>
      <c r="O307" s="178"/>
      <c r="P307" s="178"/>
      <c r="Q307" s="178"/>
      <c r="R307" s="178"/>
      <c r="S307" s="178"/>
      <c r="T307" s="179"/>
      <c r="AT307" s="173" t="s">
        <v>229</v>
      </c>
      <c r="AU307" s="173" t="s">
        <v>85</v>
      </c>
      <c r="AV307" s="13" t="s">
        <v>85</v>
      </c>
      <c r="AW307" s="13" t="s">
        <v>30</v>
      </c>
      <c r="AX307" s="13" t="s">
        <v>74</v>
      </c>
      <c r="AY307" s="173" t="s">
        <v>222</v>
      </c>
    </row>
    <row r="308" spans="1:65" s="13" customFormat="1">
      <c r="B308" s="171"/>
      <c r="D308" s="172" t="s">
        <v>229</v>
      </c>
      <c r="E308" s="173" t="s">
        <v>1</v>
      </c>
      <c r="F308" s="174" t="s">
        <v>712</v>
      </c>
      <c r="H308" s="175">
        <v>11.05</v>
      </c>
      <c r="I308" s="176"/>
      <c r="L308" s="171"/>
      <c r="M308" s="177"/>
      <c r="N308" s="178"/>
      <c r="O308" s="178"/>
      <c r="P308" s="178"/>
      <c r="Q308" s="178"/>
      <c r="R308" s="178"/>
      <c r="S308" s="178"/>
      <c r="T308" s="179"/>
      <c r="AT308" s="173" t="s">
        <v>229</v>
      </c>
      <c r="AU308" s="173" t="s">
        <v>85</v>
      </c>
      <c r="AV308" s="13" t="s">
        <v>85</v>
      </c>
      <c r="AW308" s="13" t="s">
        <v>30</v>
      </c>
      <c r="AX308" s="13" t="s">
        <v>74</v>
      </c>
      <c r="AY308" s="173" t="s">
        <v>222</v>
      </c>
    </row>
    <row r="309" spans="1:65" s="13" customFormat="1">
      <c r="B309" s="171"/>
      <c r="D309" s="172" t="s">
        <v>229</v>
      </c>
      <c r="E309" s="173" t="s">
        <v>1</v>
      </c>
      <c r="F309" s="174" t="s">
        <v>713</v>
      </c>
      <c r="H309" s="175">
        <v>13.74</v>
      </c>
      <c r="I309" s="176"/>
      <c r="L309" s="171"/>
      <c r="M309" s="177"/>
      <c r="N309" s="178"/>
      <c r="O309" s="178"/>
      <c r="P309" s="178"/>
      <c r="Q309" s="178"/>
      <c r="R309" s="178"/>
      <c r="S309" s="178"/>
      <c r="T309" s="179"/>
      <c r="AT309" s="173" t="s">
        <v>229</v>
      </c>
      <c r="AU309" s="173" t="s">
        <v>85</v>
      </c>
      <c r="AV309" s="13" t="s">
        <v>85</v>
      </c>
      <c r="AW309" s="13" t="s">
        <v>30</v>
      </c>
      <c r="AX309" s="13" t="s">
        <v>74</v>
      </c>
      <c r="AY309" s="173" t="s">
        <v>222</v>
      </c>
    </row>
    <row r="310" spans="1:65" s="13" customFormat="1">
      <c r="B310" s="171"/>
      <c r="D310" s="172" t="s">
        <v>229</v>
      </c>
      <c r="E310" s="173" t="s">
        <v>1</v>
      </c>
      <c r="F310" s="174" t="s">
        <v>714</v>
      </c>
      <c r="H310" s="175">
        <v>4.0999999999999996</v>
      </c>
      <c r="I310" s="176"/>
      <c r="L310" s="171"/>
      <c r="M310" s="177"/>
      <c r="N310" s="178"/>
      <c r="O310" s="178"/>
      <c r="P310" s="178"/>
      <c r="Q310" s="178"/>
      <c r="R310" s="178"/>
      <c r="S310" s="178"/>
      <c r="T310" s="179"/>
      <c r="AT310" s="173" t="s">
        <v>229</v>
      </c>
      <c r="AU310" s="173" t="s">
        <v>85</v>
      </c>
      <c r="AV310" s="13" t="s">
        <v>85</v>
      </c>
      <c r="AW310" s="13" t="s">
        <v>30</v>
      </c>
      <c r="AX310" s="13" t="s">
        <v>74</v>
      </c>
      <c r="AY310" s="173" t="s">
        <v>222</v>
      </c>
    </row>
    <row r="311" spans="1:65" s="16" customFormat="1">
      <c r="B311" s="195"/>
      <c r="D311" s="172" t="s">
        <v>229</v>
      </c>
      <c r="E311" s="196" t="s">
        <v>1</v>
      </c>
      <c r="F311" s="197" t="s">
        <v>259</v>
      </c>
      <c r="H311" s="198">
        <v>38.49</v>
      </c>
      <c r="I311" s="199"/>
      <c r="L311" s="195"/>
      <c r="M311" s="200"/>
      <c r="N311" s="201"/>
      <c r="O311" s="201"/>
      <c r="P311" s="201"/>
      <c r="Q311" s="201"/>
      <c r="R311" s="201"/>
      <c r="S311" s="201"/>
      <c r="T311" s="202"/>
      <c r="AT311" s="196" t="s">
        <v>229</v>
      </c>
      <c r="AU311" s="196" t="s">
        <v>85</v>
      </c>
      <c r="AV311" s="16" t="s">
        <v>90</v>
      </c>
      <c r="AW311" s="16" t="s">
        <v>30</v>
      </c>
      <c r="AX311" s="16" t="s">
        <v>74</v>
      </c>
      <c r="AY311" s="196" t="s">
        <v>222</v>
      </c>
    </row>
    <row r="312" spans="1:65" s="14" customFormat="1">
      <c r="B312" s="180"/>
      <c r="D312" s="172" t="s">
        <v>229</v>
      </c>
      <c r="E312" s="181" t="s">
        <v>1</v>
      </c>
      <c r="F312" s="182" t="s">
        <v>232</v>
      </c>
      <c r="H312" s="183">
        <v>38.49</v>
      </c>
      <c r="I312" s="184"/>
      <c r="L312" s="180"/>
      <c r="M312" s="185"/>
      <c r="N312" s="186"/>
      <c r="O312" s="186"/>
      <c r="P312" s="186"/>
      <c r="Q312" s="186"/>
      <c r="R312" s="186"/>
      <c r="S312" s="186"/>
      <c r="T312" s="187"/>
      <c r="AT312" s="181" t="s">
        <v>229</v>
      </c>
      <c r="AU312" s="181" t="s">
        <v>85</v>
      </c>
      <c r="AV312" s="14" t="s">
        <v>114</v>
      </c>
      <c r="AW312" s="14" t="s">
        <v>30</v>
      </c>
      <c r="AX312" s="14" t="s">
        <v>78</v>
      </c>
      <c r="AY312" s="181" t="s">
        <v>222</v>
      </c>
    </row>
    <row r="313" spans="1:65" s="13" customFormat="1">
      <c r="B313" s="171"/>
      <c r="D313" s="172" t="s">
        <v>229</v>
      </c>
      <c r="F313" s="174" t="s">
        <v>1503</v>
      </c>
      <c r="H313" s="175">
        <v>39.26</v>
      </c>
      <c r="I313" s="176"/>
      <c r="L313" s="171"/>
      <c r="M313" s="177"/>
      <c r="N313" s="178"/>
      <c r="O313" s="178"/>
      <c r="P313" s="178"/>
      <c r="Q313" s="178"/>
      <c r="R313" s="178"/>
      <c r="S313" s="178"/>
      <c r="T313" s="179"/>
      <c r="AT313" s="173" t="s">
        <v>229</v>
      </c>
      <c r="AU313" s="173" t="s">
        <v>85</v>
      </c>
      <c r="AV313" s="13" t="s">
        <v>85</v>
      </c>
      <c r="AW313" s="13" t="s">
        <v>3</v>
      </c>
      <c r="AX313" s="13" t="s">
        <v>78</v>
      </c>
      <c r="AY313" s="173" t="s">
        <v>222</v>
      </c>
    </row>
    <row r="314" spans="1:65" s="2" customFormat="1" ht="16.5" customHeight="1">
      <c r="A314" s="33"/>
      <c r="B314" s="156"/>
      <c r="C314" s="209" t="s">
        <v>1504</v>
      </c>
      <c r="D314" s="209" t="s">
        <v>588</v>
      </c>
      <c r="E314" s="210" t="s">
        <v>1505</v>
      </c>
      <c r="F314" s="211" t="s">
        <v>1506</v>
      </c>
      <c r="G314" s="212" t="s">
        <v>249</v>
      </c>
      <c r="H314" s="213">
        <v>7.8230000000000004</v>
      </c>
      <c r="I314" s="214"/>
      <c r="J314" s="215">
        <f>ROUND(I314*H314,2)</f>
        <v>0</v>
      </c>
      <c r="K314" s="216"/>
      <c r="L314" s="217"/>
      <c r="M314" s="218" t="s">
        <v>1</v>
      </c>
      <c r="N314" s="219" t="s">
        <v>40</v>
      </c>
      <c r="O314" s="62"/>
      <c r="P314" s="167">
        <f>O314*H314</f>
        <v>0</v>
      </c>
      <c r="Q314" s="167">
        <v>1.9499999999999999E-3</v>
      </c>
      <c r="R314" s="167">
        <f>Q314*H314</f>
        <v>1.525485E-2</v>
      </c>
      <c r="S314" s="167">
        <v>0</v>
      </c>
      <c r="T314" s="168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9" t="s">
        <v>506</v>
      </c>
      <c r="AT314" s="169" t="s">
        <v>588</v>
      </c>
      <c r="AU314" s="169" t="s">
        <v>85</v>
      </c>
      <c r="AY314" s="18" t="s">
        <v>222</v>
      </c>
      <c r="BE314" s="170">
        <f>IF(N314="základná",J314,0)</f>
        <v>0</v>
      </c>
      <c r="BF314" s="170">
        <f>IF(N314="znížená",J314,0)</f>
        <v>0</v>
      </c>
      <c r="BG314" s="170">
        <f>IF(N314="zákl. prenesená",J314,0)</f>
        <v>0</v>
      </c>
      <c r="BH314" s="170">
        <f>IF(N314="zníž. prenesená",J314,0)</f>
        <v>0</v>
      </c>
      <c r="BI314" s="170">
        <f>IF(N314="nulová",J314,0)</f>
        <v>0</v>
      </c>
      <c r="BJ314" s="18" t="s">
        <v>85</v>
      </c>
      <c r="BK314" s="170">
        <f>ROUND(I314*H314,2)</f>
        <v>0</v>
      </c>
      <c r="BL314" s="18" t="s">
        <v>349</v>
      </c>
      <c r="BM314" s="169" t="s">
        <v>1507</v>
      </c>
    </row>
    <row r="315" spans="1:65" s="15" customFormat="1">
      <c r="B315" s="188"/>
      <c r="D315" s="172" t="s">
        <v>229</v>
      </c>
      <c r="E315" s="189" t="s">
        <v>1</v>
      </c>
      <c r="F315" s="190" t="s">
        <v>237</v>
      </c>
      <c r="H315" s="189" t="s">
        <v>1</v>
      </c>
      <c r="I315" s="191"/>
      <c r="L315" s="188"/>
      <c r="M315" s="192"/>
      <c r="N315" s="193"/>
      <c r="O315" s="193"/>
      <c r="P315" s="193"/>
      <c r="Q315" s="193"/>
      <c r="R315" s="193"/>
      <c r="S315" s="193"/>
      <c r="T315" s="194"/>
      <c r="AT315" s="189" t="s">
        <v>229</v>
      </c>
      <c r="AU315" s="189" t="s">
        <v>85</v>
      </c>
      <c r="AV315" s="15" t="s">
        <v>78</v>
      </c>
      <c r="AW315" s="15" t="s">
        <v>30</v>
      </c>
      <c r="AX315" s="15" t="s">
        <v>74</v>
      </c>
      <c r="AY315" s="189" t="s">
        <v>222</v>
      </c>
    </row>
    <row r="316" spans="1:65" s="15" customFormat="1">
      <c r="B316" s="188"/>
      <c r="D316" s="172" t="s">
        <v>229</v>
      </c>
      <c r="E316" s="189" t="s">
        <v>1</v>
      </c>
      <c r="F316" s="190" t="s">
        <v>690</v>
      </c>
      <c r="H316" s="189" t="s">
        <v>1</v>
      </c>
      <c r="I316" s="191"/>
      <c r="L316" s="188"/>
      <c r="M316" s="192"/>
      <c r="N316" s="193"/>
      <c r="O316" s="193"/>
      <c r="P316" s="193"/>
      <c r="Q316" s="193"/>
      <c r="R316" s="193"/>
      <c r="S316" s="193"/>
      <c r="T316" s="194"/>
      <c r="AT316" s="189" t="s">
        <v>229</v>
      </c>
      <c r="AU316" s="189" t="s">
        <v>85</v>
      </c>
      <c r="AV316" s="15" t="s">
        <v>78</v>
      </c>
      <c r="AW316" s="15" t="s">
        <v>30</v>
      </c>
      <c r="AX316" s="15" t="s">
        <v>74</v>
      </c>
      <c r="AY316" s="189" t="s">
        <v>222</v>
      </c>
    </row>
    <row r="317" spans="1:65" s="15" customFormat="1">
      <c r="B317" s="188"/>
      <c r="D317" s="172" t="s">
        <v>229</v>
      </c>
      <c r="E317" s="189" t="s">
        <v>1</v>
      </c>
      <c r="F317" s="190" t="s">
        <v>694</v>
      </c>
      <c r="H317" s="189" t="s">
        <v>1</v>
      </c>
      <c r="I317" s="191"/>
      <c r="L317" s="188"/>
      <c r="M317" s="192"/>
      <c r="N317" s="193"/>
      <c r="O317" s="193"/>
      <c r="P317" s="193"/>
      <c r="Q317" s="193"/>
      <c r="R317" s="193"/>
      <c r="S317" s="193"/>
      <c r="T317" s="194"/>
      <c r="AT317" s="189" t="s">
        <v>229</v>
      </c>
      <c r="AU317" s="189" t="s">
        <v>85</v>
      </c>
      <c r="AV317" s="15" t="s">
        <v>78</v>
      </c>
      <c r="AW317" s="15" t="s">
        <v>30</v>
      </c>
      <c r="AX317" s="15" t="s">
        <v>74</v>
      </c>
      <c r="AY317" s="189" t="s">
        <v>222</v>
      </c>
    </row>
    <row r="318" spans="1:65" s="13" customFormat="1">
      <c r="B318" s="171"/>
      <c r="D318" s="172" t="s">
        <v>229</v>
      </c>
      <c r="E318" s="173" t="s">
        <v>1</v>
      </c>
      <c r="F318" s="174" t="s">
        <v>695</v>
      </c>
      <c r="H318" s="175">
        <v>4.2</v>
      </c>
      <c r="I318" s="176"/>
      <c r="L318" s="171"/>
      <c r="M318" s="177"/>
      <c r="N318" s="178"/>
      <c r="O318" s="178"/>
      <c r="P318" s="178"/>
      <c r="Q318" s="178"/>
      <c r="R318" s="178"/>
      <c r="S318" s="178"/>
      <c r="T318" s="179"/>
      <c r="AT318" s="173" t="s">
        <v>229</v>
      </c>
      <c r="AU318" s="173" t="s">
        <v>85</v>
      </c>
      <c r="AV318" s="13" t="s">
        <v>85</v>
      </c>
      <c r="AW318" s="13" t="s">
        <v>30</v>
      </c>
      <c r="AX318" s="13" t="s">
        <v>74</v>
      </c>
      <c r="AY318" s="173" t="s">
        <v>222</v>
      </c>
    </row>
    <row r="319" spans="1:65" s="13" customFormat="1">
      <c r="B319" s="171"/>
      <c r="D319" s="172" t="s">
        <v>229</v>
      </c>
      <c r="E319" s="173" t="s">
        <v>1</v>
      </c>
      <c r="F319" s="174" t="s">
        <v>696</v>
      </c>
      <c r="H319" s="175">
        <v>3.47</v>
      </c>
      <c r="I319" s="176"/>
      <c r="L319" s="171"/>
      <c r="M319" s="177"/>
      <c r="N319" s="178"/>
      <c r="O319" s="178"/>
      <c r="P319" s="178"/>
      <c r="Q319" s="178"/>
      <c r="R319" s="178"/>
      <c r="S319" s="178"/>
      <c r="T319" s="179"/>
      <c r="AT319" s="173" t="s">
        <v>229</v>
      </c>
      <c r="AU319" s="173" t="s">
        <v>85</v>
      </c>
      <c r="AV319" s="13" t="s">
        <v>85</v>
      </c>
      <c r="AW319" s="13" t="s">
        <v>30</v>
      </c>
      <c r="AX319" s="13" t="s">
        <v>74</v>
      </c>
      <c r="AY319" s="173" t="s">
        <v>222</v>
      </c>
    </row>
    <row r="320" spans="1:65" s="16" customFormat="1">
      <c r="B320" s="195"/>
      <c r="D320" s="172" t="s">
        <v>229</v>
      </c>
      <c r="E320" s="196" t="s">
        <v>1</v>
      </c>
      <c r="F320" s="197" t="s">
        <v>259</v>
      </c>
      <c r="H320" s="198">
        <v>7.67</v>
      </c>
      <c r="I320" s="199"/>
      <c r="L320" s="195"/>
      <c r="M320" s="200"/>
      <c r="N320" s="201"/>
      <c r="O320" s="201"/>
      <c r="P320" s="201"/>
      <c r="Q320" s="201"/>
      <c r="R320" s="201"/>
      <c r="S320" s="201"/>
      <c r="T320" s="202"/>
      <c r="AT320" s="196" t="s">
        <v>229</v>
      </c>
      <c r="AU320" s="196" t="s">
        <v>85</v>
      </c>
      <c r="AV320" s="16" t="s">
        <v>90</v>
      </c>
      <c r="AW320" s="16" t="s">
        <v>30</v>
      </c>
      <c r="AX320" s="16" t="s">
        <v>74</v>
      </c>
      <c r="AY320" s="196" t="s">
        <v>222</v>
      </c>
    </row>
    <row r="321" spans="1:65" s="14" customFormat="1">
      <c r="B321" s="180"/>
      <c r="D321" s="172" t="s">
        <v>229</v>
      </c>
      <c r="E321" s="181" t="s">
        <v>1</v>
      </c>
      <c r="F321" s="182" t="s">
        <v>232</v>
      </c>
      <c r="H321" s="183">
        <v>7.67</v>
      </c>
      <c r="I321" s="184"/>
      <c r="L321" s="180"/>
      <c r="M321" s="185"/>
      <c r="N321" s="186"/>
      <c r="O321" s="186"/>
      <c r="P321" s="186"/>
      <c r="Q321" s="186"/>
      <c r="R321" s="186"/>
      <c r="S321" s="186"/>
      <c r="T321" s="187"/>
      <c r="AT321" s="181" t="s">
        <v>229</v>
      </c>
      <c r="AU321" s="181" t="s">
        <v>85</v>
      </c>
      <c r="AV321" s="14" t="s">
        <v>114</v>
      </c>
      <c r="AW321" s="14" t="s">
        <v>30</v>
      </c>
      <c r="AX321" s="14" t="s">
        <v>78</v>
      </c>
      <c r="AY321" s="181" t="s">
        <v>222</v>
      </c>
    </row>
    <row r="322" spans="1:65" s="13" customFormat="1">
      <c r="B322" s="171"/>
      <c r="D322" s="172" t="s">
        <v>229</v>
      </c>
      <c r="F322" s="174" t="s">
        <v>1508</v>
      </c>
      <c r="H322" s="175">
        <v>7.8230000000000004</v>
      </c>
      <c r="I322" s="176"/>
      <c r="L322" s="171"/>
      <c r="M322" s="177"/>
      <c r="N322" s="178"/>
      <c r="O322" s="178"/>
      <c r="P322" s="178"/>
      <c r="Q322" s="178"/>
      <c r="R322" s="178"/>
      <c r="S322" s="178"/>
      <c r="T322" s="179"/>
      <c r="AT322" s="173" t="s">
        <v>229</v>
      </c>
      <c r="AU322" s="173" t="s">
        <v>85</v>
      </c>
      <c r="AV322" s="13" t="s">
        <v>85</v>
      </c>
      <c r="AW322" s="13" t="s">
        <v>3</v>
      </c>
      <c r="AX322" s="13" t="s">
        <v>78</v>
      </c>
      <c r="AY322" s="173" t="s">
        <v>222</v>
      </c>
    </row>
    <row r="323" spans="1:65" s="2" customFormat="1" ht="24.15" customHeight="1">
      <c r="A323" s="33"/>
      <c r="B323" s="156"/>
      <c r="C323" s="157" t="s">
        <v>992</v>
      </c>
      <c r="D323" s="157" t="s">
        <v>224</v>
      </c>
      <c r="E323" s="158" t="s">
        <v>993</v>
      </c>
      <c r="F323" s="159" t="s">
        <v>994</v>
      </c>
      <c r="G323" s="160" t="s">
        <v>482</v>
      </c>
      <c r="H323" s="161">
        <v>0.78100000000000003</v>
      </c>
      <c r="I323" s="162"/>
      <c r="J323" s="163">
        <f>ROUND(I323*H323,2)</f>
        <v>0</v>
      </c>
      <c r="K323" s="164"/>
      <c r="L323" s="34"/>
      <c r="M323" s="165" t="s">
        <v>1</v>
      </c>
      <c r="N323" s="166" t="s">
        <v>40</v>
      </c>
      <c r="O323" s="62"/>
      <c r="P323" s="167">
        <f>O323*H323</f>
        <v>0</v>
      </c>
      <c r="Q323" s="167">
        <v>0</v>
      </c>
      <c r="R323" s="167">
        <f>Q323*H323</f>
        <v>0</v>
      </c>
      <c r="S323" s="167">
        <v>0</v>
      </c>
      <c r="T323" s="168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9" t="s">
        <v>349</v>
      </c>
      <c r="AT323" s="169" t="s">
        <v>224</v>
      </c>
      <c r="AU323" s="169" t="s">
        <v>85</v>
      </c>
      <c r="AY323" s="18" t="s">
        <v>222</v>
      </c>
      <c r="BE323" s="170">
        <f>IF(N323="základná",J323,0)</f>
        <v>0</v>
      </c>
      <c r="BF323" s="170">
        <f>IF(N323="znížená",J323,0)</f>
        <v>0</v>
      </c>
      <c r="BG323" s="170">
        <f>IF(N323="zákl. prenesená",J323,0)</f>
        <v>0</v>
      </c>
      <c r="BH323" s="170">
        <f>IF(N323="zníž. prenesená",J323,0)</f>
        <v>0</v>
      </c>
      <c r="BI323" s="170">
        <f>IF(N323="nulová",J323,0)</f>
        <v>0</v>
      </c>
      <c r="BJ323" s="18" t="s">
        <v>85</v>
      </c>
      <c r="BK323" s="170">
        <f>ROUND(I323*H323,2)</f>
        <v>0</v>
      </c>
      <c r="BL323" s="18" t="s">
        <v>349</v>
      </c>
      <c r="BM323" s="169" t="s">
        <v>995</v>
      </c>
    </row>
    <row r="324" spans="1:65" s="12" customFormat="1" ht="22.95" customHeight="1">
      <c r="B324" s="143"/>
      <c r="D324" s="144" t="s">
        <v>73</v>
      </c>
      <c r="E324" s="154" t="s">
        <v>1029</v>
      </c>
      <c r="F324" s="154" t="s">
        <v>1030</v>
      </c>
      <c r="I324" s="146"/>
      <c r="J324" s="155">
        <f>BK324</f>
        <v>0</v>
      </c>
      <c r="L324" s="143"/>
      <c r="M324" s="148"/>
      <c r="N324" s="149"/>
      <c r="O324" s="149"/>
      <c r="P324" s="150">
        <f>SUM(P325:P329)</f>
        <v>0</v>
      </c>
      <c r="Q324" s="149"/>
      <c r="R324" s="150">
        <f>SUM(R325:R329)</f>
        <v>1.2676560000000001</v>
      </c>
      <c r="S324" s="149"/>
      <c r="T324" s="151">
        <f>SUM(T325:T329)</f>
        <v>0</v>
      </c>
      <c r="AR324" s="144" t="s">
        <v>85</v>
      </c>
      <c r="AT324" s="152" t="s">
        <v>73</v>
      </c>
      <c r="AU324" s="152" t="s">
        <v>78</v>
      </c>
      <c r="AY324" s="144" t="s">
        <v>222</v>
      </c>
      <c r="BK324" s="153">
        <f>SUM(BK325:BK329)</f>
        <v>0</v>
      </c>
    </row>
    <row r="325" spans="1:65" s="2" customFormat="1" ht="24.15" customHeight="1">
      <c r="A325" s="33"/>
      <c r="B325" s="156"/>
      <c r="C325" s="157" t="s">
        <v>1509</v>
      </c>
      <c r="D325" s="157" t="s">
        <v>224</v>
      </c>
      <c r="E325" s="158" t="s">
        <v>1510</v>
      </c>
      <c r="F325" s="159" t="s">
        <v>3292</v>
      </c>
      <c r="G325" s="160" t="s">
        <v>249</v>
      </c>
      <c r="H325" s="161">
        <v>81.260000000000005</v>
      </c>
      <c r="I325" s="162"/>
      <c r="J325" s="163">
        <f>ROUND(I325*H325,2)</f>
        <v>0</v>
      </c>
      <c r="K325" s="164"/>
      <c r="L325" s="34"/>
      <c r="M325" s="165" t="s">
        <v>1</v>
      </c>
      <c r="N325" s="166" t="s">
        <v>40</v>
      </c>
      <c r="O325" s="62"/>
      <c r="P325" s="167">
        <f>O325*H325</f>
        <v>0</v>
      </c>
      <c r="Q325" s="167">
        <v>1.5599999999999999E-2</v>
      </c>
      <c r="R325" s="167">
        <f>Q325*H325</f>
        <v>1.2676560000000001</v>
      </c>
      <c r="S325" s="167">
        <v>0</v>
      </c>
      <c r="T325" s="168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9" t="s">
        <v>349</v>
      </c>
      <c r="AT325" s="169" t="s">
        <v>224</v>
      </c>
      <c r="AU325" s="169" t="s">
        <v>85</v>
      </c>
      <c r="AY325" s="18" t="s">
        <v>222</v>
      </c>
      <c r="BE325" s="170">
        <f>IF(N325="základná",J325,0)</f>
        <v>0</v>
      </c>
      <c r="BF325" s="170">
        <f>IF(N325="znížená",J325,0)</f>
        <v>0</v>
      </c>
      <c r="BG325" s="170">
        <f>IF(N325="zákl. prenesená",J325,0)</f>
        <v>0</v>
      </c>
      <c r="BH325" s="170">
        <f>IF(N325="zníž. prenesená",J325,0)</f>
        <v>0</v>
      </c>
      <c r="BI325" s="170">
        <f>IF(N325="nulová",J325,0)</f>
        <v>0</v>
      </c>
      <c r="BJ325" s="18" t="s">
        <v>85</v>
      </c>
      <c r="BK325" s="170">
        <f>ROUND(I325*H325,2)</f>
        <v>0</v>
      </c>
      <c r="BL325" s="18" t="s">
        <v>349</v>
      </c>
      <c r="BM325" s="169" t="s">
        <v>1512</v>
      </c>
    </row>
    <row r="326" spans="1:65" s="13" customFormat="1">
      <c r="B326" s="171"/>
      <c r="D326" s="172" t="s">
        <v>229</v>
      </c>
      <c r="E326" s="173" t="s">
        <v>1</v>
      </c>
      <c r="F326" s="174" t="s">
        <v>1513</v>
      </c>
      <c r="H326" s="175">
        <v>342.6</v>
      </c>
      <c r="I326" s="176"/>
      <c r="L326" s="171"/>
      <c r="M326" s="177"/>
      <c r="N326" s="178"/>
      <c r="O326" s="178"/>
      <c r="P326" s="178"/>
      <c r="Q326" s="178"/>
      <c r="R326" s="178"/>
      <c r="S326" s="178"/>
      <c r="T326" s="179"/>
      <c r="AT326" s="173" t="s">
        <v>229</v>
      </c>
      <c r="AU326" s="173" t="s">
        <v>85</v>
      </c>
      <c r="AV326" s="13" t="s">
        <v>85</v>
      </c>
      <c r="AW326" s="13" t="s">
        <v>30</v>
      </c>
      <c r="AX326" s="13" t="s">
        <v>74</v>
      </c>
      <c r="AY326" s="173" t="s">
        <v>222</v>
      </c>
    </row>
    <row r="327" spans="1:65" s="13" customFormat="1">
      <c r="B327" s="171"/>
      <c r="D327" s="172" t="s">
        <v>229</v>
      </c>
      <c r="E327" s="173" t="s">
        <v>1</v>
      </c>
      <c r="F327" s="174" t="s">
        <v>1514</v>
      </c>
      <c r="H327" s="175">
        <v>-261.33999999999997</v>
      </c>
      <c r="I327" s="176"/>
      <c r="L327" s="171"/>
      <c r="M327" s="177"/>
      <c r="N327" s="178"/>
      <c r="O327" s="178"/>
      <c r="P327" s="178"/>
      <c r="Q327" s="178"/>
      <c r="R327" s="178"/>
      <c r="S327" s="178"/>
      <c r="T327" s="179"/>
      <c r="AT327" s="173" t="s">
        <v>229</v>
      </c>
      <c r="AU327" s="173" t="s">
        <v>85</v>
      </c>
      <c r="AV327" s="13" t="s">
        <v>85</v>
      </c>
      <c r="AW327" s="13" t="s">
        <v>30</v>
      </c>
      <c r="AX327" s="13" t="s">
        <v>74</v>
      </c>
      <c r="AY327" s="173" t="s">
        <v>222</v>
      </c>
    </row>
    <row r="328" spans="1:65" s="14" customFormat="1">
      <c r="B328" s="180"/>
      <c r="D328" s="172" t="s">
        <v>229</v>
      </c>
      <c r="E328" s="181" t="s">
        <v>1</v>
      </c>
      <c r="F328" s="182" t="s">
        <v>232</v>
      </c>
      <c r="H328" s="183">
        <v>81.260000000000048</v>
      </c>
      <c r="I328" s="184"/>
      <c r="L328" s="180"/>
      <c r="M328" s="185"/>
      <c r="N328" s="186"/>
      <c r="O328" s="186"/>
      <c r="P328" s="186"/>
      <c r="Q328" s="186"/>
      <c r="R328" s="186"/>
      <c r="S328" s="186"/>
      <c r="T328" s="187"/>
      <c r="AT328" s="181" t="s">
        <v>229</v>
      </c>
      <c r="AU328" s="181" t="s">
        <v>85</v>
      </c>
      <c r="AV328" s="14" t="s">
        <v>114</v>
      </c>
      <c r="AW328" s="14" t="s">
        <v>30</v>
      </c>
      <c r="AX328" s="14" t="s">
        <v>78</v>
      </c>
      <c r="AY328" s="181" t="s">
        <v>222</v>
      </c>
    </row>
    <row r="329" spans="1:65" s="2" customFormat="1" ht="21.75" customHeight="1">
      <c r="A329" s="33"/>
      <c r="B329" s="156"/>
      <c r="C329" s="157" t="s">
        <v>1036</v>
      </c>
      <c r="D329" s="157" t="s">
        <v>224</v>
      </c>
      <c r="E329" s="158" t="s">
        <v>1037</v>
      </c>
      <c r="F329" s="159" t="s">
        <v>1038</v>
      </c>
      <c r="G329" s="160" t="s">
        <v>482</v>
      </c>
      <c r="H329" s="161">
        <v>1.268</v>
      </c>
      <c r="I329" s="162"/>
      <c r="J329" s="163">
        <f>ROUND(I329*H329,2)</f>
        <v>0</v>
      </c>
      <c r="K329" s="164"/>
      <c r="L329" s="34"/>
      <c r="M329" s="165" t="s">
        <v>1</v>
      </c>
      <c r="N329" s="166" t="s">
        <v>40</v>
      </c>
      <c r="O329" s="62"/>
      <c r="P329" s="167">
        <f>O329*H329</f>
        <v>0</v>
      </c>
      <c r="Q329" s="167">
        <v>0</v>
      </c>
      <c r="R329" s="167">
        <f>Q329*H329</f>
        <v>0</v>
      </c>
      <c r="S329" s="167">
        <v>0</v>
      </c>
      <c r="T329" s="168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9" t="s">
        <v>349</v>
      </c>
      <c r="AT329" s="169" t="s">
        <v>224</v>
      </c>
      <c r="AU329" s="169" t="s">
        <v>85</v>
      </c>
      <c r="AY329" s="18" t="s">
        <v>222</v>
      </c>
      <c r="BE329" s="170">
        <f>IF(N329="základná",J329,0)</f>
        <v>0</v>
      </c>
      <c r="BF329" s="170">
        <f>IF(N329="znížená",J329,0)</f>
        <v>0</v>
      </c>
      <c r="BG329" s="170">
        <f>IF(N329="zákl. prenesená",J329,0)</f>
        <v>0</v>
      </c>
      <c r="BH329" s="170">
        <f>IF(N329="zníž. prenesená",J329,0)</f>
        <v>0</v>
      </c>
      <c r="BI329" s="170">
        <f>IF(N329="nulová",J329,0)</f>
        <v>0</v>
      </c>
      <c r="BJ329" s="18" t="s">
        <v>85</v>
      </c>
      <c r="BK329" s="170">
        <f>ROUND(I329*H329,2)</f>
        <v>0</v>
      </c>
      <c r="BL329" s="18" t="s">
        <v>349</v>
      </c>
      <c r="BM329" s="169" t="s">
        <v>1039</v>
      </c>
    </row>
    <row r="330" spans="1:65" s="12" customFormat="1" ht="22.95" customHeight="1">
      <c r="B330" s="143"/>
      <c r="D330" s="144" t="s">
        <v>73</v>
      </c>
      <c r="E330" s="154" t="s">
        <v>1207</v>
      </c>
      <c r="F330" s="154" t="s">
        <v>1208</v>
      </c>
      <c r="I330" s="146"/>
      <c r="J330" s="155">
        <f>BK330</f>
        <v>0</v>
      </c>
      <c r="L330" s="143"/>
      <c r="M330" s="148"/>
      <c r="N330" s="149"/>
      <c r="O330" s="149"/>
      <c r="P330" s="150">
        <f>SUM(P331:P364)</f>
        <v>0</v>
      </c>
      <c r="Q330" s="149"/>
      <c r="R330" s="150">
        <f>SUM(R331:R364)</f>
        <v>0.15984999999999999</v>
      </c>
      <c r="S330" s="149"/>
      <c r="T330" s="151">
        <f>SUM(T331:T364)</f>
        <v>0</v>
      </c>
      <c r="AR330" s="144" t="s">
        <v>85</v>
      </c>
      <c r="AT330" s="152" t="s">
        <v>73</v>
      </c>
      <c r="AU330" s="152" t="s">
        <v>78</v>
      </c>
      <c r="AY330" s="144" t="s">
        <v>222</v>
      </c>
      <c r="BK330" s="153">
        <f>SUM(BK331:BK364)</f>
        <v>0</v>
      </c>
    </row>
    <row r="331" spans="1:65" s="2" customFormat="1" ht="16.5" customHeight="1">
      <c r="A331" s="33"/>
      <c r="B331" s="156"/>
      <c r="C331" s="157" t="s">
        <v>1515</v>
      </c>
      <c r="D331" s="157" t="s">
        <v>224</v>
      </c>
      <c r="E331" s="158" t="s">
        <v>1516</v>
      </c>
      <c r="F331" s="159" t="s">
        <v>1517</v>
      </c>
      <c r="G331" s="160" t="s">
        <v>227</v>
      </c>
      <c r="H331" s="161">
        <v>1</v>
      </c>
      <c r="I331" s="162"/>
      <c r="J331" s="163">
        <f>ROUND(I331*H331,2)</f>
        <v>0</v>
      </c>
      <c r="K331" s="164"/>
      <c r="L331" s="34"/>
      <c r="M331" s="165" t="s">
        <v>1</v>
      </c>
      <c r="N331" s="166" t="s">
        <v>40</v>
      </c>
      <c r="O331" s="62"/>
      <c r="P331" s="167">
        <f>O331*H331</f>
        <v>0</v>
      </c>
      <c r="Q331" s="167">
        <v>8.4999999999999995E-4</v>
      </c>
      <c r="R331" s="167">
        <f>Q331*H331</f>
        <v>8.4999999999999995E-4</v>
      </c>
      <c r="S331" s="167">
        <v>0</v>
      </c>
      <c r="T331" s="168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9" t="s">
        <v>349</v>
      </c>
      <c r="AT331" s="169" t="s">
        <v>224</v>
      </c>
      <c r="AU331" s="169" t="s">
        <v>85</v>
      </c>
      <c r="AY331" s="18" t="s">
        <v>222</v>
      </c>
      <c r="BE331" s="170">
        <f>IF(N331="základná",J331,0)</f>
        <v>0</v>
      </c>
      <c r="BF331" s="170">
        <f>IF(N331="znížená",J331,0)</f>
        <v>0</v>
      </c>
      <c r="BG331" s="170">
        <f>IF(N331="zákl. prenesená",J331,0)</f>
        <v>0</v>
      </c>
      <c r="BH331" s="170">
        <f>IF(N331="zníž. prenesená",J331,0)</f>
        <v>0</v>
      </c>
      <c r="BI331" s="170">
        <f>IF(N331="nulová",J331,0)</f>
        <v>0</v>
      </c>
      <c r="BJ331" s="18" t="s">
        <v>85</v>
      </c>
      <c r="BK331" s="170">
        <f>ROUND(I331*H331,2)</f>
        <v>0</v>
      </c>
      <c r="BL331" s="18" t="s">
        <v>349</v>
      </c>
      <c r="BM331" s="169" t="s">
        <v>1518</v>
      </c>
    </row>
    <row r="332" spans="1:65" s="15" customFormat="1">
      <c r="B332" s="188"/>
      <c r="D332" s="172" t="s">
        <v>229</v>
      </c>
      <c r="E332" s="189" t="s">
        <v>1</v>
      </c>
      <c r="F332" s="190" t="s">
        <v>237</v>
      </c>
      <c r="H332" s="189" t="s">
        <v>1</v>
      </c>
      <c r="I332" s="191"/>
      <c r="L332" s="188"/>
      <c r="M332" s="192"/>
      <c r="N332" s="193"/>
      <c r="O332" s="193"/>
      <c r="P332" s="193"/>
      <c r="Q332" s="193"/>
      <c r="R332" s="193"/>
      <c r="S332" s="193"/>
      <c r="T332" s="194"/>
      <c r="AT332" s="189" t="s">
        <v>229</v>
      </c>
      <c r="AU332" s="189" t="s">
        <v>85</v>
      </c>
      <c r="AV332" s="15" t="s">
        <v>78</v>
      </c>
      <c r="AW332" s="15" t="s">
        <v>30</v>
      </c>
      <c r="AX332" s="15" t="s">
        <v>74</v>
      </c>
      <c r="AY332" s="189" t="s">
        <v>222</v>
      </c>
    </row>
    <row r="333" spans="1:65" s="15" customFormat="1">
      <c r="B333" s="188"/>
      <c r="D333" s="172" t="s">
        <v>229</v>
      </c>
      <c r="E333" s="189" t="s">
        <v>1</v>
      </c>
      <c r="F333" s="190" t="s">
        <v>1519</v>
      </c>
      <c r="H333" s="189" t="s">
        <v>1</v>
      </c>
      <c r="I333" s="191"/>
      <c r="L333" s="188"/>
      <c r="M333" s="192"/>
      <c r="N333" s="193"/>
      <c r="O333" s="193"/>
      <c r="P333" s="193"/>
      <c r="Q333" s="193"/>
      <c r="R333" s="193"/>
      <c r="S333" s="193"/>
      <c r="T333" s="194"/>
      <c r="AT333" s="189" t="s">
        <v>229</v>
      </c>
      <c r="AU333" s="189" t="s">
        <v>85</v>
      </c>
      <c r="AV333" s="15" t="s">
        <v>78</v>
      </c>
      <c r="AW333" s="15" t="s">
        <v>30</v>
      </c>
      <c r="AX333" s="15" t="s">
        <v>74</v>
      </c>
      <c r="AY333" s="189" t="s">
        <v>222</v>
      </c>
    </row>
    <row r="334" spans="1:65" s="13" customFormat="1">
      <c r="B334" s="171"/>
      <c r="D334" s="172" t="s">
        <v>229</v>
      </c>
      <c r="E334" s="173" t="s">
        <v>1</v>
      </c>
      <c r="F334" s="174" t="s">
        <v>1520</v>
      </c>
      <c r="H334" s="175">
        <v>1</v>
      </c>
      <c r="I334" s="176"/>
      <c r="L334" s="171"/>
      <c r="M334" s="177"/>
      <c r="N334" s="178"/>
      <c r="O334" s="178"/>
      <c r="P334" s="178"/>
      <c r="Q334" s="178"/>
      <c r="R334" s="178"/>
      <c r="S334" s="178"/>
      <c r="T334" s="179"/>
      <c r="AT334" s="173" t="s">
        <v>229</v>
      </c>
      <c r="AU334" s="173" t="s">
        <v>85</v>
      </c>
      <c r="AV334" s="13" t="s">
        <v>85</v>
      </c>
      <c r="AW334" s="13" t="s">
        <v>30</v>
      </c>
      <c r="AX334" s="13" t="s">
        <v>74</v>
      </c>
      <c r="AY334" s="173" t="s">
        <v>222</v>
      </c>
    </row>
    <row r="335" spans="1:65" s="14" customFormat="1">
      <c r="B335" s="180"/>
      <c r="D335" s="172" t="s">
        <v>229</v>
      </c>
      <c r="E335" s="181" t="s">
        <v>1</v>
      </c>
      <c r="F335" s="182" t="s">
        <v>232</v>
      </c>
      <c r="H335" s="183">
        <v>1</v>
      </c>
      <c r="I335" s="184"/>
      <c r="L335" s="180"/>
      <c r="M335" s="185"/>
      <c r="N335" s="186"/>
      <c r="O335" s="186"/>
      <c r="P335" s="186"/>
      <c r="Q335" s="186"/>
      <c r="R335" s="186"/>
      <c r="S335" s="186"/>
      <c r="T335" s="187"/>
      <c r="AT335" s="181" t="s">
        <v>229</v>
      </c>
      <c r="AU335" s="181" t="s">
        <v>85</v>
      </c>
      <c r="AV335" s="14" t="s">
        <v>114</v>
      </c>
      <c r="AW335" s="14" t="s">
        <v>30</v>
      </c>
      <c r="AX335" s="14" t="s">
        <v>78</v>
      </c>
      <c r="AY335" s="181" t="s">
        <v>222</v>
      </c>
    </row>
    <row r="336" spans="1:65" s="2" customFormat="1" ht="24.15" customHeight="1">
      <c r="A336" s="33"/>
      <c r="B336" s="156"/>
      <c r="C336" s="157" t="s">
        <v>1521</v>
      </c>
      <c r="D336" s="157" t="s">
        <v>224</v>
      </c>
      <c r="E336" s="158" t="s">
        <v>1522</v>
      </c>
      <c r="F336" s="159" t="s">
        <v>1523</v>
      </c>
      <c r="G336" s="160" t="s">
        <v>227</v>
      </c>
      <c r="H336" s="161">
        <v>7</v>
      </c>
      <c r="I336" s="162"/>
      <c r="J336" s="163">
        <f>ROUND(I336*H336,2)</f>
        <v>0</v>
      </c>
      <c r="K336" s="164"/>
      <c r="L336" s="34"/>
      <c r="M336" s="165" t="s">
        <v>1</v>
      </c>
      <c r="N336" s="166" t="s">
        <v>40</v>
      </c>
      <c r="O336" s="62"/>
      <c r="P336" s="167">
        <f>O336*H336</f>
        <v>0</v>
      </c>
      <c r="Q336" s="167">
        <v>0</v>
      </c>
      <c r="R336" s="167">
        <f>Q336*H336</f>
        <v>0</v>
      </c>
      <c r="S336" s="167">
        <v>0</v>
      </c>
      <c r="T336" s="168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9" t="s">
        <v>349</v>
      </c>
      <c r="AT336" s="169" t="s">
        <v>224</v>
      </c>
      <c r="AU336" s="169" t="s">
        <v>85</v>
      </c>
      <c r="AY336" s="18" t="s">
        <v>222</v>
      </c>
      <c r="BE336" s="170">
        <f>IF(N336="základná",J336,0)</f>
        <v>0</v>
      </c>
      <c r="BF336" s="170">
        <f>IF(N336="znížená",J336,0)</f>
        <v>0</v>
      </c>
      <c r="BG336" s="170">
        <f>IF(N336="zákl. prenesená",J336,0)</f>
        <v>0</v>
      </c>
      <c r="BH336" s="170">
        <f>IF(N336="zníž. prenesená",J336,0)</f>
        <v>0</v>
      </c>
      <c r="BI336" s="170">
        <f>IF(N336="nulová",J336,0)</f>
        <v>0</v>
      </c>
      <c r="BJ336" s="18" t="s">
        <v>85</v>
      </c>
      <c r="BK336" s="170">
        <f>ROUND(I336*H336,2)</f>
        <v>0</v>
      </c>
      <c r="BL336" s="18" t="s">
        <v>349</v>
      </c>
      <c r="BM336" s="169" t="s">
        <v>1524</v>
      </c>
    </row>
    <row r="337" spans="1:65" s="15" customFormat="1">
      <c r="B337" s="188"/>
      <c r="D337" s="172" t="s">
        <v>229</v>
      </c>
      <c r="E337" s="189" t="s">
        <v>1</v>
      </c>
      <c r="F337" s="190" t="s">
        <v>237</v>
      </c>
      <c r="H337" s="189" t="s">
        <v>1</v>
      </c>
      <c r="I337" s="191"/>
      <c r="L337" s="188"/>
      <c r="M337" s="192"/>
      <c r="N337" s="193"/>
      <c r="O337" s="193"/>
      <c r="P337" s="193"/>
      <c r="Q337" s="193"/>
      <c r="R337" s="193"/>
      <c r="S337" s="193"/>
      <c r="T337" s="194"/>
      <c r="AT337" s="189" t="s">
        <v>229</v>
      </c>
      <c r="AU337" s="189" t="s">
        <v>85</v>
      </c>
      <c r="AV337" s="15" t="s">
        <v>78</v>
      </c>
      <c r="AW337" s="15" t="s">
        <v>30</v>
      </c>
      <c r="AX337" s="15" t="s">
        <v>74</v>
      </c>
      <c r="AY337" s="189" t="s">
        <v>222</v>
      </c>
    </row>
    <row r="338" spans="1:65" s="15" customFormat="1">
      <c r="B338" s="188"/>
      <c r="D338" s="172" t="s">
        <v>229</v>
      </c>
      <c r="E338" s="189" t="s">
        <v>1</v>
      </c>
      <c r="F338" s="190" t="s">
        <v>1519</v>
      </c>
      <c r="H338" s="189" t="s">
        <v>1</v>
      </c>
      <c r="I338" s="191"/>
      <c r="L338" s="188"/>
      <c r="M338" s="192"/>
      <c r="N338" s="193"/>
      <c r="O338" s="193"/>
      <c r="P338" s="193"/>
      <c r="Q338" s="193"/>
      <c r="R338" s="193"/>
      <c r="S338" s="193"/>
      <c r="T338" s="194"/>
      <c r="AT338" s="189" t="s">
        <v>229</v>
      </c>
      <c r="AU338" s="189" t="s">
        <v>85</v>
      </c>
      <c r="AV338" s="15" t="s">
        <v>78</v>
      </c>
      <c r="AW338" s="15" t="s">
        <v>30</v>
      </c>
      <c r="AX338" s="15" t="s">
        <v>74</v>
      </c>
      <c r="AY338" s="189" t="s">
        <v>222</v>
      </c>
    </row>
    <row r="339" spans="1:65" s="13" customFormat="1">
      <c r="B339" s="171"/>
      <c r="D339" s="172" t="s">
        <v>229</v>
      </c>
      <c r="E339" s="173" t="s">
        <v>1</v>
      </c>
      <c r="F339" s="174" t="s">
        <v>801</v>
      </c>
      <c r="H339" s="175">
        <v>1</v>
      </c>
      <c r="I339" s="176"/>
      <c r="L339" s="171"/>
      <c r="M339" s="177"/>
      <c r="N339" s="178"/>
      <c r="O339" s="178"/>
      <c r="P339" s="178"/>
      <c r="Q339" s="178"/>
      <c r="R339" s="178"/>
      <c r="S339" s="178"/>
      <c r="T339" s="179"/>
      <c r="AT339" s="173" t="s">
        <v>229</v>
      </c>
      <c r="AU339" s="173" t="s">
        <v>85</v>
      </c>
      <c r="AV339" s="13" t="s">
        <v>85</v>
      </c>
      <c r="AW339" s="13" t="s">
        <v>30</v>
      </c>
      <c r="AX339" s="13" t="s">
        <v>74</v>
      </c>
      <c r="AY339" s="173" t="s">
        <v>222</v>
      </c>
    </row>
    <row r="340" spans="1:65" s="13" customFormat="1">
      <c r="B340" s="171"/>
      <c r="D340" s="172" t="s">
        <v>229</v>
      </c>
      <c r="E340" s="173" t="s">
        <v>1</v>
      </c>
      <c r="F340" s="174" t="s">
        <v>802</v>
      </c>
      <c r="H340" s="175">
        <v>1</v>
      </c>
      <c r="I340" s="176"/>
      <c r="L340" s="171"/>
      <c r="M340" s="177"/>
      <c r="N340" s="178"/>
      <c r="O340" s="178"/>
      <c r="P340" s="178"/>
      <c r="Q340" s="178"/>
      <c r="R340" s="178"/>
      <c r="S340" s="178"/>
      <c r="T340" s="179"/>
      <c r="AT340" s="173" t="s">
        <v>229</v>
      </c>
      <c r="AU340" s="173" t="s">
        <v>85</v>
      </c>
      <c r="AV340" s="13" t="s">
        <v>85</v>
      </c>
      <c r="AW340" s="13" t="s">
        <v>30</v>
      </c>
      <c r="AX340" s="13" t="s">
        <v>74</v>
      </c>
      <c r="AY340" s="173" t="s">
        <v>222</v>
      </c>
    </row>
    <row r="341" spans="1:65" s="13" customFormat="1">
      <c r="B341" s="171"/>
      <c r="D341" s="172" t="s">
        <v>229</v>
      </c>
      <c r="E341" s="173" t="s">
        <v>1</v>
      </c>
      <c r="F341" s="174" t="s">
        <v>1525</v>
      </c>
      <c r="H341" s="175">
        <v>1</v>
      </c>
      <c r="I341" s="176"/>
      <c r="L341" s="171"/>
      <c r="M341" s="177"/>
      <c r="N341" s="178"/>
      <c r="O341" s="178"/>
      <c r="P341" s="178"/>
      <c r="Q341" s="178"/>
      <c r="R341" s="178"/>
      <c r="S341" s="178"/>
      <c r="T341" s="179"/>
      <c r="AT341" s="173" t="s">
        <v>229</v>
      </c>
      <c r="AU341" s="173" t="s">
        <v>85</v>
      </c>
      <c r="AV341" s="13" t="s">
        <v>85</v>
      </c>
      <c r="AW341" s="13" t="s">
        <v>30</v>
      </c>
      <c r="AX341" s="13" t="s">
        <v>74</v>
      </c>
      <c r="AY341" s="173" t="s">
        <v>222</v>
      </c>
    </row>
    <row r="342" spans="1:65" s="13" customFormat="1">
      <c r="B342" s="171"/>
      <c r="D342" s="172" t="s">
        <v>229</v>
      </c>
      <c r="E342" s="173" t="s">
        <v>1</v>
      </c>
      <c r="F342" s="174" t="s">
        <v>803</v>
      </c>
      <c r="H342" s="175">
        <v>1</v>
      </c>
      <c r="I342" s="176"/>
      <c r="L342" s="171"/>
      <c r="M342" s="177"/>
      <c r="N342" s="178"/>
      <c r="O342" s="178"/>
      <c r="P342" s="178"/>
      <c r="Q342" s="178"/>
      <c r="R342" s="178"/>
      <c r="S342" s="178"/>
      <c r="T342" s="179"/>
      <c r="AT342" s="173" t="s">
        <v>229</v>
      </c>
      <c r="AU342" s="173" t="s">
        <v>85</v>
      </c>
      <c r="AV342" s="13" t="s">
        <v>85</v>
      </c>
      <c r="AW342" s="13" t="s">
        <v>30</v>
      </c>
      <c r="AX342" s="13" t="s">
        <v>74</v>
      </c>
      <c r="AY342" s="173" t="s">
        <v>222</v>
      </c>
    </row>
    <row r="343" spans="1:65" s="13" customFormat="1">
      <c r="B343" s="171"/>
      <c r="D343" s="172" t="s">
        <v>229</v>
      </c>
      <c r="E343" s="173" t="s">
        <v>1</v>
      </c>
      <c r="F343" s="174" t="s">
        <v>804</v>
      </c>
      <c r="H343" s="175">
        <v>1</v>
      </c>
      <c r="I343" s="176"/>
      <c r="L343" s="171"/>
      <c r="M343" s="177"/>
      <c r="N343" s="178"/>
      <c r="O343" s="178"/>
      <c r="P343" s="178"/>
      <c r="Q343" s="178"/>
      <c r="R343" s="178"/>
      <c r="S343" s="178"/>
      <c r="T343" s="179"/>
      <c r="AT343" s="173" t="s">
        <v>229</v>
      </c>
      <c r="AU343" s="173" t="s">
        <v>85</v>
      </c>
      <c r="AV343" s="13" t="s">
        <v>85</v>
      </c>
      <c r="AW343" s="13" t="s">
        <v>30</v>
      </c>
      <c r="AX343" s="13" t="s">
        <v>74</v>
      </c>
      <c r="AY343" s="173" t="s">
        <v>222</v>
      </c>
    </row>
    <row r="344" spans="1:65" s="13" customFormat="1">
      <c r="B344" s="171"/>
      <c r="D344" s="172" t="s">
        <v>229</v>
      </c>
      <c r="E344" s="173" t="s">
        <v>1</v>
      </c>
      <c r="F344" s="174" t="s">
        <v>805</v>
      </c>
      <c r="H344" s="175">
        <v>2</v>
      </c>
      <c r="I344" s="176"/>
      <c r="L344" s="171"/>
      <c r="M344" s="177"/>
      <c r="N344" s="178"/>
      <c r="O344" s="178"/>
      <c r="P344" s="178"/>
      <c r="Q344" s="178"/>
      <c r="R344" s="178"/>
      <c r="S344" s="178"/>
      <c r="T344" s="179"/>
      <c r="AT344" s="173" t="s">
        <v>229</v>
      </c>
      <c r="AU344" s="173" t="s">
        <v>85</v>
      </c>
      <c r="AV344" s="13" t="s">
        <v>85</v>
      </c>
      <c r="AW344" s="13" t="s">
        <v>30</v>
      </c>
      <c r="AX344" s="13" t="s">
        <v>74</v>
      </c>
      <c r="AY344" s="173" t="s">
        <v>222</v>
      </c>
    </row>
    <row r="345" spans="1:65" s="14" customFormat="1">
      <c r="B345" s="180"/>
      <c r="D345" s="172" t="s">
        <v>229</v>
      </c>
      <c r="E345" s="181" t="s">
        <v>1</v>
      </c>
      <c r="F345" s="182" t="s">
        <v>232</v>
      </c>
      <c r="H345" s="183">
        <v>7</v>
      </c>
      <c r="I345" s="184"/>
      <c r="L345" s="180"/>
      <c r="M345" s="185"/>
      <c r="N345" s="186"/>
      <c r="O345" s="186"/>
      <c r="P345" s="186"/>
      <c r="Q345" s="186"/>
      <c r="R345" s="186"/>
      <c r="S345" s="186"/>
      <c r="T345" s="187"/>
      <c r="AT345" s="181" t="s">
        <v>229</v>
      </c>
      <c r="AU345" s="181" t="s">
        <v>85</v>
      </c>
      <c r="AV345" s="14" t="s">
        <v>114</v>
      </c>
      <c r="AW345" s="14" t="s">
        <v>30</v>
      </c>
      <c r="AX345" s="14" t="s">
        <v>78</v>
      </c>
      <c r="AY345" s="181" t="s">
        <v>222</v>
      </c>
    </row>
    <row r="346" spans="1:65" s="2" customFormat="1" ht="24.15" customHeight="1">
      <c r="A346" s="33"/>
      <c r="B346" s="156"/>
      <c r="C346" s="209" t="s">
        <v>1526</v>
      </c>
      <c r="D346" s="209" t="s">
        <v>588</v>
      </c>
      <c r="E346" s="210" t="s">
        <v>1527</v>
      </c>
      <c r="F346" s="211" t="s">
        <v>3293</v>
      </c>
      <c r="G346" s="212" t="s">
        <v>227</v>
      </c>
      <c r="H346" s="213">
        <v>4</v>
      </c>
      <c r="I346" s="214"/>
      <c r="J346" s="215">
        <f>ROUND(I346*H346,2)</f>
        <v>0</v>
      </c>
      <c r="K346" s="216"/>
      <c r="L346" s="217"/>
      <c r="M346" s="218" t="s">
        <v>1</v>
      </c>
      <c r="N346" s="219" t="s">
        <v>40</v>
      </c>
      <c r="O346" s="62"/>
      <c r="P346" s="167">
        <f>O346*H346</f>
        <v>0</v>
      </c>
      <c r="Q346" s="167">
        <v>0.02</v>
      </c>
      <c r="R346" s="167">
        <f>Q346*H346</f>
        <v>0.08</v>
      </c>
      <c r="S346" s="167">
        <v>0</v>
      </c>
      <c r="T346" s="168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9" t="s">
        <v>506</v>
      </c>
      <c r="AT346" s="169" t="s">
        <v>588</v>
      </c>
      <c r="AU346" s="169" t="s">
        <v>85</v>
      </c>
      <c r="AY346" s="18" t="s">
        <v>222</v>
      </c>
      <c r="BE346" s="170">
        <f>IF(N346="základná",J346,0)</f>
        <v>0</v>
      </c>
      <c r="BF346" s="170">
        <f>IF(N346="znížená",J346,0)</f>
        <v>0</v>
      </c>
      <c r="BG346" s="170">
        <f>IF(N346="zákl. prenesená",J346,0)</f>
        <v>0</v>
      </c>
      <c r="BH346" s="170">
        <f>IF(N346="zníž. prenesená",J346,0)</f>
        <v>0</v>
      </c>
      <c r="BI346" s="170">
        <f>IF(N346="nulová",J346,0)</f>
        <v>0</v>
      </c>
      <c r="BJ346" s="18" t="s">
        <v>85</v>
      </c>
      <c r="BK346" s="170">
        <f>ROUND(I346*H346,2)</f>
        <v>0</v>
      </c>
      <c r="BL346" s="18" t="s">
        <v>349</v>
      </c>
      <c r="BM346" s="169" t="s">
        <v>1528</v>
      </c>
    </row>
    <row r="347" spans="1:65" s="15" customFormat="1">
      <c r="B347" s="188"/>
      <c r="D347" s="172" t="s">
        <v>229</v>
      </c>
      <c r="E347" s="189" t="s">
        <v>1</v>
      </c>
      <c r="F347" s="190" t="s">
        <v>237</v>
      </c>
      <c r="H347" s="189" t="s">
        <v>1</v>
      </c>
      <c r="I347" s="191"/>
      <c r="L347" s="188"/>
      <c r="M347" s="192"/>
      <c r="N347" s="193"/>
      <c r="O347" s="193"/>
      <c r="P347" s="193"/>
      <c r="Q347" s="193"/>
      <c r="R347" s="193"/>
      <c r="S347" s="193"/>
      <c r="T347" s="194"/>
      <c r="AT347" s="189" t="s">
        <v>229</v>
      </c>
      <c r="AU347" s="189" t="s">
        <v>85</v>
      </c>
      <c r="AV347" s="15" t="s">
        <v>78</v>
      </c>
      <c r="AW347" s="15" t="s">
        <v>30</v>
      </c>
      <c r="AX347" s="15" t="s">
        <v>74</v>
      </c>
      <c r="AY347" s="189" t="s">
        <v>222</v>
      </c>
    </row>
    <row r="348" spans="1:65" s="15" customFormat="1">
      <c r="B348" s="188"/>
      <c r="D348" s="172" t="s">
        <v>229</v>
      </c>
      <c r="E348" s="189" t="s">
        <v>1</v>
      </c>
      <c r="F348" s="190" t="s">
        <v>1519</v>
      </c>
      <c r="H348" s="189" t="s">
        <v>1</v>
      </c>
      <c r="I348" s="191"/>
      <c r="L348" s="188"/>
      <c r="M348" s="192"/>
      <c r="N348" s="193"/>
      <c r="O348" s="193"/>
      <c r="P348" s="193"/>
      <c r="Q348" s="193"/>
      <c r="R348" s="193"/>
      <c r="S348" s="193"/>
      <c r="T348" s="194"/>
      <c r="AT348" s="189" t="s">
        <v>229</v>
      </c>
      <c r="AU348" s="189" t="s">
        <v>85</v>
      </c>
      <c r="AV348" s="15" t="s">
        <v>78</v>
      </c>
      <c r="AW348" s="15" t="s">
        <v>30</v>
      </c>
      <c r="AX348" s="15" t="s">
        <v>74</v>
      </c>
      <c r="AY348" s="189" t="s">
        <v>222</v>
      </c>
    </row>
    <row r="349" spans="1:65" s="13" customFormat="1">
      <c r="B349" s="171"/>
      <c r="D349" s="172" t="s">
        <v>229</v>
      </c>
      <c r="E349" s="173" t="s">
        <v>1</v>
      </c>
      <c r="F349" s="174" t="s">
        <v>803</v>
      </c>
      <c r="H349" s="175">
        <v>1</v>
      </c>
      <c r="I349" s="176"/>
      <c r="L349" s="171"/>
      <c r="M349" s="177"/>
      <c r="N349" s="178"/>
      <c r="O349" s="178"/>
      <c r="P349" s="178"/>
      <c r="Q349" s="178"/>
      <c r="R349" s="178"/>
      <c r="S349" s="178"/>
      <c r="T349" s="179"/>
      <c r="AT349" s="173" t="s">
        <v>229</v>
      </c>
      <c r="AU349" s="173" t="s">
        <v>85</v>
      </c>
      <c r="AV349" s="13" t="s">
        <v>85</v>
      </c>
      <c r="AW349" s="13" t="s">
        <v>30</v>
      </c>
      <c r="AX349" s="13" t="s">
        <v>74</v>
      </c>
      <c r="AY349" s="173" t="s">
        <v>222</v>
      </c>
    </row>
    <row r="350" spans="1:65" s="13" customFormat="1">
      <c r="B350" s="171"/>
      <c r="D350" s="172" t="s">
        <v>229</v>
      </c>
      <c r="E350" s="173" t="s">
        <v>1</v>
      </c>
      <c r="F350" s="174" t="s">
        <v>804</v>
      </c>
      <c r="H350" s="175">
        <v>1</v>
      </c>
      <c r="I350" s="176"/>
      <c r="L350" s="171"/>
      <c r="M350" s="177"/>
      <c r="N350" s="178"/>
      <c r="O350" s="178"/>
      <c r="P350" s="178"/>
      <c r="Q350" s="178"/>
      <c r="R350" s="178"/>
      <c r="S350" s="178"/>
      <c r="T350" s="179"/>
      <c r="AT350" s="173" t="s">
        <v>229</v>
      </c>
      <c r="AU350" s="173" t="s">
        <v>85</v>
      </c>
      <c r="AV350" s="13" t="s">
        <v>85</v>
      </c>
      <c r="AW350" s="13" t="s">
        <v>30</v>
      </c>
      <c r="AX350" s="13" t="s">
        <v>74</v>
      </c>
      <c r="AY350" s="173" t="s">
        <v>222</v>
      </c>
    </row>
    <row r="351" spans="1:65" s="13" customFormat="1">
      <c r="B351" s="171"/>
      <c r="D351" s="172" t="s">
        <v>229</v>
      </c>
      <c r="E351" s="173" t="s">
        <v>1</v>
      </c>
      <c r="F351" s="174" t="s">
        <v>805</v>
      </c>
      <c r="H351" s="175">
        <v>2</v>
      </c>
      <c r="I351" s="176"/>
      <c r="L351" s="171"/>
      <c r="M351" s="177"/>
      <c r="N351" s="178"/>
      <c r="O351" s="178"/>
      <c r="P351" s="178"/>
      <c r="Q351" s="178"/>
      <c r="R351" s="178"/>
      <c r="S351" s="178"/>
      <c r="T351" s="179"/>
      <c r="AT351" s="173" t="s">
        <v>229</v>
      </c>
      <c r="AU351" s="173" t="s">
        <v>85</v>
      </c>
      <c r="AV351" s="13" t="s">
        <v>85</v>
      </c>
      <c r="AW351" s="13" t="s">
        <v>30</v>
      </c>
      <c r="AX351" s="13" t="s">
        <v>74</v>
      </c>
      <c r="AY351" s="173" t="s">
        <v>222</v>
      </c>
    </row>
    <row r="352" spans="1:65" s="14" customFormat="1">
      <c r="B352" s="180"/>
      <c r="D352" s="172" t="s">
        <v>229</v>
      </c>
      <c r="E352" s="181" t="s">
        <v>1</v>
      </c>
      <c r="F352" s="182" t="s">
        <v>232</v>
      </c>
      <c r="H352" s="183">
        <v>4</v>
      </c>
      <c r="I352" s="184"/>
      <c r="L352" s="180"/>
      <c r="M352" s="185"/>
      <c r="N352" s="186"/>
      <c r="O352" s="186"/>
      <c r="P352" s="186"/>
      <c r="Q352" s="186"/>
      <c r="R352" s="186"/>
      <c r="S352" s="186"/>
      <c r="T352" s="187"/>
      <c r="AT352" s="181" t="s">
        <v>229</v>
      </c>
      <c r="AU352" s="181" t="s">
        <v>85</v>
      </c>
      <c r="AV352" s="14" t="s">
        <v>114</v>
      </c>
      <c r="AW352" s="14" t="s">
        <v>30</v>
      </c>
      <c r="AX352" s="14" t="s">
        <v>78</v>
      </c>
      <c r="AY352" s="181" t="s">
        <v>222</v>
      </c>
    </row>
    <row r="353" spans="1:65" s="2" customFormat="1" ht="40.200000000000003" customHeight="1">
      <c r="A353" s="33"/>
      <c r="B353" s="156"/>
      <c r="C353" s="209" t="s">
        <v>1529</v>
      </c>
      <c r="D353" s="209" t="s">
        <v>588</v>
      </c>
      <c r="E353" s="210" t="s">
        <v>1530</v>
      </c>
      <c r="F353" s="211" t="s">
        <v>3294</v>
      </c>
      <c r="G353" s="212" t="s">
        <v>227</v>
      </c>
      <c r="H353" s="213">
        <v>2</v>
      </c>
      <c r="I353" s="214"/>
      <c r="J353" s="215">
        <f>ROUND(I353*H353,2)</f>
        <v>0</v>
      </c>
      <c r="K353" s="216"/>
      <c r="L353" s="217"/>
      <c r="M353" s="218" t="s">
        <v>1</v>
      </c>
      <c r="N353" s="219" t="s">
        <v>40</v>
      </c>
      <c r="O353" s="62"/>
      <c r="P353" s="167">
        <f>O353*H353</f>
        <v>0</v>
      </c>
      <c r="Q353" s="167">
        <v>2.6499999999999999E-2</v>
      </c>
      <c r="R353" s="167">
        <f>Q353*H353</f>
        <v>5.2999999999999999E-2</v>
      </c>
      <c r="S353" s="167">
        <v>0</v>
      </c>
      <c r="T353" s="168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9" t="s">
        <v>506</v>
      </c>
      <c r="AT353" s="169" t="s">
        <v>588</v>
      </c>
      <c r="AU353" s="169" t="s">
        <v>85</v>
      </c>
      <c r="AY353" s="18" t="s">
        <v>222</v>
      </c>
      <c r="BE353" s="170">
        <f>IF(N353="základná",J353,0)</f>
        <v>0</v>
      </c>
      <c r="BF353" s="170">
        <f>IF(N353="znížená",J353,0)</f>
        <v>0</v>
      </c>
      <c r="BG353" s="170">
        <f>IF(N353="zákl. prenesená",J353,0)</f>
        <v>0</v>
      </c>
      <c r="BH353" s="170">
        <f>IF(N353="zníž. prenesená",J353,0)</f>
        <v>0</v>
      </c>
      <c r="BI353" s="170">
        <f>IF(N353="nulová",J353,0)</f>
        <v>0</v>
      </c>
      <c r="BJ353" s="18" t="s">
        <v>85</v>
      </c>
      <c r="BK353" s="170">
        <f>ROUND(I353*H353,2)</f>
        <v>0</v>
      </c>
      <c r="BL353" s="18" t="s">
        <v>349</v>
      </c>
      <c r="BM353" s="169" t="s">
        <v>1532</v>
      </c>
    </row>
    <row r="354" spans="1:65" s="15" customFormat="1">
      <c r="B354" s="188"/>
      <c r="D354" s="172" t="s">
        <v>229</v>
      </c>
      <c r="E354" s="189" t="s">
        <v>1</v>
      </c>
      <c r="F354" s="190" t="s">
        <v>237</v>
      </c>
      <c r="H354" s="189" t="s">
        <v>1</v>
      </c>
      <c r="I354" s="191"/>
      <c r="L354" s="188"/>
      <c r="M354" s="192"/>
      <c r="N354" s="193"/>
      <c r="O354" s="193"/>
      <c r="P354" s="193"/>
      <c r="Q354" s="193"/>
      <c r="R354" s="193"/>
      <c r="S354" s="193"/>
      <c r="T354" s="194"/>
      <c r="AT354" s="189" t="s">
        <v>229</v>
      </c>
      <c r="AU354" s="189" t="s">
        <v>85</v>
      </c>
      <c r="AV354" s="15" t="s">
        <v>78</v>
      </c>
      <c r="AW354" s="15" t="s">
        <v>30</v>
      </c>
      <c r="AX354" s="15" t="s">
        <v>74</v>
      </c>
      <c r="AY354" s="189" t="s">
        <v>222</v>
      </c>
    </row>
    <row r="355" spans="1:65" s="15" customFormat="1">
      <c r="B355" s="188"/>
      <c r="D355" s="172" t="s">
        <v>229</v>
      </c>
      <c r="E355" s="189" t="s">
        <v>1</v>
      </c>
      <c r="F355" s="190" t="s">
        <v>1519</v>
      </c>
      <c r="H355" s="189" t="s">
        <v>1</v>
      </c>
      <c r="I355" s="191"/>
      <c r="L355" s="188"/>
      <c r="M355" s="192"/>
      <c r="N355" s="193"/>
      <c r="O355" s="193"/>
      <c r="P355" s="193"/>
      <c r="Q355" s="193"/>
      <c r="R355" s="193"/>
      <c r="S355" s="193"/>
      <c r="T355" s="194"/>
      <c r="AT355" s="189" t="s">
        <v>229</v>
      </c>
      <c r="AU355" s="189" t="s">
        <v>85</v>
      </c>
      <c r="AV355" s="15" t="s">
        <v>78</v>
      </c>
      <c r="AW355" s="15" t="s">
        <v>30</v>
      </c>
      <c r="AX355" s="15" t="s">
        <v>74</v>
      </c>
      <c r="AY355" s="189" t="s">
        <v>222</v>
      </c>
    </row>
    <row r="356" spans="1:65" s="13" customFormat="1">
      <c r="B356" s="171"/>
      <c r="D356" s="172" t="s">
        <v>229</v>
      </c>
      <c r="E356" s="173" t="s">
        <v>1</v>
      </c>
      <c r="F356" s="174" t="s">
        <v>801</v>
      </c>
      <c r="H356" s="175">
        <v>1</v>
      </c>
      <c r="I356" s="176"/>
      <c r="L356" s="171"/>
      <c r="M356" s="177"/>
      <c r="N356" s="178"/>
      <c r="O356" s="178"/>
      <c r="P356" s="178"/>
      <c r="Q356" s="178"/>
      <c r="R356" s="178"/>
      <c r="S356" s="178"/>
      <c r="T356" s="179"/>
      <c r="AT356" s="173" t="s">
        <v>229</v>
      </c>
      <c r="AU356" s="173" t="s">
        <v>85</v>
      </c>
      <c r="AV356" s="13" t="s">
        <v>85</v>
      </c>
      <c r="AW356" s="13" t="s">
        <v>30</v>
      </c>
      <c r="AX356" s="13" t="s">
        <v>74</v>
      </c>
      <c r="AY356" s="173" t="s">
        <v>222</v>
      </c>
    </row>
    <row r="357" spans="1:65" s="13" customFormat="1">
      <c r="B357" s="171"/>
      <c r="D357" s="172" t="s">
        <v>229</v>
      </c>
      <c r="E357" s="173" t="s">
        <v>1</v>
      </c>
      <c r="F357" s="174" t="s">
        <v>802</v>
      </c>
      <c r="H357" s="175">
        <v>1</v>
      </c>
      <c r="I357" s="176"/>
      <c r="L357" s="171"/>
      <c r="M357" s="177"/>
      <c r="N357" s="178"/>
      <c r="O357" s="178"/>
      <c r="P357" s="178"/>
      <c r="Q357" s="178"/>
      <c r="R357" s="178"/>
      <c r="S357" s="178"/>
      <c r="T357" s="179"/>
      <c r="AT357" s="173" t="s">
        <v>229</v>
      </c>
      <c r="AU357" s="173" t="s">
        <v>85</v>
      </c>
      <c r="AV357" s="13" t="s">
        <v>85</v>
      </c>
      <c r="AW357" s="13" t="s">
        <v>30</v>
      </c>
      <c r="AX357" s="13" t="s">
        <v>74</v>
      </c>
      <c r="AY357" s="173" t="s">
        <v>222</v>
      </c>
    </row>
    <row r="358" spans="1:65" s="14" customFormat="1">
      <c r="B358" s="180"/>
      <c r="D358" s="172" t="s">
        <v>229</v>
      </c>
      <c r="E358" s="181" t="s">
        <v>1</v>
      </c>
      <c r="F358" s="182" t="s">
        <v>232</v>
      </c>
      <c r="H358" s="183">
        <v>2</v>
      </c>
      <c r="I358" s="184"/>
      <c r="L358" s="180"/>
      <c r="M358" s="185"/>
      <c r="N358" s="186"/>
      <c r="O358" s="186"/>
      <c r="P358" s="186"/>
      <c r="Q358" s="186"/>
      <c r="R358" s="186"/>
      <c r="S358" s="186"/>
      <c r="T358" s="187"/>
      <c r="AT358" s="181" t="s">
        <v>229</v>
      </c>
      <c r="AU358" s="181" t="s">
        <v>85</v>
      </c>
      <c r="AV358" s="14" t="s">
        <v>114</v>
      </c>
      <c r="AW358" s="14" t="s">
        <v>30</v>
      </c>
      <c r="AX358" s="14" t="s">
        <v>78</v>
      </c>
      <c r="AY358" s="181" t="s">
        <v>222</v>
      </c>
    </row>
    <row r="359" spans="1:65" s="2" customFormat="1" ht="33" customHeight="1">
      <c r="A359" s="33"/>
      <c r="B359" s="156"/>
      <c r="C359" s="209" t="s">
        <v>1533</v>
      </c>
      <c r="D359" s="209" t="s">
        <v>588</v>
      </c>
      <c r="E359" s="210" t="s">
        <v>1534</v>
      </c>
      <c r="F359" s="211" t="s">
        <v>3294</v>
      </c>
      <c r="G359" s="212" t="s">
        <v>227</v>
      </c>
      <c r="H359" s="213">
        <v>1</v>
      </c>
      <c r="I359" s="214"/>
      <c r="J359" s="215">
        <f>ROUND(I359*H359,2)</f>
        <v>0</v>
      </c>
      <c r="K359" s="216"/>
      <c r="L359" s="217"/>
      <c r="M359" s="218" t="s">
        <v>1</v>
      </c>
      <c r="N359" s="219" t="s">
        <v>40</v>
      </c>
      <c r="O359" s="62"/>
      <c r="P359" s="167">
        <f>O359*H359</f>
        <v>0</v>
      </c>
      <c r="Q359" s="167">
        <v>2.5999999999999999E-2</v>
      </c>
      <c r="R359" s="167">
        <f>Q359*H359</f>
        <v>2.5999999999999999E-2</v>
      </c>
      <c r="S359" s="167">
        <v>0</v>
      </c>
      <c r="T359" s="168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9" t="s">
        <v>506</v>
      </c>
      <c r="AT359" s="169" t="s">
        <v>588</v>
      </c>
      <c r="AU359" s="169" t="s">
        <v>85</v>
      </c>
      <c r="AY359" s="18" t="s">
        <v>222</v>
      </c>
      <c r="BE359" s="170">
        <f>IF(N359="základná",J359,0)</f>
        <v>0</v>
      </c>
      <c r="BF359" s="170">
        <f>IF(N359="znížená",J359,0)</f>
        <v>0</v>
      </c>
      <c r="BG359" s="170">
        <f>IF(N359="zákl. prenesená",J359,0)</f>
        <v>0</v>
      </c>
      <c r="BH359" s="170">
        <f>IF(N359="zníž. prenesená",J359,0)</f>
        <v>0</v>
      </c>
      <c r="BI359" s="170">
        <f>IF(N359="nulová",J359,0)</f>
        <v>0</v>
      </c>
      <c r="BJ359" s="18" t="s">
        <v>85</v>
      </c>
      <c r="BK359" s="170">
        <f>ROUND(I359*H359,2)</f>
        <v>0</v>
      </c>
      <c r="BL359" s="18" t="s">
        <v>349</v>
      </c>
      <c r="BM359" s="169" t="s">
        <v>1535</v>
      </c>
    </row>
    <row r="360" spans="1:65" s="15" customFormat="1">
      <c r="B360" s="188"/>
      <c r="D360" s="172" t="s">
        <v>229</v>
      </c>
      <c r="E360" s="189" t="s">
        <v>1</v>
      </c>
      <c r="F360" s="190" t="s">
        <v>237</v>
      </c>
      <c r="H360" s="189" t="s">
        <v>1</v>
      </c>
      <c r="I360" s="191"/>
      <c r="L360" s="188"/>
      <c r="M360" s="192"/>
      <c r="N360" s="193"/>
      <c r="O360" s="193"/>
      <c r="P360" s="193"/>
      <c r="Q360" s="193"/>
      <c r="R360" s="193"/>
      <c r="S360" s="193"/>
      <c r="T360" s="194"/>
      <c r="AT360" s="189" t="s">
        <v>229</v>
      </c>
      <c r="AU360" s="189" t="s">
        <v>85</v>
      </c>
      <c r="AV360" s="15" t="s">
        <v>78</v>
      </c>
      <c r="AW360" s="15" t="s">
        <v>30</v>
      </c>
      <c r="AX360" s="15" t="s">
        <v>74</v>
      </c>
      <c r="AY360" s="189" t="s">
        <v>222</v>
      </c>
    </row>
    <row r="361" spans="1:65" s="15" customFormat="1">
      <c r="B361" s="188"/>
      <c r="D361" s="172" t="s">
        <v>229</v>
      </c>
      <c r="E361" s="189" t="s">
        <v>1</v>
      </c>
      <c r="F361" s="190" t="s">
        <v>1519</v>
      </c>
      <c r="H361" s="189" t="s">
        <v>1</v>
      </c>
      <c r="I361" s="191"/>
      <c r="L361" s="188"/>
      <c r="M361" s="192"/>
      <c r="N361" s="193"/>
      <c r="O361" s="193"/>
      <c r="P361" s="193"/>
      <c r="Q361" s="193"/>
      <c r="R361" s="193"/>
      <c r="S361" s="193"/>
      <c r="T361" s="194"/>
      <c r="AT361" s="189" t="s">
        <v>229</v>
      </c>
      <c r="AU361" s="189" t="s">
        <v>85</v>
      </c>
      <c r="AV361" s="15" t="s">
        <v>78</v>
      </c>
      <c r="AW361" s="15" t="s">
        <v>30</v>
      </c>
      <c r="AX361" s="15" t="s">
        <v>74</v>
      </c>
      <c r="AY361" s="189" t="s">
        <v>222</v>
      </c>
    </row>
    <row r="362" spans="1:65" s="13" customFormat="1">
      <c r="B362" s="171"/>
      <c r="D362" s="172" t="s">
        <v>229</v>
      </c>
      <c r="E362" s="173" t="s">
        <v>1</v>
      </c>
      <c r="F362" s="174" t="s">
        <v>1520</v>
      </c>
      <c r="H362" s="175">
        <v>1</v>
      </c>
      <c r="I362" s="176"/>
      <c r="L362" s="171"/>
      <c r="M362" s="177"/>
      <c r="N362" s="178"/>
      <c r="O362" s="178"/>
      <c r="P362" s="178"/>
      <c r="Q362" s="178"/>
      <c r="R362" s="178"/>
      <c r="S362" s="178"/>
      <c r="T362" s="179"/>
      <c r="AT362" s="173" t="s">
        <v>229</v>
      </c>
      <c r="AU362" s="173" t="s">
        <v>85</v>
      </c>
      <c r="AV362" s="13" t="s">
        <v>85</v>
      </c>
      <c r="AW362" s="13" t="s">
        <v>30</v>
      </c>
      <c r="AX362" s="13" t="s">
        <v>74</v>
      </c>
      <c r="AY362" s="173" t="s">
        <v>222</v>
      </c>
    </row>
    <row r="363" spans="1:65" s="14" customFormat="1">
      <c r="B363" s="180"/>
      <c r="D363" s="172" t="s">
        <v>229</v>
      </c>
      <c r="E363" s="181" t="s">
        <v>1</v>
      </c>
      <c r="F363" s="182" t="s">
        <v>232</v>
      </c>
      <c r="H363" s="183">
        <v>1</v>
      </c>
      <c r="I363" s="184"/>
      <c r="L363" s="180"/>
      <c r="M363" s="185"/>
      <c r="N363" s="186"/>
      <c r="O363" s="186"/>
      <c r="P363" s="186"/>
      <c r="Q363" s="186"/>
      <c r="R363" s="186"/>
      <c r="S363" s="186"/>
      <c r="T363" s="187"/>
      <c r="AT363" s="181" t="s">
        <v>229</v>
      </c>
      <c r="AU363" s="181" t="s">
        <v>85</v>
      </c>
      <c r="AV363" s="14" t="s">
        <v>114</v>
      </c>
      <c r="AW363" s="14" t="s">
        <v>30</v>
      </c>
      <c r="AX363" s="14" t="s">
        <v>78</v>
      </c>
      <c r="AY363" s="181" t="s">
        <v>222</v>
      </c>
    </row>
    <row r="364" spans="1:65" s="2" customFormat="1" ht="24.15" customHeight="1">
      <c r="A364" s="33"/>
      <c r="B364" s="156"/>
      <c r="C364" s="157" t="s">
        <v>1267</v>
      </c>
      <c r="D364" s="157" t="s">
        <v>224</v>
      </c>
      <c r="E364" s="158" t="s">
        <v>1268</v>
      </c>
      <c r="F364" s="159" t="s">
        <v>1269</v>
      </c>
      <c r="G364" s="160" t="s">
        <v>482</v>
      </c>
      <c r="H364" s="161">
        <v>0.16</v>
      </c>
      <c r="I364" s="162"/>
      <c r="J364" s="163">
        <f>ROUND(I364*H364,2)</f>
        <v>0</v>
      </c>
      <c r="K364" s="164"/>
      <c r="L364" s="34"/>
      <c r="M364" s="165" t="s">
        <v>1</v>
      </c>
      <c r="N364" s="166" t="s">
        <v>40</v>
      </c>
      <c r="O364" s="62"/>
      <c r="P364" s="167">
        <f>O364*H364</f>
        <v>0</v>
      </c>
      <c r="Q364" s="167">
        <v>0</v>
      </c>
      <c r="R364" s="167">
        <f>Q364*H364</f>
        <v>0</v>
      </c>
      <c r="S364" s="167">
        <v>0</v>
      </c>
      <c r="T364" s="168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9" t="s">
        <v>349</v>
      </c>
      <c r="AT364" s="169" t="s">
        <v>224</v>
      </c>
      <c r="AU364" s="169" t="s">
        <v>85</v>
      </c>
      <c r="AY364" s="18" t="s">
        <v>222</v>
      </c>
      <c r="BE364" s="170">
        <f>IF(N364="základná",J364,0)</f>
        <v>0</v>
      </c>
      <c r="BF364" s="170">
        <f>IF(N364="znížená",J364,0)</f>
        <v>0</v>
      </c>
      <c r="BG364" s="170">
        <f>IF(N364="zákl. prenesená",J364,0)</f>
        <v>0</v>
      </c>
      <c r="BH364" s="170">
        <f>IF(N364="zníž. prenesená",J364,0)</f>
        <v>0</v>
      </c>
      <c r="BI364" s="170">
        <f>IF(N364="nulová",J364,0)</f>
        <v>0</v>
      </c>
      <c r="BJ364" s="18" t="s">
        <v>85</v>
      </c>
      <c r="BK364" s="170">
        <f>ROUND(I364*H364,2)</f>
        <v>0</v>
      </c>
      <c r="BL364" s="18" t="s">
        <v>349</v>
      </c>
      <c r="BM364" s="169" t="s">
        <v>1270</v>
      </c>
    </row>
    <row r="365" spans="1:65" s="12" customFormat="1" ht="22.95" customHeight="1">
      <c r="B365" s="143"/>
      <c r="D365" s="144" t="s">
        <v>73</v>
      </c>
      <c r="E365" s="154" t="s">
        <v>1271</v>
      </c>
      <c r="F365" s="154" t="s">
        <v>1272</v>
      </c>
      <c r="I365" s="146"/>
      <c r="J365" s="155">
        <f>BK365</f>
        <v>0</v>
      </c>
      <c r="L365" s="143"/>
      <c r="M365" s="148"/>
      <c r="N365" s="149"/>
      <c r="O365" s="149"/>
      <c r="P365" s="150">
        <f>SUM(P366:P382)</f>
        <v>0</v>
      </c>
      <c r="Q365" s="149"/>
      <c r="R365" s="150">
        <f>SUM(R366:R382)</f>
        <v>0.19799999999999998</v>
      </c>
      <c r="S365" s="149"/>
      <c r="T365" s="151">
        <f>SUM(T366:T382)</f>
        <v>0</v>
      </c>
      <c r="AR365" s="144" t="s">
        <v>85</v>
      </c>
      <c r="AT365" s="152" t="s">
        <v>73</v>
      </c>
      <c r="AU365" s="152" t="s">
        <v>78</v>
      </c>
      <c r="AY365" s="144" t="s">
        <v>222</v>
      </c>
      <c r="BK365" s="153">
        <f>SUM(BK366:BK382)</f>
        <v>0</v>
      </c>
    </row>
    <row r="366" spans="1:65" s="2" customFormat="1" ht="24.15" customHeight="1">
      <c r="A366" s="33"/>
      <c r="B366" s="156"/>
      <c r="C366" s="157" t="s">
        <v>1536</v>
      </c>
      <c r="D366" s="157" t="s">
        <v>224</v>
      </c>
      <c r="E366" s="158" t="s">
        <v>1537</v>
      </c>
      <c r="F366" s="159" t="s">
        <v>1538</v>
      </c>
      <c r="G366" s="160" t="s">
        <v>227</v>
      </c>
      <c r="H366" s="161">
        <v>2</v>
      </c>
      <c r="I366" s="162"/>
      <c r="J366" s="163">
        <f>ROUND(I366*H366,2)</f>
        <v>0</v>
      </c>
      <c r="K366" s="164"/>
      <c r="L366" s="34"/>
      <c r="M366" s="165" t="s">
        <v>1</v>
      </c>
      <c r="N366" s="166" t="s">
        <v>40</v>
      </c>
      <c r="O366" s="62"/>
      <c r="P366" s="167">
        <f>O366*H366</f>
        <v>0</v>
      </c>
      <c r="Q366" s="167">
        <v>4.0000000000000002E-4</v>
      </c>
      <c r="R366" s="167">
        <f>Q366*H366</f>
        <v>8.0000000000000004E-4</v>
      </c>
      <c r="S366" s="167">
        <v>0</v>
      </c>
      <c r="T366" s="168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9" t="s">
        <v>349</v>
      </c>
      <c r="AT366" s="169" t="s">
        <v>224</v>
      </c>
      <c r="AU366" s="169" t="s">
        <v>85</v>
      </c>
      <c r="AY366" s="18" t="s">
        <v>222</v>
      </c>
      <c r="BE366" s="170">
        <f>IF(N366="základná",J366,0)</f>
        <v>0</v>
      </c>
      <c r="BF366" s="170">
        <f>IF(N366="znížená",J366,0)</f>
        <v>0</v>
      </c>
      <c r="BG366" s="170">
        <f>IF(N366="zákl. prenesená",J366,0)</f>
        <v>0</v>
      </c>
      <c r="BH366" s="170">
        <f>IF(N366="zníž. prenesená",J366,0)</f>
        <v>0</v>
      </c>
      <c r="BI366" s="170">
        <f>IF(N366="nulová",J366,0)</f>
        <v>0</v>
      </c>
      <c r="BJ366" s="18" t="s">
        <v>85</v>
      </c>
      <c r="BK366" s="170">
        <f>ROUND(I366*H366,2)</f>
        <v>0</v>
      </c>
      <c r="BL366" s="18" t="s">
        <v>349</v>
      </c>
      <c r="BM366" s="169" t="s">
        <v>1539</v>
      </c>
    </row>
    <row r="367" spans="1:65" s="15" customFormat="1">
      <c r="B367" s="188"/>
      <c r="D367" s="172" t="s">
        <v>229</v>
      </c>
      <c r="E367" s="189" t="s">
        <v>1</v>
      </c>
      <c r="F367" s="190" t="s">
        <v>237</v>
      </c>
      <c r="H367" s="189" t="s">
        <v>1</v>
      </c>
      <c r="I367" s="191"/>
      <c r="L367" s="188"/>
      <c r="M367" s="192"/>
      <c r="N367" s="193"/>
      <c r="O367" s="193"/>
      <c r="P367" s="193"/>
      <c r="Q367" s="193"/>
      <c r="R367" s="193"/>
      <c r="S367" s="193"/>
      <c r="T367" s="194"/>
      <c r="AT367" s="189" t="s">
        <v>229</v>
      </c>
      <c r="AU367" s="189" t="s">
        <v>85</v>
      </c>
      <c r="AV367" s="15" t="s">
        <v>78</v>
      </c>
      <c r="AW367" s="15" t="s">
        <v>30</v>
      </c>
      <c r="AX367" s="15" t="s">
        <v>74</v>
      </c>
      <c r="AY367" s="189" t="s">
        <v>222</v>
      </c>
    </row>
    <row r="368" spans="1:65" s="15" customFormat="1">
      <c r="B368" s="188"/>
      <c r="D368" s="172" t="s">
        <v>229</v>
      </c>
      <c r="E368" s="189" t="s">
        <v>1</v>
      </c>
      <c r="F368" s="190" t="s">
        <v>822</v>
      </c>
      <c r="H368" s="189" t="s">
        <v>1</v>
      </c>
      <c r="I368" s="191"/>
      <c r="L368" s="188"/>
      <c r="M368" s="192"/>
      <c r="N368" s="193"/>
      <c r="O368" s="193"/>
      <c r="P368" s="193"/>
      <c r="Q368" s="193"/>
      <c r="R368" s="193"/>
      <c r="S368" s="193"/>
      <c r="T368" s="194"/>
      <c r="AT368" s="189" t="s">
        <v>229</v>
      </c>
      <c r="AU368" s="189" t="s">
        <v>85</v>
      </c>
      <c r="AV368" s="15" t="s">
        <v>78</v>
      </c>
      <c r="AW368" s="15" t="s">
        <v>30</v>
      </c>
      <c r="AX368" s="15" t="s">
        <v>74</v>
      </c>
      <c r="AY368" s="189" t="s">
        <v>222</v>
      </c>
    </row>
    <row r="369" spans="1:65" s="13" customFormat="1">
      <c r="B369" s="171"/>
      <c r="D369" s="172" t="s">
        <v>229</v>
      </c>
      <c r="E369" s="173" t="s">
        <v>1</v>
      </c>
      <c r="F369" s="174" t="s">
        <v>1540</v>
      </c>
      <c r="H369" s="175">
        <v>1</v>
      </c>
      <c r="I369" s="176"/>
      <c r="L369" s="171"/>
      <c r="M369" s="177"/>
      <c r="N369" s="178"/>
      <c r="O369" s="178"/>
      <c r="P369" s="178"/>
      <c r="Q369" s="178"/>
      <c r="R369" s="178"/>
      <c r="S369" s="178"/>
      <c r="T369" s="179"/>
      <c r="AT369" s="173" t="s">
        <v>229</v>
      </c>
      <c r="AU369" s="173" t="s">
        <v>85</v>
      </c>
      <c r="AV369" s="13" t="s">
        <v>85</v>
      </c>
      <c r="AW369" s="13" t="s">
        <v>30</v>
      </c>
      <c r="AX369" s="13" t="s">
        <v>74</v>
      </c>
      <c r="AY369" s="173" t="s">
        <v>222</v>
      </c>
    </row>
    <row r="370" spans="1:65" s="13" customFormat="1">
      <c r="B370" s="171"/>
      <c r="D370" s="172" t="s">
        <v>229</v>
      </c>
      <c r="E370" s="173" t="s">
        <v>1</v>
      </c>
      <c r="F370" s="174" t="s">
        <v>825</v>
      </c>
      <c r="H370" s="175">
        <v>1</v>
      </c>
      <c r="I370" s="176"/>
      <c r="L370" s="171"/>
      <c r="M370" s="177"/>
      <c r="N370" s="178"/>
      <c r="O370" s="178"/>
      <c r="P370" s="178"/>
      <c r="Q370" s="178"/>
      <c r="R370" s="178"/>
      <c r="S370" s="178"/>
      <c r="T370" s="179"/>
      <c r="AT370" s="173" t="s">
        <v>229</v>
      </c>
      <c r="AU370" s="173" t="s">
        <v>85</v>
      </c>
      <c r="AV370" s="13" t="s">
        <v>85</v>
      </c>
      <c r="AW370" s="13" t="s">
        <v>30</v>
      </c>
      <c r="AX370" s="13" t="s">
        <v>74</v>
      </c>
      <c r="AY370" s="173" t="s">
        <v>222</v>
      </c>
    </row>
    <row r="371" spans="1:65" s="14" customFormat="1">
      <c r="B371" s="180"/>
      <c r="D371" s="172" t="s">
        <v>229</v>
      </c>
      <c r="E371" s="181" t="s">
        <v>1</v>
      </c>
      <c r="F371" s="182" t="s">
        <v>232</v>
      </c>
      <c r="H371" s="183">
        <v>2</v>
      </c>
      <c r="I371" s="184"/>
      <c r="L371" s="180"/>
      <c r="M371" s="185"/>
      <c r="N371" s="186"/>
      <c r="O371" s="186"/>
      <c r="P371" s="186"/>
      <c r="Q371" s="186"/>
      <c r="R371" s="186"/>
      <c r="S371" s="186"/>
      <c r="T371" s="187"/>
      <c r="AT371" s="181" t="s">
        <v>229</v>
      </c>
      <c r="AU371" s="181" t="s">
        <v>85</v>
      </c>
      <c r="AV371" s="14" t="s">
        <v>114</v>
      </c>
      <c r="AW371" s="14" t="s">
        <v>30</v>
      </c>
      <c r="AX371" s="14" t="s">
        <v>78</v>
      </c>
      <c r="AY371" s="181" t="s">
        <v>222</v>
      </c>
    </row>
    <row r="372" spans="1:65" s="2" customFormat="1" ht="33" customHeight="1">
      <c r="A372" s="33"/>
      <c r="B372" s="156"/>
      <c r="C372" s="209" t="s">
        <v>1541</v>
      </c>
      <c r="D372" s="209" t="s">
        <v>588</v>
      </c>
      <c r="E372" s="210" t="s">
        <v>1542</v>
      </c>
      <c r="F372" s="211" t="s">
        <v>3295</v>
      </c>
      <c r="G372" s="212" t="s">
        <v>227</v>
      </c>
      <c r="H372" s="213">
        <v>1</v>
      </c>
      <c r="I372" s="214"/>
      <c r="J372" s="215">
        <f>ROUND(I372*H372,2)</f>
        <v>0</v>
      </c>
      <c r="K372" s="216"/>
      <c r="L372" s="217"/>
      <c r="M372" s="218" t="s">
        <v>1</v>
      </c>
      <c r="N372" s="219" t="s">
        <v>40</v>
      </c>
      <c r="O372" s="62"/>
      <c r="P372" s="167">
        <f>O372*H372</f>
        <v>0</v>
      </c>
      <c r="Q372" s="167">
        <v>9.8599999999999993E-2</v>
      </c>
      <c r="R372" s="167">
        <f>Q372*H372</f>
        <v>9.8599999999999993E-2</v>
      </c>
      <c r="S372" s="167">
        <v>0</v>
      </c>
      <c r="T372" s="168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9" t="s">
        <v>153</v>
      </c>
      <c r="AT372" s="169" t="s">
        <v>588</v>
      </c>
      <c r="AU372" s="169" t="s">
        <v>85</v>
      </c>
      <c r="AY372" s="18" t="s">
        <v>222</v>
      </c>
      <c r="BE372" s="170">
        <f>IF(N372="základná",J372,0)</f>
        <v>0</v>
      </c>
      <c r="BF372" s="170">
        <f>IF(N372="znížená",J372,0)</f>
        <v>0</v>
      </c>
      <c r="BG372" s="170">
        <f>IF(N372="zákl. prenesená",J372,0)</f>
        <v>0</v>
      </c>
      <c r="BH372" s="170">
        <f>IF(N372="zníž. prenesená",J372,0)</f>
        <v>0</v>
      </c>
      <c r="BI372" s="170">
        <f>IF(N372="nulová",J372,0)</f>
        <v>0</v>
      </c>
      <c r="BJ372" s="18" t="s">
        <v>85</v>
      </c>
      <c r="BK372" s="170">
        <f>ROUND(I372*H372,2)</f>
        <v>0</v>
      </c>
      <c r="BL372" s="18" t="s">
        <v>114</v>
      </c>
      <c r="BM372" s="169" t="s">
        <v>1543</v>
      </c>
    </row>
    <row r="373" spans="1:65" s="15" customFormat="1">
      <c r="B373" s="188"/>
      <c r="D373" s="172" t="s">
        <v>229</v>
      </c>
      <c r="E373" s="189" t="s">
        <v>1</v>
      </c>
      <c r="F373" s="190" t="s">
        <v>237</v>
      </c>
      <c r="H373" s="189" t="s">
        <v>1</v>
      </c>
      <c r="I373" s="191"/>
      <c r="L373" s="188"/>
      <c r="M373" s="192"/>
      <c r="N373" s="193"/>
      <c r="O373" s="193"/>
      <c r="P373" s="193"/>
      <c r="Q373" s="193"/>
      <c r="R373" s="193"/>
      <c r="S373" s="193"/>
      <c r="T373" s="194"/>
      <c r="AT373" s="189" t="s">
        <v>229</v>
      </c>
      <c r="AU373" s="189" t="s">
        <v>85</v>
      </c>
      <c r="AV373" s="15" t="s">
        <v>78</v>
      </c>
      <c r="AW373" s="15" t="s">
        <v>30</v>
      </c>
      <c r="AX373" s="15" t="s">
        <v>74</v>
      </c>
      <c r="AY373" s="189" t="s">
        <v>222</v>
      </c>
    </row>
    <row r="374" spans="1:65" s="15" customFormat="1">
      <c r="B374" s="188"/>
      <c r="D374" s="172" t="s">
        <v>229</v>
      </c>
      <c r="E374" s="189" t="s">
        <v>1</v>
      </c>
      <c r="F374" s="190" t="s">
        <v>822</v>
      </c>
      <c r="H374" s="189" t="s">
        <v>1</v>
      </c>
      <c r="I374" s="191"/>
      <c r="L374" s="188"/>
      <c r="M374" s="192"/>
      <c r="N374" s="193"/>
      <c r="O374" s="193"/>
      <c r="P374" s="193"/>
      <c r="Q374" s="193"/>
      <c r="R374" s="193"/>
      <c r="S374" s="193"/>
      <c r="T374" s="194"/>
      <c r="AT374" s="189" t="s">
        <v>229</v>
      </c>
      <c r="AU374" s="189" t="s">
        <v>85</v>
      </c>
      <c r="AV374" s="15" t="s">
        <v>78</v>
      </c>
      <c r="AW374" s="15" t="s">
        <v>30</v>
      </c>
      <c r="AX374" s="15" t="s">
        <v>74</v>
      </c>
      <c r="AY374" s="189" t="s">
        <v>222</v>
      </c>
    </row>
    <row r="375" spans="1:65" s="13" customFormat="1">
      <c r="B375" s="171"/>
      <c r="D375" s="172" t="s">
        <v>229</v>
      </c>
      <c r="E375" s="173" t="s">
        <v>1</v>
      </c>
      <c r="F375" s="174" t="s">
        <v>825</v>
      </c>
      <c r="H375" s="175">
        <v>1</v>
      </c>
      <c r="I375" s="176"/>
      <c r="L375" s="171"/>
      <c r="M375" s="177"/>
      <c r="N375" s="178"/>
      <c r="O375" s="178"/>
      <c r="P375" s="178"/>
      <c r="Q375" s="178"/>
      <c r="R375" s="178"/>
      <c r="S375" s="178"/>
      <c r="T375" s="179"/>
      <c r="AT375" s="173" t="s">
        <v>229</v>
      </c>
      <c r="AU375" s="173" t="s">
        <v>85</v>
      </c>
      <c r="AV375" s="13" t="s">
        <v>85</v>
      </c>
      <c r="AW375" s="13" t="s">
        <v>30</v>
      </c>
      <c r="AX375" s="13" t="s">
        <v>74</v>
      </c>
      <c r="AY375" s="173" t="s">
        <v>222</v>
      </c>
    </row>
    <row r="376" spans="1:65" s="14" customFormat="1">
      <c r="B376" s="180"/>
      <c r="D376" s="172" t="s">
        <v>229</v>
      </c>
      <c r="E376" s="181" t="s">
        <v>1</v>
      </c>
      <c r="F376" s="182" t="s">
        <v>232</v>
      </c>
      <c r="H376" s="183">
        <v>1</v>
      </c>
      <c r="I376" s="184"/>
      <c r="L376" s="180"/>
      <c r="M376" s="185"/>
      <c r="N376" s="186"/>
      <c r="O376" s="186"/>
      <c r="P376" s="186"/>
      <c r="Q376" s="186"/>
      <c r="R376" s="186"/>
      <c r="S376" s="186"/>
      <c r="T376" s="187"/>
      <c r="AT376" s="181" t="s">
        <v>229</v>
      </c>
      <c r="AU376" s="181" t="s">
        <v>85</v>
      </c>
      <c r="AV376" s="14" t="s">
        <v>114</v>
      </c>
      <c r="AW376" s="14" t="s">
        <v>30</v>
      </c>
      <c r="AX376" s="14" t="s">
        <v>78</v>
      </c>
      <c r="AY376" s="181" t="s">
        <v>222</v>
      </c>
    </row>
    <row r="377" spans="1:65" s="2" customFormat="1" ht="33" customHeight="1">
      <c r="A377" s="33"/>
      <c r="B377" s="156"/>
      <c r="C377" s="209" t="s">
        <v>1544</v>
      </c>
      <c r="D377" s="209" t="s">
        <v>588</v>
      </c>
      <c r="E377" s="210" t="s">
        <v>1545</v>
      </c>
      <c r="F377" s="211" t="s">
        <v>3296</v>
      </c>
      <c r="G377" s="212" t="s">
        <v>227</v>
      </c>
      <c r="H377" s="213">
        <v>1</v>
      </c>
      <c r="I377" s="214"/>
      <c r="J377" s="215">
        <f>ROUND(I377*H377,2)</f>
        <v>0</v>
      </c>
      <c r="K377" s="216"/>
      <c r="L377" s="217"/>
      <c r="M377" s="218" t="s">
        <v>1</v>
      </c>
      <c r="N377" s="219" t="s">
        <v>40</v>
      </c>
      <c r="O377" s="62"/>
      <c r="P377" s="167">
        <f>O377*H377</f>
        <v>0</v>
      </c>
      <c r="Q377" s="167">
        <v>9.8599999999999993E-2</v>
      </c>
      <c r="R377" s="167">
        <f>Q377*H377</f>
        <v>9.8599999999999993E-2</v>
      </c>
      <c r="S377" s="167">
        <v>0</v>
      </c>
      <c r="T377" s="168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9" t="s">
        <v>153</v>
      </c>
      <c r="AT377" s="169" t="s">
        <v>588</v>
      </c>
      <c r="AU377" s="169" t="s">
        <v>85</v>
      </c>
      <c r="AY377" s="18" t="s">
        <v>222</v>
      </c>
      <c r="BE377" s="170">
        <f>IF(N377="základná",J377,0)</f>
        <v>0</v>
      </c>
      <c r="BF377" s="170">
        <f>IF(N377="znížená",J377,0)</f>
        <v>0</v>
      </c>
      <c r="BG377" s="170">
        <f>IF(N377="zákl. prenesená",J377,0)</f>
        <v>0</v>
      </c>
      <c r="BH377" s="170">
        <f>IF(N377="zníž. prenesená",J377,0)</f>
        <v>0</v>
      </c>
      <c r="BI377" s="170">
        <f>IF(N377="nulová",J377,0)</f>
        <v>0</v>
      </c>
      <c r="BJ377" s="18" t="s">
        <v>85</v>
      </c>
      <c r="BK377" s="170">
        <f>ROUND(I377*H377,2)</f>
        <v>0</v>
      </c>
      <c r="BL377" s="18" t="s">
        <v>114</v>
      </c>
      <c r="BM377" s="169" t="s">
        <v>1546</v>
      </c>
    </row>
    <row r="378" spans="1:65" s="15" customFormat="1">
      <c r="B378" s="188"/>
      <c r="D378" s="172" t="s">
        <v>229</v>
      </c>
      <c r="E378" s="189" t="s">
        <v>1</v>
      </c>
      <c r="F378" s="190" t="s">
        <v>237</v>
      </c>
      <c r="H378" s="189" t="s">
        <v>1</v>
      </c>
      <c r="I378" s="191"/>
      <c r="L378" s="188"/>
      <c r="M378" s="192"/>
      <c r="N378" s="193"/>
      <c r="O378" s="193"/>
      <c r="P378" s="193"/>
      <c r="Q378" s="193"/>
      <c r="R378" s="193"/>
      <c r="S378" s="193"/>
      <c r="T378" s="194"/>
      <c r="AT378" s="189" t="s">
        <v>229</v>
      </c>
      <c r="AU378" s="189" t="s">
        <v>85</v>
      </c>
      <c r="AV378" s="15" t="s">
        <v>78</v>
      </c>
      <c r="AW378" s="15" t="s">
        <v>30</v>
      </c>
      <c r="AX378" s="15" t="s">
        <v>74</v>
      </c>
      <c r="AY378" s="189" t="s">
        <v>222</v>
      </c>
    </row>
    <row r="379" spans="1:65" s="15" customFormat="1">
      <c r="B379" s="188"/>
      <c r="D379" s="172" t="s">
        <v>229</v>
      </c>
      <c r="E379" s="189" t="s">
        <v>1</v>
      </c>
      <c r="F379" s="190" t="s">
        <v>822</v>
      </c>
      <c r="H379" s="189" t="s">
        <v>1</v>
      </c>
      <c r="I379" s="191"/>
      <c r="L379" s="188"/>
      <c r="M379" s="192"/>
      <c r="N379" s="193"/>
      <c r="O379" s="193"/>
      <c r="P379" s="193"/>
      <c r="Q379" s="193"/>
      <c r="R379" s="193"/>
      <c r="S379" s="193"/>
      <c r="T379" s="194"/>
      <c r="AT379" s="189" t="s">
        <v>229</v>
      </c>
      <c r="AU379" s="189" t="s">
        <v>85</v>
      </c>
      <c r="AV379" s="15" t="s">
        <v>78</v>
      </c>
      <c r="AW379" s="15" t="s">
        <v>30</v>
      </c>
      <c r="AX379" s="15" t="s">
        <v>74</v>
      </c>
      <c r="AY379" s="189" t="s">
        <v>222</v>
      </c>
    </row>
    <row r="380" spans="1:65" s="13" customFormat="1">
      <c r="B380" s="171"/>
      <c r="D380" s="172" t="s">
        <v>229</v>
      </c>
      <c r="E380" s="173" t="s">
        <v>1</v>
      </c>
      <c r="F380" s="174" t="s">
        <v>1540</v>
      </c>
      <c r="H380" s="175">
        <v>1</v>
      </c>
      <c r="I380" s="176"/>
      <c r="L380" s="171"/>
      <c r="M380" s="177"/>
      <c r="N380" s="178"/>
      <c r="O380" s="178"/>
      <c r="P380" s="178"/>
      <c r="Q380" s="178"/>
      <c r="R380" s="178"/>
      <c r="S380" s="178"/>
      <c r="T380" s="179"/>
      <c r="AT380" s="173" t="s">
        <v>229</v>
      </c>
      <c r="AU380" s="173" t="s">
        <v>85</v>
      </c>
      <c r="AV380" s="13" t="s">
        <v>85</v>
      </c>
      <c r="AW380" s="13" t="s">
        <v>30</v>
      </c>
      <c r="AX380" s="13" t="s">
        <v>74</v>
      </c>
      <c r="AY380" s="173" t="s">
        <v>222</v>
      </c>
    </row>
    <row r="381" spans="1:65" s="14" customFormat="1">
      <c r="B381" s="180"/>
      <c r="D381" s="172" t="s">
        <v>229</v>
      </c>
      <c r="E381" s="181" t="s">
        <v>1</v>
      </c>
      <c r="F381" s="182" t="s">
        <v>232</v>
      </c>
      <c r="H381" s="183">
        <v>1</v>
      </c>
      <c r="I381" s="184"/>
      <c r="L381" s="180"/>
      <c r="M381" s="185"/>
      <c r="N381" s="186"/>
      <c r="O381" s="186"/>
      <c r="P381" s="186"/>
      <c r="Q381" s="186"/>
      <c r="R381" s="186"/>
      <c r="S381" s="186"/>
      <c r="T381" s="187"/>
      <c r="AT381" s="181" t="s">
        <v>229</v>
      </c>
      <c r="AU381" s="181" t="s">
        <v>85</v>
      </c>
      <c r="AV381" s="14" t="s">
        <v>114</v>
      </c>
      <c r="AW381" s="14" t="s">
        <v>30</v>
      </c>
      <c r="AX381" s="14" t="s">
        <v>78</v>
      </c>
      <c r="AY381" s="181" t="s">
        <v>222</v>
      </c>
    </row>
    <row r="382" spans="1:65" s="2" customFormat="1" ht="24.15" customHeight="1">
      <c r="A382" s="33"/>
      <c r="B382" s="156"/>
      <c r="C382" s="157" t="s">
        <v>1303</v>
      </c>
      <c r="D382" s="157" t="s">
        <v>224</v>
      </c>
      <c r="E382" s="158" t="s">
        <v>1304</v>
      </c>
      <c r="F382" s="159" t="s">
        <v>1305</v>
      </c>
      <c r="G382" s="160" t="s">
        <v>482</v>
      </c>
      <c r="H382" s="161">
        <v>0.06</v>
      </c>
      <c r="I382" s="162"/>
      <c r="J382" s="163">
        <f>ROUND(I382*H382,2)</f>
        <v>0</v>
      </c>
      <c r="K382" s="164"/>
      <c r="L382" s="34"/>
      <c r="M382" s="165" t="s">
        <v>1</v>
      </c>
      <c r="N382" s="166" t="s">
        <v>40</v>
      </c>
      <c r="O382" s="62"/>
      <c r="P382" s="167">
        <f>O382*H382</f>
        <v>0</v>
      </c>
      <c r="Q382" s="167">
        <v>0</v>
      </c>
      <c r="R382" s="167">
        <f>Q382*H382</f>
        <v>0</v>
      </c>
      <c r="S382" s="167">
        <v>0</v>
      </c>
      <c r="T382" s="168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9" t="s">
        <v>349</v>
      </c>
      <c r="AT382" s="169" t="s">
        <v>224</v>
      </c>
      <c r="AU382" s="169" t="s">
        <v>85</v>
      </c>
      <c r="AY382" s="18" t="s">
        <v>222</v>
      </c>
      <c r="BE382" s="170">
        <f>IF(N382="základná",J382,0)</f>
        <v>0</v>
      </c>
      <c r="BF382" s="170">
        <f>IF(N382="znížená",J382,0)</f>
        <v>0</v>
      </c>
      <c r="BG382" s="170">
        <f>IF(N382="zákl. prenesená",J382,0)</f>
        <v>0</v>
      </c>
      <c r="BH382" s="170">
        <f>IF(N382="zníž. prenesená",J382,0)</f>
        <v>0</v>
      </c>
      <c r="BI382" s="170">
        <f>IF(N382="nulová",J382,0)</f>
        <v>0</v>
      </c>
      <c r="BJ382" s="18" t="s">
        <v>85</v>
      </c>
      <c r="BK382" s="170">
        <f>ROUND(I382*H382,2)</f>
        <v>0</v>
      </c>
      <c r="BL382" s="18" t="s">
        <v>349</v>
      </c>
      <c r="BM382" s="169" t="s">
        <v>1306</v>
      </c>
    </row>
    <row r="383" spans="1:65" s="12" customFormat="1" ht="22.95" customHeight="1">
      <c r="B383" s="143"/>
      <c r="D383" s="144" t="s">
        <v>73</v>
      </c>
      <c r="E383" s="154" t="s">
        <v>1547</v>
      </c>
      <c r="F383" s="154" t="s">
        <v>1548</v>
      </c>
      <c r="I383" s="146"/>
      <c r="J383" s="155">
        <f>BK383</f>
        <v>0</v>
      </c>
      <c r="L383" s="143"/>
      <c r="M383" s="148"/>
      <c r="N383" s="149"/>
      <c r="O383" s="149"/>
      <c r="P383" s="150">
        <f>SUM(P384:P387)</f>
        <v>0</v>
      </c>
      <c r="Q383" s="149"/>
      <c r="R383" s="150">
        <f>SUM(R384:R387)</f>
        <v>5.2000000000000006E-3</v>
      </c>
      <c r="S383" s="149"/>
      <c r="T383" s="151">
        <f>SUM(T384:T387)</f>
        <v>0</v>
      </c>
      <c r="AR383" s="144" t="s">
        <v>85</v>
      </c>
      <c r="AT383" s="152" t="s">
        <v>73</v>
      </c>
      <c r="AU383" s="152" t="s">
        <v>78</v>
      </c>
      <c r="AY383" s="144" t="s">
        <v>222</v>
      </c>
      <c r="BK383" s="153">
        <f>SUM(BK384:BK387)</f>
        <v>0</v>
      </c>
    </row>
    <row r="384" spans="1:65" s="2" customFormat="1" ht="16.5" customHeight="1">
      <c r="A384" s="33"/>
      <c r="B384" s="156"/>
      <c r="C384" s="157" t="s">
        <v>1549</v>
      </c>
      <c r="D384" s="157" t="s">
        <v>224</v>
      </c>
      <c r="E384" s="158" t="s">
        <v>1550</v>
      </c>
      <c r="F384" s="159" t="s">
        <v>1551</v>
      </c>
      <c r="G384" s="160" t="s">
        <v>227</v>
      </c>
      <c r="H384" s="161">
        <v>1</v>
      </c>
      <c r="I384" s="162"/>
      <c r="J384" s="163">
        <f>ROUND(I384*H384,2)</f>
        <v>0</v>
      </c>
      <c r="K384" s="164"/>
      <c r="L384" s="34"/>
      <c r="M384" s="165" t="s">
        <v>1</v>
      </c>
      <c r="N384" s="166" t="s">
        <v>40</v>
      </c>
      <c r="O384" s="62"/>
      <c r="P384" s="167">
        <f>O384*H384</f>
        <v>0</v>
      </c>
      <c r="Q384" s="167">
        <v>0</v>
      </c>
      <c r="R384" s="167">
        <f>Q384*H384</f>
        <v>0</v>
      </c>
      <c r="S384" s="167">
        <v>0</v>
      </c>
      <c r="T384" s="168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9" t="s">
        <v>349</v>
      </c>
      <c r="AT384" s="169" t="s">
        <v>224</v>
      </c>
      <c r="AU384" s="169" t="s">
        <v>85</v>
      </c>
      <c r="AY384" s="18" t="s">
        <v>222</v>
      </c>
      <c r="BE384" s="170">
        <f>IF(N384="základná",J384,0)</f>
        <v>0</v>
      </c>
      <c r="BF384" s="170">
        <f>IF(N384="znížená",J384,0)</f>
        <v>0</v>
      </c>
      <c r="BG384" s="170">
        <f>IF(N384="zákl. prenesená",J384,0)</f>
        <v>0</v>
      </c>
      <c r="BH384" s="170">
        <f>IF(N384="zníž. prenesená",J384,0)</f>
        <v>0</v>
      </c>
      <c r="BI384" s="170">
        <f>IF(N384="nulová",J384,0)</f>
        <v>0</v>
      </c>
      <c r="BJ384" s="18" t="s">
        <v>85</v>
      </c>
      <c r="BK384" s="170">
        <f>ROUND(I384*H384,2)</f>
        <v>0</v>
      </c>
      <c r="BL384" s="18" t="s">
        <v>349</v>
      </c>
      <c r="BM384" s="169" t="s">
        <v>1552</v>
      </c>
    </row>
    <row r="385" spans="1:65" s="2" customFormat="1" ht="16.5" customHeight="1">
      <c r="A385" s="33"/>
      <c r="B385" s="156"/>
      <c r="C385" s="209" t="s">
        <v>1553</v>
      </c>
      <c r="D385" s="209" t="s">
        <v>588</v>
      </c>
      <c r="E385" s="210" t="s">
        <v>1554</v>
      </c>
      <c r="F385" s="211" t="s">
        <v>1555</v>
      </c>
      <c r="G385" s="212" t="s">
        <v>227</v>
      </c>
      <c r="H385" s="213">
        <v>1</v>
      </c>
      <c r="I385" s="214"/>
      <c r="J385" s="215">
        <f>ROUND(I385*H385,2)</f>
        <v>0</v>
      </c>
      <c r="K385" s="216"/>
      <c r="L385" s="217"/>
      <c r="M385" s="218" t="s">
        <v>1</v>
      </c>
      <c r="N385" s="219" t="s">
        <v>40</v>
      </c>
      <c r="O385" s="62"/>
      <c r="P385" s="167">
        <f>O385*H385</f>
        <v>0</v>
      </c>
      <c r="Q385" s="167">
        <v>5.1000000000000004E-3</v>
      </c>
      <c r="R385" s="167">
        <f>Q385*H385</f>
        <v>5.1000000000000004E-3</v>
      </c>
      <c r="S385" s="167">
        <v>0</v>
      </c>
      <c r="T385" s="168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9" t="s">
        <v>506</v>
      </c>
      <c r="AT385" s="169" t="s">
        <v>588</v>
      </c>
      <c r="AU385" s="169" t="s">
        <v>85</v>
      </c>
      <c r="AY385" s="18" t="s">
        <v>222</v>
      </c>
      <c r="BE385" s="170">
        <f>IF(N385="základná",J385,0)</f>
        <v>0</v>
      </c>
      <c r="BF385" s="170">
        <f>IF(N385="znížená",J385,0)</f>
        <v>0</v>
      </c>
      <c r="BG385" s="170">
        <f>IF(N385="zákl. prenesená",J385,0)</f>
        <v>0</v>
      </c>
      <c r="BH385" s="170">
        <f>IF(N385="zníž. prenesená",J385,0)</f>
        <v>0</v>
      </c>
      <c r="BI385" s="170">
        <f>IF(N385="nulová",J385,0)</f>
        <v>0</v>
      </c>
      <c r="BJ385" s="18" t="s">
        <v>85</v>
      </c>
      <c r="BK385" s="170">
        <f>ROUND(I385*H385,2)</f>
        <v>0</v>
      </c>
      <c r="BL385" s="18" t="s">
        <v>349</v>
      </c>
      <c r="BM385" s="169" t="s">
        <v>1556</v>
      </c>
    </row>
    <row r="386" spans="1:65" s="2" customFormat="1" ht="16.5" customHeight="1">
      <c r="A386" s="33"/>
      <c r="B386" s="156"/>
      <c r="C386" s="209" t="s">
        <v>1557</v>
      </c>
      <c r="D386" s="209" t="s">
        <v>588</v>
      </c>
      <c r="E386" s="210" t="s">
        <v>1558</v>
      </c>
      <c r="F386" s="211" t="s">
        <v>1559</v>
      </c>
      <c r="G386" s="212" t="s">
        <v>227</v>
      </c>
      <c r="H386" s="213">
        <v>1</v>
      </c>
      <c r="I386" s="214"/>
      <c r="J386" s="215">
        <f>ROUND(I386*H386,2)</f>
        <v>0</v>
      </c>
      <c r="K386" s="216"/>
      <c r="L386" s="217"/>
      <c r="M386" s="218" t="s">
        <v>1</v>
      </c>
      <c r="N386" s="219" t="s">
        <v>40</v>
      </c>
      <c r="O386" s="62"/>
      <c r="P386" s="167">
        <f>O386*H386</f>
        <v>0</v>
      </c>
      <c r="Q386" s="167">
        <v>1E-4</v>
      </c>
      <c r="R386" s="167">
        <f>Q386*H386</f>
        <v>1E-4</v>
      </c>
      <c r="S386" s="167">
        <v>0</v>
      </c>
      <c r="T386" s="168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9" t="s">
        <v>506</v>
      </c>
      <c r="AT386" s="169" t="s">
        <v>588</v>
      </c>
      <c r="AU386" s="169" t="s">
        <v>85</v>
      </c>
      <c r="AY386" s="18" t="s">
        <v>222</v>
      </c>
      <c r="BE386" s="170">
        <f>IF(N386="základná",J386,0)</f>
        <v>0</v>
      </c>
      <c r="BF386" s="170">
        <f>IF(N386="znížená",J386,0)</f>
        <v>0</v>
      </c>
      <c r="BG386" s="170">
        <f>IF(N386="zákl. prenesená",J386,0)</f>
        <v>0</v>
      </c>
      <c r="BH386" s="170">
        <f>IF(N386="zníž. prenesená",J386,0)</f>
        <v>0</v>
      </c>
      <c r="BI386" s="170">
        <f>IF(N386="nulová",J386,0)</f>
        <v>0</v>
      </c>
      <c r="BJ386" s="18" t="s">
        <v>85</v>
      </c>
      <c r="BK386" s="170">
        <f>ROUND(I386*H386,2)</f>
        <v>0</v>
      </c>
      <c r="BL386" s="18" t="s">
        <v>349</v>
      </c>
      <c r="BM386" s="169" t="s">
        <v>1560</v>
      </c>
    </row>
    <row r="387" spans="1:65" s="2" customFormat="1" ht="24.15" customHeight="1">
      <c r="A387" s="33"/>
      <c r="B387" s="156"/>
      <c r="C387" s="157" t="s">
        <v>1561</v>
      </c>
      <c r="D387" s="157" t="s">
        <v>224</v>
      </c>
      <c r="E387" s="158" t="s">
        <v>1562</v>
      </c>
      <c r="F387" s="159" t="s">
        <v>1563</v>
      </c>
      <c r="G387" s="160" t="s">
        <v>482</v>
      </c>
      <c r="H387" s="161">
        <v>0.5</v>
      </c>
      <c r="I387" s="162"/>
      <c r="J387" s="163">
        <f>ROUND(I387*H387,2)</f>
        <v>0</v>
      </c>
      <c r="K387" s="164"/>
      <c r="L387" s="34"/>
      <c r="M387" s="165" t="s">
        <v>1</v>
      </c>
      <c r="N387" s="166" t="s">
        <v>40</v>
      </c>
      <c r="O387" s="62"/>
      <c r="P387" s="167">
        <f>O387*H387</f>
        <v>0</v>
      </c>
      <c r="Q387" s="167">
        <v>0</v>
      </c>
      <c r="R387" s="167">
        <f>Q387*H387</f>
        <v>0</v>
      </c>
      <c r="S387" s="167">
        <v>0</v>
      </c>
      <c r="T387" s="168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9" t="s">
        <v>349</v>
      </c>
      <c r="AT387" s="169" t="s">
        <v>224</v>
      </c>
      <c r="AU387" s="169" t="s">
        <v>85</v>
      </c>
      <c r="AY387" s="18" t="s">
        <v>222</v>
      </c>
      <c r="BE387" s="170">
        <f>IF(N387="základná",J387,0)</f>
        <v>0</v>
      </c>
      <c r="BF387" s="170">
        <f>IF(N387="znížená",J387,0)</f>
        <v>0</v>
      </c>
      <c r="BG387" s="170">
        <f>IF(N387="zákl. prenesená",J387,0)</f>
        <v>0</v>
      </c>
      <c r="BH387" s="170">
        <f>IF(N387="zníž. prenesená",J387,0)</f>
        <v>0</v>
      </c>
      <c r="BI387" s="170">
        <f>IF(N387="nulová",J387,0)</f>
        <v>0</v>
      </c>
      <c r="BJ387" s="18" t="s">
        <v>85</v>
      </c>
      <c r="BK387" s="170">
        <f>ROUND(I387*H387,2)</f>
        <v>0</v>
      </c>
      <c r="BL387" s="18" t="s">
        <v>349</v>
      </c>
      <c r="BM387" s="169" t="s">
        <v>1564</v>
      </c>
    </row>
    <row r="388" spans="1:65" s="12" customFormat="1" ht="22.95" customHeight="1">
      <c r="B388" s="143"/>
      <c r="D388" s="144" t="s">
        <v>73</v>
      </c>
      <c r="E388" s="154" t="s">
        <v>1565</v>
      </c>
      <c r="F388" s="154" t="s">
        <v>1566</v>
      </c>
      <c r="I388" s="146"/>
      <c r="J388" s="155">
        <f>BK388</f>
        <v>0</v>
      </c>
      <c r="L388" s="143"/>
      <c r="M388" s="148"/>
      <c r="N388" s="149"/>
      <c r="O388" s="149"/>
      <c r="P388" s="150">
        <f>SUM(P389:P416)</f>
        <v>0</v>
      </c>
      <c r="Q388" s="149"/>
      <c r="R388" s="150">
        <f>SUM(R389:R416)</f>
        <v>2.9807662000000001</v>
      </c>
      <c r="S388" s="149"/>
      <c r="T388" s="151">
        <f>SUM(T389:T416)</f>
        <v>0</v>
      </c>
      <c r="AR388" s="144" t="s">
        <v>85</v>
      </c>
      <c r="AT388" s="152" t="s">
        <v>73</v>
      </c>
      <c r="AU388" s="152" t="s">
        <v>78</v>
      </c>
      <c r="AY388" s="144" t="s">
        <v>222</v>
      </c>
      <c r="BK388" s="153">
        <f>SUM(BK389:BK416)</f>
        <v>0</v>
      </c>
    </row>
    <row r="389" spans="1:65" s="2" customFormat="1" ht="21.75" customHeight="1">
      <c r="A389" s="33"/>
      <c r="B389" s="156"/>
      <c r="C389" s="157" t="s">
        <v>1567</v>
      </c>
      <c r="D389" s="157" t="s">
        <v>224</v>
      </c>
      <c r="E389" s="158" t="s">
        <v>1568</v>
      </c>
      <c r="F389" s="159" t="s">
        <v>1569</v>
      </c>
      <c r="G389" s="160" t="s">
        <v>399</v>
      </c>
      <c r="H389" s="161">
        <v>37.950000000000003</v>
      </c>
      <c r="I389" s="162"/>
      <c r="J389" s="163">
        <f>ROUND(I389*H389,2)</f>
        <v>0</v>
      </c>
      <c r="K389" s="164"/>
      <c r="L389" s="34"/>
      <c r="M389" s="165" t="s">
        <v>1</v>
      </c>
      <c r="N389" s="166" t="s">
        <v>40</v>
      </c>
      <c r="O389" s="62"/>
      <c r="P389" s="167">
        <f>O389*H389</f>
        <v>0</v>
      </c>
      <c r="Q389" s="167">
        <v>6.3000000000000003E-4</v>
      </c>
      <c r="R389" s="167">
        <f>Q389*H389</f>
        <v>2.3908500000000003E-2</v>
      </c>
      <c r="S389" s="167">
        <v>0</v>
      </c>
      <c r="T389" s="168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9" t="s">
        <v>349</v>
      </c>
      <c r="AT389" s="169" t="s">
        <v>224</v>
      </c>
      <c r="AU389" s="169" t="s">
        <v>85</v>
      </c>
      <c r="AY389" s="18" t="s">
        <v>222</v>
      </c>
      <c r="BE389" s="170">
        <f>IF(N389="základná",J389,0)</f>
        <v>0</v>
      </c>
      <c r="BF389" s="170">
        <f>IF(N389="znížená",J389,0)</f>
        <v>0</v>
      </c>
      <c r="BG389" s="170">
        <f>IF(N389="zákl. prenesená",J389,0)</f>
        <v>0</v>
      </c>
      <c r="BH389" s="170">
        <f>IF(N389="zníž. prenesená",J389,0)</f>
        <v>0</v>
      </c>
      <c r="BI389" s="170">
        <f>IF(N389="nulová",J389,0)</f>
        <v>0</v>
      </c>
      <c r="BJ389" s="18" t="s">
        <v>85</v>
      </c>
      <c r="BK389" s="170">
        <f>ROUND(I389*H389,2)</f>
        <v>0</v>
      </c>
      <c r="BL389" s="18" t="s">
        <v>349</v>
      </c>
      <c r="BM389" s="169" t="s">
        <v>1570</v>
      </c>
    </row>
    <row r="390" spans="1:65" s="15" customFormat="1">
      <c r="B390" s="188"/>
      <c r="D390" s="172" t="s">
        <v>229</v>
      </c>
      <c r="E390" s="189" t="s">
        <v>1</v>
      </c>
      <c r="F390" s="190" t="s">
        <v>237</v>
      </c>
      <c r="H390" s="189" t="s">
        <v>1</v>
      </c>
      <c r="I390" s="191"/>
      <c r="L390" s="188"/>
      <c r="M390" s="192"/>
      <c r="N390" s="193"/>
      <c r="O390" s="193"/>
      <c r="P390" s="193"/>
      <c r="Q390" s="193"/>
      <c r="R390" s="193"/>
      <c r="S390" s="193"/>
      <c r="T390" s="194"/>
      <c r="AT390" s="189" t="s">
        <v>229</v>
      </c>
      <c r="AU390" s="189" t="s">
        <v>85</v>
      </c>
      <c r="AV390" s="15" t="s">
        <v>78</v>
      </c>
      <c r="AW390" s="15" t="s">
        <v>30</v>
      </c>
      <c r="AX390" s="15" t="s">
        <v>74</v>
      </c>
      <c r="AY390" s="189" t="s">
        <v>222</v>
      </c>
    </row>
    <row r="391" spans="1:65" s="15" customFormat="1">
      <c r="B391" s="188"/>
      <c r="D391" s="172" t="s">
        <v>229</v>
      </c>
      <c r="E391" s="189" t="s">
        <v>1</v>
      </c>
      <c r="F391" s="190" t="s">
        <v>1571</v>
      </c>
      <c r="H391" s="189" t="s">
        <v>1</v>
      </c>
      <c r="I391" s="191"/>
      <c r="L391" s="188"/>
      <c r="M391" s="192"/>
      <c r="N391" s="193"/>
      <c r="O391" s="193"/>
      <c r="P391" s="193"/>
      <c r="Q391" s="193"/>
      <c r="R391" s="193"/>
      <c r="S391" s="193"/>
      <c r="T391" s="194"/>
      <c r="AT391" s="189" t="s">
        <v>229</v>
      </c>
      <c r="AU391" s="189" t="s">
        <v>85</v>
      </c>
      <c r="AV391" s="15" t="s">
        <v>78</v>
      </c>
      <c r="AW391" s="15" t="s">
        <v>30</v>
      </c>
      <c r="AX391" s="15" t="s">
        <v>74</v>
      </c>
      <c r="AY391" s="189" t="s">
        <v>222</v>
      </c>
    </row>
    <row r="392" spans="1:65" s="13" customFormat="1">
      <c r="B392" s="171"/>
      <c r="D392" s="172" t="s">
        <v>229</v>
      </c>
      <c r="E392" s="173" t="s">
        <v>1</v>
      </c>
      <c r="F392" s="174" t="s">
        <v>1572</v>
      </c>
      <c r="H392" s="175">
        <v>7</v>
      </c>
      <c r="I392" s="176"/>
      <c r="L392" s="171"/>
      <c r="M392" s="177"/>
      <c r="N392" s="178"/>
      <c r="O392" s="178"/>
      <c r="P392" s="178"/>
      <c r="Q392" s="178"/>
      <c r="R392" s="178"/>
      <c r="S392" s="178"/>
      <c r="T392" s="179"/>
      <c r="AT392" s="173" t="s">
        <v>229</v>
      </c>
      <c r="AU392" s="173" t="s">
        <v>85</v>
      </c>
      <c r="AV392" s="13" t="s">
        <v>85</v>
      </c>
      <c r="AW392" s="13" t="s">
        <v>30</v>
      </c>
      <c r="AX392" s="13" t="s">
        <v>74</v>
      </c>
      <c r="AY392" s="173" t="s">
        <v>222</v>
      </c>
    </row>
    <row r="393" spans="1:65" s="13" customFormat="1">
      <c r="B393" s="171"/>
      <c r="D393" s="172" t="s">
        <v>229</v>
      </c>
      <c r="E393" s="173" t="s">
        <v>1</v>
      </c>
      <c r="F393" s="174" t="s">
        <v>1573</v>
      </c>
      <c r="H393" s="175">
        <v>3.2</v>
      </c>
      <c r="I393" s="176"/>
      <c r="L393" s="171"/>
      <c r="M393" s="177"/>
      <c r="N393" s="178"/>
      <c r="O393" s="178"/>
      <c r="P393" s="178"/>
      <c r="Q393" s="178"/>
      <c r="R393" s="178"/>
      <c r="S393" s="178"/>
      <c r="T393" s="179"/>
      <c r="AT393" s="173" t="s">
        <v>229</v>
      </c>
      <c r="AU393" s="173" t="s">
        <v>85</v>
      </c>
      <c r="AV393" s="13" t="s">
        <v>85</v>
      </c>
      <c r="AW393" s="13" t="s">
        <v>30</v>
      </c>
      <c r="AX393" s="13" t="s">
        <v>74</v>
      </c>
      <c r="AY393" s="173" t="s">
        <v>222</v>
      </c>
    </row>
    <row r="394" spans="1:65" s="13" customFormat="1">
      <c r="B394" s="171"/>
      <c r="D394" s="172" t="s">
        <v>229</v>
      </c>
      <c r="E394" s="173" t="s">
        <v>1</v>
      </c>
      <c r="F394" s="174" t="s">
        <v>1574</v>
      </c>
      <c r="H394" s="175">
        <v>13.85</v>
      </c>
      <c r="I394" s="176"/>
      <c r="L394" s="171"/>
      <c r="M394" s="177"/>
      <c r="N394" s="178"/>
      <c r="O394" s="178"/>
      <c r="P394" s="178"/>
      <c r="Q394" s="178"/>
      <c r="R394" s="178"/>
      <c r="S394" s="178"/>
      <c r="T394" s="179"/>
      <c r="AT394" s="173" t="s">
        <v>229</v>
      </c>
      <c r="AU394" s="173" t="s">
        <v>85</v>
      </c>
      <c r="AV394" s="13" t="s">
        <v>85</v>
      </c>
      <c r="AW394" s="13" t="s">
        <v>30</v>
      </c>
      <c r="AX394" s="13" t="s">
        <v>74</v>
      </c>
      <c r="AY394" s="173" t="s">
        <v>222</v>
      </c>
    </row>
    <row r="395" spans="1:65" s="13" customFormat="1">
      <c r="B395" s="171"/>
      <c r="D395" s="172" t="s">
        <v>229</v>
      </c>
      <c r="E395" s="173" t="s">
        <v>1</v>
      </c>
      <c r="F395" s="174" t="s">
        <v>1575</v>
      </c>
      <c r="H395" s="175">
        <v>13.9</v>
      </c>
      <c r="I395" s="176"/>
      <c r="L395" s="171"/>
      <c r="M395" s="177"/>
      <c r="N395" s="178"/>
      <c r="O395" s="178"/>
      <c r="P395" s="178"/>
      <c r="Q395" s="178"/>
      <c r="R395" s="178"/>
      <c r="S395" s="178"/>
      <c r="T395" s="179"/>
      <c r="AT395" s="173" t="s">
        <v>229</v>
      </c>
      <c r="AU395" s="173" t="s">
        <v>85</v>
      </c>
      <c r="AV395" s="13" t="s">
        <v>85</v>
      </c>
      <c r="AW395" s="13" t="s">
        <v>30</v>
      </c>
      <c r="AX395" s="13" t="s">
        <v>74</v>
      </c>
      <c r="AY395" s="173" t="s">
        <v>222</v>
      </c>
    </row>
    <row r="396" spans="1:65" s="14" customFormat="1">
      <c r="B396" s="180"/>
      <c r="D396" s="172" t="s">
        <v>229</v>
      </c>
      <c r="E396" s="181" t="s">
        <v>1</v>
      </c>
      <c r="F396" s="182" t="s">
        <v>232</v>
      </c>
      <c r="H396" s="183">
        <v>37.949999999999996</v>
      </c>
      <c r="I396" s="184"/>
      <c r="L396" s="180"/>
      <c r="M396" s="185"/>
      <c r="N396" s="186"/>
      <c r="O396" s="186"/>
      <c r="P396" s="186"/>
      <c r="Q396" s="186"/>
      <c r="R396" s="186"/>
      <c r="S396" s="186"/>
      <c r="T396" s="187"/>
      <c r="AT396" s="181" t="s">
        <v>229</v>
      </c>
      <c r="AU396" s="181" t="s">
        <v>85</v>
      </c>
      <c r="AV396" s="14" t="s">
        <v>114</v>
      </c>
      <c r="AW396" s="14" t="s">
        <v>30</v>
      </c>
      <c r="AX396" s="14" t="s">
        <v>78</v>
      </c>
      <c r="AY396" s="181" t="s">
        <v>222</v>
      </c>
    </row>
    <row r="397" spans="1:65" s="2" customFormat="1" ht="21.75" customHeight="1">
      <c r="A397" s="33"/>
      <c r="B397" s="156"/>
      <c r="C397" s="209" t="s">
        <v>1576</v>
      </c>
      <c r="D397" s="209" t="s">
        <v>588</v>
      </c>
      <c r="E397" s="210" t="s">
        <v>1577</v>
      </c>
      <c r="F397" s="211" t="s">
        <v>1578</v>
      </c>
      <c r="G397" s="212" t="s">
        <v>249</v>
      </c>
      <c r="H397" s="213">
        <v>3.871</v>
      </c>
      <c r="I397" s="214"/>
      <c r="J397" s="215">
        <f>ROUND(I397*H397,2)</f>
        <v>0</v>
      </c>
      <c r="K397" s="216"/>
      <c r="L397" s="217"/>
      <c r="M397" s="218" t="s">
        <v>1</v>
      </c>
      <c r="N397" s="219" t="s">
        <v>40</v>
      </c>
      <c r="O397" s="62"/>
      <c r="P397" s="167">
        <f>O397*H397</f>
        <v>0</v>
      </c>
      <c r="Q397" s="167">
        <v>1.0500000000000001E-2</v>
      </c>
      <c r="R397" s="167">
        <f>Q397*H397</f>
        <v>4.0645500000000001E-2</v>
      </c>
      <c r="S397" s="167">
        <v>0</v>
      </c>
      <c r="T397" s="168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9" t="s">
        <v>506</v>
      </c>
      <c r="AT397" s="169" t="s">
        <v>588</v>
      </c>
      <c r="AU397" s="169" t="s">
        <v>85</v>
      </c>
      <c r="AY397" s="18" t="s">
        <v>222</v>
      </c>
      <c r="BE397" s="170">
        <f>IF(N397="základná",J397,0)</f>
        <v>0</v>
      </c>
      <c r="BF397" s="170">
        <f>IF(N397="znížená",J397,0)</f>
        <v>0</v>
      </c>
      <c r="BG397" s="170">
        <f>IF(N397="zákl. prenesená",J397,0)</f>
        <v>0</v>
      </c>
      <c r="BH397" s="170">
        <f>IF(N397="zníž. prenesená",J397,0)</f>
        <v>0</v>
      </c>
      <c r="BI397" s="170">
        <f>IF(N397="nulová",J397,0)</f>
        <v>0</v>
      </c>
      <c r="BJ397" s="18" t="s">
        <v>85</v>
      </c>
      <c r="BK397" s="170">
        <f>ROUND(I397*H397,2)</f>
        <v>0</v>
      </c>
      <c r="BL397" s="18" t="s">
        <v>349</v>
      </c>
      <c r="BM397" s="169" t="s">
        <v>1579</v>
      </c>
    </row>
    <row r="398" spans="1:65" s="13" customFormat="1">
      <c r="B398" s="171"/>
      <c r="D398" s="172" t="s">
        <v>229</v>
      </c>
      <c r="F398" s="174" t="s">
        <v>1580</v>
      </c>
      <c r="H398" s="175">
        <v>3.871</v>
      </c>
      <c r="I398" s="176"/>
      <c r="L398" s="171"/>
      <c r="M398" s="177"/>
      <c r="N398" s="178"/>
      <c r="O398" s="178"/>
      <c r="P398" s="178"/>
      <c r="Q398" s="178"/>
      <c r="R398" s="178"/>
      <c r="S398" s="178"/>
      <c r="T398" s="179"/>
      <c r="AT398" s="173" t="s">
        <v>229</v>
      </c>
      <c r="AU398" s="173" t="s">
        <v>85</v>
      </c>
      <c r="AV398" s="13" t="s">
        <v>85</v>
      </c>
      <c r="AW398" s="13" t="s">
        <v>3</v>
      </c>
      <c r="AX398" s="13" t="s">
        <v>78</v>
      </c>
      <c r="AY398" s="173" t="s">
        <v>222</v>
      </c>
    </row>
    <row r="399" spans="1:65" s="2" customFormat="1" ht="24.15" customHeight="1">
      <c r="A399" s="33"/>
      <c r="B399" s="156"/>
      <c r="C399" s="157" t="s">
        <v>1581</v>
      </c>
      <c r="D399" s="157" t="s">
        <v>224</v>
      </c>
      <c r="E399" s="158" t="s">
        <v>1582</v>
      </c>
      <c r="F399" s="159" t="s">
        <v>1583</v>
      </c>
      <c r="G399" s="160" t="s">
        <v>249</v>
      </c>
      <c r="H399" s="161">
        <v>45.91</v>
      </c>
      <c r="I399" s="162"/>
      <c r="J399" s="163">
        <f>ROUND(I399*H399,2)</f>
        <v>0</v>
      </c>
      <c r="K399" s="164"/>
      <c r="L399" s="34"/>
      <c r="M399" s="165" t="s">
        <v>1</v>
      </c>
      <c r="N399" s="166" t="s">
        <v>40</v>
      </c>
      <c r="O399" s="62"/>
      <c r="P399" s="167">
        <f>O399*H399</f>
        <v>0</v>
      </c>
      <c r="Q399" s="167">
        <v>4.462E-2</v>
      </c>
      <c r="R399" s="167">
        <f>Q399*H399</f>
        <v>2.0485042</v>
      </c>
      <c r="S399" s="167">
        <v>0</v>
      </c>
      <c r="T399" s="168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9" t="s">
        <v>349</v>
      </c>
      <c r="AT399" s="169" t="s">
        <v>224</v>
      </c>
      <c r="AU399" s="169" t="s">
        <v>85</v>
      </c>
      <c r="AY399" s="18" t="s">
        <v>222</v>
      </c>
      <c r="BE399" s="170">
        <f>IF(N399="základná",J399,0)</f>
        <v>0</v>
      </c>
      <c r="BF399" s="170">
        <f>IF(N399="znížená",J399,0)</f>
        <v>0</v>
      </c>
      <c r="BG399" s="170">
        <f>IF(N399="zákl. prenesená",J399,0)</f>
        <v>0</v>
      </c>
      <c r="BH399" s="170">
        <f>IF(N399="zníž. prenesená",J399,0)</f>
        <v>0</v>
      </c>
      <c r="BI399" s="170">
        <f>IF(N399="nulová",J399,0)</f>
        <v>0</v>
      </c>
      <c r="BJ399" s="18" t="s">
        <v>85</v>
      </c>
      <c r="BK399" s="170">
        <f>ROUND(I399*H399,2)</f>
        <v>0</v>
      </c>
      <c r="BL399" s="18" t="s">
        <v>349</v>
      </c>
      <c r="BM399" s="169" t="s">
        <v>1584</v>
      </c>
    </row>
    <row r="400" spans="1:65" s="15" customFormat="1">
      <c r="B400" s="188"/>
      <c r="D400" s="172" t="s">
        <v>229</v>
      </c>
      <c r="E400" s="189" t="s">
        <v>1</v>
      </c>
      <c r="F400" s="190" t="s">
        <v>237</v>
      </c>
      <c r="H400" s="189" t="s">
        <v>1</v>
      </c>
      <c r="I400" s="191"/>
      <c r="L400" s="188"/>
      <c r="M400" s="192"/>
      <c r="N400" s="193"/>
      <c r="O400" s="193"/>
      <c r="P400" s="193"/>
      <c r="Q400" s="193"/>
      <c r="R400" s="193"/>
      <c r="S400" s="193"/>
      <c r="T400" s="194"/>
      <c r="AT400" s="189" t="s">
        <v>229</v>
      </c>
      <c r="AU400" s="189" t="s">
        <v>85</v>
      </c>
      <c r="AV400" s="15" t="s">
        <v>78</v>
      </c>
      <c r="AW400" s="15" t="s">
        <v>30</v>
      </c>
      <c r="AX400" s="15" t="s">
        <v>74</v>
      </c>
      <c r="AY400" s="189" t="s">
        <v>222</v>
      </c>
    </row>
    <row r="401" spans="1:65" s="15" customFormat="1">
      <c r="B401" s="188"/>
      <c r="D401" s="172" t="s">
        <v>229</v>
      </c>
      <c r="E401" s="189" t="s">
        <v>1</v>
      </c>
      <c r="F401" s="190" t="s">
        <v>690</v>
      </c>
      <c r="H401" s="189" t="s">
        <v>1</v>
      </c>
      <c r="I401" s="191"/>
      <c r="L401" s="188"/>
      <c r="M401" s="192"/>
      <c r="N401" s="193"/>
      <c r="O401" s="193"/>
      <c r="P401" s="193"/>
      <c r="Q401" s="193"/>
      <c r="R401" s="193"/>
      <c r="S401" s="193"/>
      <c r="T401" s="194"/>
      <c r="AT401" s="189" t="s">
        <v>229</v>
      </c>
      <c r="AU401" s="189" t="s">
        <v>85</v>
      </c>
      <c r="AV401" s="15" t="s">
        <v>78</v>
      </c>
      <c r="AW401" s="15" t="s">
        <v>30</v>
      </c>
      <c r="AX401" s="15" t="s">
        <v>74</v>
      </c>
      <c r="AY401" s="189" t="s">
        <v>222</v>
      </c>
    </row>
    <row r="402" spans="1:65" s="15" customFormat="1">
      <c r="B402" s="188"/>
      <c r="D402" s="172" t="s">
        <v>229</v>
      </c>
      <c r="E402" s="189" t="s">
        <v>1</v>
      </c>
      <c r="F402" s="190" t="s">
        <v>709</v>
      </c>
      <c r="H402" s="189" t="s">
        <v>1</v>
      </c>
      <c r="I402" s="191"/>
      <c r="L402" s="188"/>
      <c r="M402" s="192"/>
      <c r="N402" s="193"/>
      <c r="O402" s="193"/>
      <c r="P402" s="193"/>
      <c r="Q402" s="193"/>
      <c r="R402" s="193"/>
      <c r="S402" s="193"/>
      <c r="T402" s="194"/>
      <c r="AT402" s="189" t="s">
        <v>229</v>
      </c>
      <c r="AU402" s="189" t="s">
        <v>85</v>
      </c>
      <c r="AV402" s="15" t="s">
        <v>78</v>
      </c>
      <c r="AW402" s="15" t="s">
        <v>30</v>
      </c>
      <c r="AX402" s="15" t="s">
        <v>74</v>
      </c>
      <c r="AY402" s="189" t="s">
        <v>222</v>
      </c>
    </row>
    <row r="403" spans="1:65" s="13" customFormat="1">
      <c r="B403" s="171"/>
      <c r="D403" s="172" t="s">
        <v>229</v>
      </c>
      <c r="E403" s="173" t="s">
        <v>1</v>
      </c>
      <c r="F403" s="174" t="s">
        <v>710</v>
      </c>
      <c r="H403" s="175">
        <v>6</v>
      </c>
      <c r="I403" s="176"/>
      <c r="L403" s="171"/>
      <c r="M403" s="177"/>
      <c r="N403" s="178"/>
      <c r="O403" s="178"/>
      <c r="P403" s="178"/>
      <c r="Q403" s="178"/>
      <c r="R403" s="178"/>
      <c r="S403" s="178"/>
      <c r="T403" s="179"/>
      <c r="AT403" s="173" t="s">
        <v>229</v>
      </c>
      <c r="AU403" s="173" t="s">
        <v>85</v>
      </c>
      <c r="AV403" s="13" t="s">
        <v>85</v>
      </c>
      <c r="AW403" s="13" t="s">
        <v>30</v>
      </c>
      <c r="AX403" s="13" t="s">
        <v>74</v>
      </c>
      <c r="AY403" s="173" t="s">
        <v>222</v>
      </c>
    </row>
    <row r="404" spans="1:65" s="13" customFormat="1">
      <c r="B404" s="171"/>
      <c r="D404" s="172" t="s">
        <v>229</v>
      </c>
      <c r="E404" s="173" t="s">
        <v>1</v>
      </c>
      <c r="F404" s="174" t="s">
        <v>711</v>
      </c>
      <c r="H404" s="175">
        <v>3.6</v>
      </c>
      <c r="I404" s="176"/>
      <c r="L404" s="171"/>
      <c r="M404" s="177"/>
      <c r="N404" s="178"/>
      <c r="O404" s="178"/>
      <c r="P404" s="178"/>
      <c r="Q404" s="178"/>
      <c r="R404" s="178"/>
      <c r="S404" s="178"/>
      <c r="T404" s="179"/>
      <c r="AT404" s="173" t="s">
        <v>229</v>
      </c>
      <c r="AU404" s="173" t="s">
        <v>85</v>
      </c>
      <c r="AV404" s="13" t="s">
        <v>85</v>
      </c>
      <c r="AW404" s="13" t="s">
        <v>30</v>
      </c>
      <c r="AX404" s="13" t="s">
        <v>74</v>
      </c>
      <c r="AY404" s="173" t="s">
        <v>222</v>
      </c>
    </row>
    <row r="405" spans="1:65" s="13" customFormat="1">
      <c r="B405" s="171"/>
      <c r="D405" s="172" t="s">
        <v>229</v>
      </c>
      <c r="E405" s="173" t="s">
        <v>1</v>
      </c>
      <c r="F405" s="174" t="s">
        <v>712</v>
      </c>
      <c r="H405" s="175">
        <v>11.05</v>
      </c>
      <c r="I405" s="176"/>
      <c r="L405" s="171"/>
      <c r="M405" s="177"/>
      <c r="N405" s="178"/>
      <c r="O405" s="178"/>
      <c r="P405" s="178"/>
      <c r="Q405" s="178"/>
      <c r="R405" s="178"/>
      <c r="S405" s="178"/>
      <c r="T405" s="179"/>
      <c r="AT405" s="173" t="s">
        <v>229</v>
      </c>
      <c r="AU405" s="173" t="s">
        <v>85</v>
      </c>
      <c r="AV405" s="13" t="s">
        <v>85</v>
      </c>
      <c r="AW405" s="13" t="s">
        <v>30</v>
      </c>
      <c r="AX405" s="13" t="s">
        <v>74</v>
      </c>
      <c r="AY405" s="173" t="s">
        <v>222</v>
      </c>
    </row>
    <row r="406" spans="1:65" s="13" customFormat="1">
      <c r="B406" s="171"/>
      <c r="D406" s="172" t="s">
        <v>229</v>
      </c>
      <c r="E406" s="173" t="s">
        <v>1</v>
      </c>
      <c r="F406" s="174" t="s">
        <v>713</v>
      </c>
      <c r="H406" s="175">
        <v>13.74</v>
      </c>
      <c r="I406" s="176"/>
      <c r="L406" s="171"/>
      <c r="M406" s="177"/>
      <c r="N406" s="178"/>
      <c r="O406" s="178"/>
      <c r="P406" s="178"/>
      <c r="Q406" s="178"/>
      <c r="R406" s="178"/>
      <c r="S406" s="178"/>
      <c r="T406" s="179"/>
      <c r="AT406" s="173" t="s">
        <v>229</v>
      </c>
      <c r="AU406" s="173" t="s">
        <v>85</v>
      </c>
      <c r="AV406" s="13" t="s">
        <v>85</v>
      </c>
      <c r="AW406" s="13" t="s">
        <v>30</v>
      </c>
      <c r="AX406" s="13" t="s">
        <v>74</v>
      </c>
      <c r="AY406" s="173" t="s">
        <v>222</v>
      </c>
    </row>
    <row r="407" spans="1:65" s="13" customFormat="1">
      <c r="B407" s="171"/>
      <c r="D407" s="172" t="s">
        <v>229</v>
      </c>
      <c r="E407" s="173" t="s">
        <v>1</v>
      </c>
      <c r="F407" s="174" t="s">
        <v>714</v>
      </c>
      <c r="H407" s="175">
        <v>4.0999999999999996</v>
      </c>
      <c r="I407" s="176"/>
      <c r="L407" s="171"/>
      <c r="M407" s="177"/>
      <c r="N407" s="178"/>
      <c r="O407" s="178"/>
      <c r="P407" s="178"/>
      <c r="Q407" s="178"/>
      <c r="R407" s="178"/>
      <c r="S407" s="178"/>
      <c r="T407" s="179"/>
      <c r="AT407" s="173" t="s">
        <v>229</v>
      </c>
      <c r="AU407" s="173" t="s">
        <v>85</v>
      </c>
      <c r="AV407" s="13" t="s">
        <v>85</v>
      </c>
      <c r="AW407" s="13" t="s">
        <v>30</v>
      </c>
      <c r="AX407" s="13" t="s">
        <v>74</v>
      </c>
      <c r="AY407" s="173" t="s">
        <v>222</v>
      </c>
    </row>
    <row r="408" spans="1:65" s="16" customFormat="1">
      <c r="B408" s="195"/>
      <c r="D408" s="172" t="s">
        <v>229</v>
      </c>
      <c r="E408" s="196" t="s">
        <v>1</v>
      </c>
      <c r="F408" s="197" t="s">
        <v>259</v>
      </c>
      <c r="H408" s="198">
        <v>38.49</v>
      </c>
      <c r="I408" s="199"/>
      <c r="L408" s="195"/>
      <c r="M408" s="200"/>
      <c r="N408" s="201"/>
      <c r="O408" s="201"/>
      <c r="P408" s="201"/>
      <c r="Q408" s="201"/>
      <c r="R408" s="201"/>
      <c r="S408" s="201"/>
      <c r="T408" s="202"/>
      <c r="AT408" s="196" t="s">
        <v>229</v>
      </c>
      <c r="AU408" s="196" t="s">
        <v>85</v>
      </c>
      <c r="AV408" s="16" t="s">
        <v>90</v>
      </c>
      <c r="AW408" s="16" t="s">
        <v>30</v>
      </c>
      <c r="AX408" s="16" t="s">
        <v>74</v>
      </c>
      <c r="AY408" s="196" t="s">
        <v>222</v>
      </c>
    </row>
    <row r="409" spans="1:65" s="15" customFormat="1">
      <c r="B409" s="188"/>
      <c r="D409" s="172" t="s">
        <v>229</v>
      </c>
      <c r="E409" s="189" t="s">
        <v>1</v>
      </c>
      <c r="F409" s="190" t="s">
        <v>694</v>
      </c>
      <c r="H409" s="189" t="s">
        <v>1</v>
      </c>
      <c r="I409" s="191"/>
      <c r="L409" s="188"/>
      <c r="M409" s="192"/>
      <c r="N409" s="193"/>
      <c r="O409" s="193"/>
      <c r="P409" s="193"/>
      <c r="Q409" s="193"/>
      <c r="R409" s="193"/>
      <c r="S409" s="193"/>
      <c r="T409" s="194"/>
      <c r="AT409" s="189" t="s">
        <v>229</v>
      </c>
      <c r="AU409" s="189" t="s">
        <v>85</v>
      </c>
      <c r="AV409" s="15" t="s">
        <v>78</v>
      </c>
      <c r="AW409" s="15" t="s">
        <v>30</v>
      </c>
      <c r="AX409" s="15" t="s">
        <v>74</v>
      </c>
      <c r="AY409" s="189" t="s">
        <v>222</v>
      </c>
    </row>
    <row r="410" spans="1:65" s="13" customFormat="1">
      <c r="B410" s="171"/>
      <c r="D410" s="172" t="s">
        <v>229</v>
      </c>
      <c r="E410" s="173" t="s">
        <v>1</v>
      </c>
      <c r="F410" s="174" t="s">
        <v>695</v>
      </c>
      <c r="H410" s="175">
        <v>4.2</v>
      </c>
      <c r="I410" s="176"/>
      <c r="L410" s="171"/>
      <c r="M410" s="177"/>
      <c r="N410" s="178"/>
      <c r="O410" s="178"/>
      <c r="P410" s="178"/>
      <c r="Q410" s="178"/>
      <c r="R410" s="178"/>
      <c r="S410" s="178"/>
      <c r="T410" s="179"/>
      <c r="AT410" s="173" t="s">
        <v>229</v>
      </c>
      <c r="AU410" s="173" t="s">
        <v>85</v>
      </c>
      <c r="AV410" s="13" t="s">
        <v>85</v>
      </c>
      <c r="AW410" s="13" t="s">
        <v>30</v>
      </c>
      <c r="AX410" s="13" t="s">
        <v>74</v>
      </c>
      <c r="AY410" s="173" t="s">
        <v>222</v>
      </c>
    </row>
    <row r="411" spans="1:65" s="13" customFormat="1">
      <c r="B411" s="171"/>
      <c r="D411" s="172" t="s">
        <v>229</v>
      </c>
      <c r="E411" s="173" t="s">
        <v>1</v>
      </c>
      <c r="F411" s="174" t="s">
        <v>703</v>
      </c>
      <c r="H411" s="175">
        <v>3.22</v>
      </c>
      <c r="I411" s="176"/>
      <c r="L411" s="171"/>
      <c r="M411" s="177"/>
      <c r="N411" s="178"/>
      <c r="O411" s="178"/>
      <c r="P411" s="178"/>
      <c r="Q411" s="178"/>
      <c r="R411" s="178"/>
      <c r="S411" s="178"/>
      <c r="T411" s="179"/>
      <c r="AT411" s="173" t="s">
        <v>229</v>
      </c>
      <c r="AU411" s="173" t="s">
        <v>85</v>
      </c>
      <c r="AV411" s="13" t="s">
        <v>85</v>
      </c>
      <c r="AW411" s="13" t="s">
        <v>30</v>
      </c>
      <c r="AX411" s="13" t="s">
        <v>74</v>
      </c>
      <c r="AY411" s="173" t="s">
        <v>222</v>
      </c>
    </row>
    <row r="412" spans="1:65" s="16" customFormat="1">
      <c r="B412" s="195"/>
      <c r="D412" s="172" t="s">
        <v>229</v>
      </c>
      <c r="E412" s="196" t="s">
        <v>1</v>
      </c>
      <c r="F412" s="197" t="s">
        <v>259</v>
      </c>
      <c r="H412" s="198">
        <v>7.42</v>
      </c>
      <c r="I412" s="199"/>
      <c r="L412" s="195"/>
      <c r="M412" s="200"/>
      <c r="N412" s="201"/>
      <c r="O412" s="201"/>
      <c r="P412" s="201"/>
      <c r="Q412" s="201"/>
      <c r="R412" s="201"/>
      <c r="S412" s="201"/>
      <c r="T412" s="202"/>
      <c r="AT412" s="196" t="s">
        <v>229</v>
      </c>
      <c r="AU412" s="196" t="s">
        <v>85</v>
      </c>
      <c r="AV412" s="16" t="s">
        <v>90</v>
      </c>
      <c r="AW412" s="16" t="s">
        <v>30</v>
      </c>
      <c r="AX412" s="16" t="s">
        <v>74</v>
      </c>
      <c r="AY412" s="196" t="s">
        <v>222</v>
      </c>
    </row>
    <row r="413" spans="1:65" s="14" customFormat="1">
      <c r="B413" s="180"/>
      <c r="D413" s="172" t="s">
        <v>229</v>
      </c>
      <c r="E413" s="181" t="s">
        <v>1</v>
      </c>
      <c r="F413" s="182" t="s">
        <v>232</v>
      </c>
      <c r="H413" s="183">
        <v>45.910000000000004</v>
      </c>
      <c r="I413" s="184"/>
      <c r="L413" s="180"/>
      <c r="M413" s="185"/>
      <c r="N413" s="186"/>
      <c r="O413" s="186"/>
      <c r="P413" s="186"/>
      <c r="Q413" s="186"/>
      <c r="R413" s="186"/>
      <c r="S413" s="186"/>
      <c r="T413" s="187"/>
      <c r="AT413" s="181" t="s">
        <v>229</v>
      </c>
      <c r="AU413" s="181" t="s">
        <v>85</v>
      </c>
      <c r="AV413" s="14" t="s">
        <v>114</v>
      </c>
      <c r="AW413" s="14" t="s">
        <v>30</v>
      </c>
      <c r="AX413" s="14" t="s">
        <v>78</v>
      </c>
      <c r="AY413" s="181" t="s">
        <v>222</v>
      </c>
    </row>
    <row r="414" spans="1:65" s="2" customFormat="1" ht="16.5" customHeight="1">
      <c r="A414" s="33"/>
      <c r="B414" s="156"/>
      <c r="C414" s="209" t="s">
        <v>1585</v>
      </c>
      <c r="D414" s="209" t="s">
        <v>588</v>
      </c>
      <c r="E414" s="210" t="s">
        <v>1586</v>
      </c>
      <c r="F414" s="211" t="s">
        <v>1587</v>
      </c>
      <c r="G414" s="212" t="s">
        <v>249</v>
      </c>
      <c r="H414" s="213">
        <v>48.206000000000003</v>
      </c>
      <c r="I414" s="214"/>
      <c r="J414" s="215">
        <f>ROUND(I414*H414,2)</f>
        <v>0</v>
      </c>
      <c r="K414" s="216"/>
      <c r="L414" s="217"/>
      <c r="M414" s="218" t="s">
        <v>1</v>
      </c>
      <c r="N414" s="219" t="s">
        <v>40</v>
      </c>
      <c r="O414" s="62"/>
      <c r="P414" s="167">
        <f>O414*H414</f>
        <v>0</v>
      </c>
      <c r="Q414" s="167">
        <v>1.7999999999999999E-2</v>
      </c>
      <c r="R414" s="167">
        <f>Q414*H414</f>
        <v>0.86770800000000003</v>
      </c>
      <c r="S414" s="167">
        <v>0</v>
      </c>
      <c r="T414" s="168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69" t="s">
        <v>506</v>
      </c>
      <c r="AT414" s="169" t="s">
        <v>588</v>
      </c>
      <c r="AU414" s="169" t="s">
        <v>85</v>
      </c>
      <c r="AY414" s="18" t="s">
        <v>222</v>
      </c>
      <c r="BE414" s="170">
        <f>IF(N414="základná",J414,0)</f>
        <v>0</v>
      </c>
      <c r="BF414" s="170">
        <f>IF(N414="znížená",J414,0)</f>
        <v>0</v>
      </c>
      <c r="BG414" s="170">
        <f>IF(N414="zákl. prenesená",J414,0)</f>
        <v>0</v>
      </c>
      <c r="BH414" s="170">
        <f>IF(N414="zníž. prenesená",J414,0)</f>
        <v>0</v>
      </c>
      <c r="BI414" s="170">
        <f>IF(N414="nulová",J414,0)</f>
        <v>0</v>
      </c>
      <c r="BJ414" s="18" t="s">
        <v>85</v>
      </c>
      <c r="BK414" s="170">
        <f>ROUND(I414*H414,2)</f>
        <v>0</v>
      </c>
      <c r="BL414" s="18" t="s">
        <v>349</v>
      </c>
      <c r="BM414" s="169" t="s">
        <v>1588</v>
      </c>
    </row>
    <row r="415" spans="1:65" s="13" customFormat="1">
      <c r="B415" s="171"/>
      <c r="D415" s="172" t="s">
        <v>229</v>
      </c>
      <c r="F415" s="174" t="s">
        <v>1589</v>
      </c>
      <c r="H415" s="175">
        <v>48.206000000000003</v>
      </c>
      <c r="I415" s="176"/>
      <c r="L415" s="171"/>
      <c r="M415" s="177"/>
      <c r="N415" s="178"/>
      <c r="O415" s="178"/>
      <c r="P415" s="178"/>
      <c r="Q415" s="178"/>
      <c r="R415" s="178"/>
      <c r="S415" s="178"/>
      <c r="T415" s="179"/>
      <c r="AT415" s="173" t="s">
        <v>229</v>
      </c>
      <c r="AU415" s="173" t="s">
        <v>85</v>
      </c>
      <c r="AV415" s="13" t="s">
        <v>85</v>
      </c>
      <c r="AW415" s="13" t="s">
        <v>3</v>
      </c>
      <c r="AX415" s="13" t="s">
        <v>78</v>
      </c>
      <c r="AY415" s="173" t="s">
        <v>222</v>
      </c>
    </row>
    <row r="416" spans="1:65" s="2" customFormat="1" ht="24.15" customHeight="1">
      <c r="A416" s="33"/>
      <c r="B416" s="156"/>
      <c r="C416" s="157" t="s">
        <v>1590</v>
      </c>
      <c r="D416" s="157" t="s">
        <v>224</v>
      </c>
      <c r="E416" s="158" t="s">
        <v>1591</v>
      </c>
      <c r="F416" s="159" t="s">
        <v>1592</v>
      </c>
      <c r="G416" s="160" t="s">
        <v>482</v>
      </c>
      <c r="H416" s="161">
        <v>2.9809999999999999</v>
      </c>
      <c r="I416" s="162"/>
      <c r="J416" s="163">
        <f>ROUND(I416*H416,2)</f>
        <v>0</v>
      </c>
      <c r="K416" s="164"/>
      <c r="L416" s="34"/>
      <c r="M416" s="165" t="s">
        <v>1</v>
      </c>
      <c r="N416" s="166" t="s">
        <v>40</v>
      </c>
      <c r="O416" s="62"/>
      <c r="P416" s="167">
        <f>O416*H416</f>
        <v>0</v>
      </c>
      <c r="Q416" s="167">
        <v>0</v>
      </c>
      <c r="R416" s="167">
        <f>Q416*H416</f>
        <v>0</v>
      </c>
      <c r="S416" s="167">
        <v>0</v>
      </c>
      <c r="T416" s="168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69" t="s">
        <v>349</v>
      </c>
      <c r="AT416" s="169" t="s">
        <v>224</v>
      </c>
      <c r="AU416" s="169" t="s">
        <v>85</v>
      </c>
      <c r="AY416" s="18" t="s">
        <v>222</v>
      </c>
      <c r="BE416" s="170">
        <f>IF(N416="základná",J416,0)</f>
        <v>0</v>
      </c>
      <c r="BF416" s="170">
        <f>IF(N416="znížená",J416,0)</f>
        <v>0</v>
      </c>
      <c r="BG416" s="170">
        <f>IF(N416="zákl. prenesená",J416,0)</f>
        <v>0</v>
      </c>
      <c r="BH416" s="170">
        <f>IF(N416="zníž. prenesená",J416,0)</f>
        <v>0</v>
      </c>
      <c r="BI416" s="170">
        <f>IF(N416="nulová",J416,0)</f>
        <v>0</v>
      </c>
      <c r="BJ416" s="18" t="s">
        <v>85</v>
      </c>
      <c r="BK416" s="170">
        <f>ROUND(I416*H416,2)</f>
        <v>0</v>
      </c>
      <c r="BL416" s="18" t="s">
        <v>349</v>
      </c>
      <c r="BM416" s="169" t="s">
        <v>1593</v>
      </c>
    </row>
    <row r="417" spans="1:65" s="12" customFormat="1" ht="22.95" customHeight="1">
      <c r="B417" s="143"/>
      <c r="D417" s="144" t="s">
        <v>73</v>
      </c>
      <c r="E417" s="154" t="s">
        <v>1594</v>
      </c>
      <c r="F417" s="154" t="s">
        <v>1595</v>
      </c>
      <c r="I417" s="146"/>
      <c r="J417" s="155">
        <f>BK417</f>
        <v>0</v>
      </c>
      <c r="L417" s="143"/>
      <c r="M417" s="148"/>
      <c r="N417" s="149"/>
      <c r="O417" s="149"/>
      <c r="P417" s="150">
        <f>SUM(P418:P429)</f>
        <v>0</v>
      </c>
      <c r="Q417" s="149"/>
      <c r="R417" s="150">
        <f>SUM(R418:R429)</f>
        <v>0.44447999999999999</v>
      </c>
      <c r="S417" s="149"/>
      <c r="T417" s="151">
        <f>SUM(T418:T429)</f>
        <v>0</v>
      </c>
      <c r="AR417" s="144" t="s">
        <v>85</v>
      </c>
      <c r="AT417" s="152" t="s">
        <v>73</v>
      </c>
      <c r="AU417" s="152" t="s">
        <v>78</v>
      </c>
      <c r="AY417" s="144" t="s">
        <v>222</v>
      </c>
      <c r="BK417" s="153">
        <f>SUM(BK418:BK429)</f>
        <v>0</v>
      </c>
    </row>
    <row r="418" spans="1:65" s="2" customFormat="1" ht="24.15" customHeight="1">
      <c r="A418" s="33"/>
      <c r="B418" s="156"/>
      <c r="C418" s="157" t="s">
        <v>1596</v>
      </c>
      <c r="D418" s="157" t="s">
        <v>224</v>
      </c>
      <c r="E418" s="158" t="s">
        <v>1597</v>
      </c>
      <c r="F418" s="159" t="s">
        <v>1598</v>
      </c>
      <c r="G418" s="160" t="s">
        <v>249</v>
      </c>
      <c r="H418" s="161">
        <v>296.32</v>
      </c>
      <c r="I418" s="162"/>
      <c r="J418" s="163">
        <f>ROUND(I418*H418,2)</f>
        <v>0</v>
      </c>
      <c r="K418" s="164"/>
      <c r="L418" s="34"/>
      <c r="M418" s="165" t="s">
        <v>1</v>
      </c>
      <c r="N418" s="166" t="s">
        <v>40</v>
      </c>
      <c r="O418" s="62"/>
      <c r="P418" s="167">
        <f>O418*H418</f>
        <v>0</v>
      </c>
      <c r="Q418" s="167">
        <v>1.5E-3</v>
      </c>
      <c r="R418" s="167">
        <f>Q418*H418</f>
        <v>0.44447999999999999</v>
      </c>
      <c r="S418" s="167">
        <v>0</v>
      </c>
      <c r="T418" s="168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9" t="s">
        <v>349</v>
      </c>
      <c r="AT418" s="169" t="s">
        <v>224</v>
      </c>
      <c r="AU418" s="169" t="s">
        <v>85</v>
      </c>
      <c r="AY418" s="18" t="s">
        <v>222</v>
      </c>
      <c r="BE418" s="170">
        <f>IF(N418="základná",J418,0)</f>
        <v>0</v>
      </c>
      <c r="BF418" s="170">
        <f>IF(N418="znížená",J418,0)</f>
        <v>0</v>
      </c>
      <c r="BG418" s="170">
        <f>IF(N418="zákl. prenesená",J418,0)</f>
        <v>0</v>
      </c>
      <c r="BH418" s="170">
        <f>IF(N418="zníž. prenesená",J418,0)</f>
        <v>0</v>
      </c>
      <c r="BI418" s="170">
        <f>IF(N418="nulová",J418,0)</f>
        <v>0</v>
      </c>
      <c r="BJ418" s="18" t="s">
        <v>85</v>
      </c>
      <c r="BK418" s="170">
        <f>ROUND(I418*H418,2)</f>
        <v>0</v>
      </c>
      <c r="BL418" s="18" t="s">
        <v>349</v>
      </c>
      <c r="BM418" s="169" t="s">
        <v>1599</v>
      </c>
    </row>
    <row r="419" spans="1:65" s="15" customFormat="1">
      <c r="B419" s="188"/>
      <c r="D419" s="172" t="s">
        <v>229</v>
      </c>
      <c r="E419" s="189" t="s">
        <v>1</v>
      </c>
      <c r="F419" s="190" t="s">
        <v>237</v>
      </c>
      <c r="H419" s="189" t="s">
        <v>1</v>
      </c>
      <c r="I419" s="191"/>
      <c r="L419" s="188"/>
      <c r="M419" s="192"/>
      <c r="N419" s="193"/>
      <c r="O419" s="193"/>
      <c r="P419" s="193"/>
      <c r="Q419" s="193"/>
      <c r="R419" s="193"/>
      <c r="S419" s="193"/>
      <c r="T419" s="194"/>
      <c r="AT419" s="189" t="s">
        <v>229</v>
      </c>
      <c r="AU419" s="189" t="s">
        <v>85</v>
      </c>
      <c r="AV419" s="15" t="s">
        <v>78</v>
      </c>
      <c r="AW419" s="15" t="s">
        <v>30</v>
      </c>
      <c r="AX419" s="15" t="s">
        <v>74</v>
      </c>
      <c r="AY419" s="189" t="s">
        <v>222</v>
      </c>
    </row>
    <row r="420" spans="1:65" s="15" customFormat="1">
      <c r="B420" s="188"/>
      <c r="D420" s="172" t="s">
        <v>229</v>
      </c>
      <c r="E420" s="189" t="s">
        <v>1</v>
      </c>
      <c r="F420" s="190" t="s">
        <v>1600</v>
      </c>
      <c r="H420" s="189" t="s">
        <v>1</v>
      </c>
      <c r="I420" s="191"/>
      <c r="L420" s="188"/>
      <c r="M420" s="192"/>
      <c r="N420" s="193"/>
      <c r="O420" s="193"/>
      <c r="P420" s="193"/>
      <c r="Q420" s="193"/>
      <c r="R420" s="193"/>
      <c r="S420" s="193"/>
      <c r="T420" s="194"/>
      <c r="AT420" s="189" t="s">
        <v>229</v>
      </c>
      <c r="AU420" s="189" t="s">
        <v>85</v>
      </c>
      <c r="AV420" s="15" t="s">
        <v>78</v>
      </c>
      <c r="AW420" s="15" t="s">
        <v>30</v>
      </c>
      <c r="AX420" s="15" t="s">
        <v>74</v>
      </c>
      <c r="AY420" s="189" t="s">
        <v>222</v>
      </c>
    </row>
    <row r="421" spans="1:65" s="15" customFormat="1">
      <c r="B421" s="188"/>
      <c r="D421" s="172" t="s">
        <v>229</v>
      </c>
      <c r="E421" s="189" t="s">
        <v>1</v>
      </c>
      <c r="F421" s="190" t="s">
        <v>691</v>
      </c>
      <c r="H421" s="189" t="s">
        <v>1</v>
      </c>
      <c r="I421" s="191"/>
      <c r="L421" s="188"/>
      <c r="M421" s="192"/>
      <c r="N421" s="193"/>
      <c r="O421" s="193"/>
      <c r="P421" s="193"/>
      <c r="Q421" s="193"/>
      <c r="R421" s="193"/>
      <c r="S421" s="193"/>
      <c r="T421" s="194"/>
      <c r="AT421" s="189" t="s">
        <v>229</v>
      </c>
      <c r="AU421" s="189" t="s">
        <v>85</v>
      </c>
      <c r="AV421" s="15" t="s">
        <v>78</v>
      </c>
      <c r="AW421" s="15" t="s">
        <v>30</v>
      </c>
      <c r="AX421" s="15" t="s">
        <v>74</v>
      </c>
      <c r="AY421" s="189" t="s">
        <v>222</v>
      </c>
    </row>
    <row r="422" spans="1:65" s="13" customFormat="1">
      <c r="B422" s="171"/>
      <c r="D422" s="172" t="s">
        <v>229</v>
      </c>
      <c r="E422" s="173" t="s">
        <v>1</v>
      </c>
      <c r="F422" s="174" t="s">
        <v>692</v>
      </c>
      <c r="H422" s="175">
        <v>83.95</v>
      </c>
      <c r="I422" s="176"/>
      <c r="L422" s="171"/>
      <c r="M422" s="177"/>
      <c r="N422" s="178"/>
      <c r="O422" s="178"/>
      <c r="P422" s="178"/>
      <c r="Q422" s="178"/>
      <c r="R422" s="178"/>
      <c r="S422" s="178"/>
      <c r="T422" s="179"/>
      <c r="AT422" s="173" t="s">
        <v>229</v>
      </c>
      <c r="AU422" s="173" t="s">
        <v>85</v>
      </c>
      <c r="AV422" s="13" t="s">
        <v>85</v>
      </c>
      <c r="AW422" s="13" t="s">
        <v>30</v>
      </c>
      <c r="AX422" s="13" t="s">
        <v>74</v>
      </c>
      <c r="AY422" s="173" t="s">
        <v>222</v>
      </c>
    </row>
    <row r="423" spans="1:65" s="13" customFormat="1">
      <c r="B423" s="171"/>
      <c r="D423" s="172" t="s">
        <v>229</v>
      </c>
      <c r="E423" s="173" t="s">
        <v>1</v>
      </c>
      <c r="F423" s="174" t="s">
        <v>693</v>
      </c>
      <c r="H423" s="175">
        <v>177.39</v>
      </c>
      <c r="I423" s="176"/>
      <c r="L423" s="171"/>
      <c r="M423" s="177"/>
      <c r="N423" s="178"/>
      <c r="O423" s="178"/>
      <c r="P423" s="178"/>
      <c r="Q423" s="178"/>
      <c r="R423" s="178"/>
      <c r="S423" s="178"/>
      <c r="T423" s="179"/>
      <c r="AT423" s="173" t="s">
        <v>229</v>
      </c>
      <c r="AU423" s="173" t="s">
        <v>85</v>
      </c>
      <c r="AV423" s="13" t="s">
        <v>85</v>
      </c>
      <c r="AW423" s="13" t="s">
        <v>30</v>
      </c>
      <c r="AX423" s="13" t="s">
        <v>74</v>
      </c>
      <c r="AY423" s="173" t="s">
        <v>222</v>
      </c>
    </row>
    <row r="424" spans="1:65" s="16" customFormat="1">
      <c r="B424" s="195"/>
      <c r="D424" s="172" t="s">
        <v>229</v>
      </c>
      <c r="E424" s="196" t="s">
        <v>1</v>
      </c>
      <c r="F424" s="197" t="s">
        <v>259</v>
      </c>
      <c r="H424" s="198">
        <v>261.33999999999997</v>
      </c>
      <c r="I424" s="199"/>
      <c r="L424" s="195"/>
      <c r="M424" s="200"/>
      <c r="N424" s="201"/>
      <c r="O424" s="201"/>
      <c r="P424" s="201"/>
      <c r="Q424" s="201"/>
      <c r="R424" s="201"/>
      <c r="S424" s="201"/>
      <c r="T424" s="202"/>
      <c r="AT424" s="196" t="s">
        <v>229</v>
      </c>
      <c r="AU424" s="196" t="s">
        <v>85</v>
      </c>
      <c r="AV424" s="16" t="s">
        <v>90</v>
      </c>
      <c r="AW424" s="16" t="s">
        <v>30</v>
      </c>
      <c r="AX424" s="16" t="s">
        <v>74</v>
      </c>
      <c r="AY424" s="196" t="s">
        <v>222</v>
      </c>
    </row>
    <row r="425" spans="1:65" s="15" customFormat="1">
      <c r="B425" s="188"/>
      <c r="D425" s="172" t="s">
        <v>229</v>
      </c>
      <c r="E425" s="189" t="s">
        <v>1</v>
      </c>
      <c r="F425" s="190" t="s">
        <v>1469</v>
      </c>
      <c r="H425" s="189" t="s">
        <v>1</v>
      </c>
      <c r="I425" s="191"/>
      <c r="L425" s="188"/>
      <c r="M425" s="192"/>
      <c r="N425" s="193"/>
      <c r="O425" s="193"/>
      <c r="P425" s="193"/>
      <c r="Q425" s="193"/>
      <c r="R425" s="193"/>
      <c r="S425" s="193"/>
      <c r="T425" s="194"/>
      <c r="AT425" s="189" t="s">
        <v>229</v>
      </c>
      <c r="AU425" s="189" t="s">
        <v>85</v>
      </c>
      <c r="AV425" s="15" t="s">
        <v>78</v>
      </c>
      <c r="AW425" s="15" t="s">
        <v>30</v>
      </c>
      <c r="AX425" s="15" t="s">
        <v>74</v>
      </c>
      <c r="AY425" s="189" t="s">
        <v>222</v>
      </c>
    </row>
    <row r="426" spans="1:65" s="13" customFormat="1">
      <c r="B426" s="171"/>
      <c r="D426" s="172" t="s">
        <v>229</v>
      </c>
      <c r="E426" s="173" t="s">
        <v>1</v>
      </c>
      <c r="F426" s="174" t="s">
        <v>1601</v>
      </c>
      <c r="H426" s="175">
        <v>34.979999999999997</v>
      </c>
      <c r="I426" s="176"/>
      <c r="L426" s="171"/>
      <c r="M426" s="177"/>
      <c r="N426" s="178"/>
      <c r="O426" s="178"/>
      <c r="P426" s="178"/>
      <c r="Q426" s="178"/>
      <c r="R426" s="178"/>
      <c r="S426" s="178"/>
      <c r="T426" s="179"/>
      <c r="AT426" s="173" t="s">
        <v>229</v>
      </c>
      <c r="AU426" s="173" t="s">
        <v>85</v>
      </c>
      <c r="AV426" s="13" t="s">
        <v>85</v>
      </c>
      <c r="AW426" s="13" t="s">
        <v>30</v>
      </c>
      <c r="AX426" s="13" t="s">
        <v>74</v>
      </c>
      <c r="AY426" s="173" t="s">
        <v>222</v>
      </c>
    </row>
    <row r="427" spans="1:65" s="16" customFormat="1">
      <c r="B427" s="195"/>
      <c r="D427" s="172" t="s">
        <v>229</v>
      </c>
      <c r="E427" s="196" t="s">
        <v>1</v>
      </c>
      <c r="F427" s="197" t="s">
        <v>259</v>
      </c>
      <c r="H427" s="198">
        <v>34.979999999999997</v>
      </c>
      <c r="I427" s="199"/>
      <c r="L427" s="195"/>
      <c r="M427" s="200"/>
      <c r="N427" s="201"/>
      <c r="O427" s="201"/>
      <c r="P427" s="201"/>
      <c r="Q427" s="201"/>
      <c r="R427" s="201"/>
      <c r="S427" s="201"/>
      <c r="T427" s="202"/>
      <c r="AT427" s="196" t="s">
        <v>229</v>
      </c>
      <c r="AU427" s="196" t="s">
        <v>85</v>
      </c>
      <c r="AV427" s="16" t="s">
        <v>90</v>
      </c>
      <c r="AW427" s="16" t="s">
        <v>30</v>
      </c>
      <c r="AX427" s="16" t="s">
        <v>74</v>
      </c>
      <c r="AY427" s="196" t="s">
        <v>222</v>
      </c>
    </row>
    <row r="428" spans="1:65" s="14" customFormat="1">
      <c r="B428" s="180"/>
      <c r="D428" s="172" t="s">
        <v>229</v>
      </c>
      <c r="E428" s="181" t="s">
        <v>1</v>
      </c>
      <c r="F428" s="182" t="s">
        <v>232</v>
      </c>
      <c r="H428" s="183">
        <v>296.32</v>
      </c>
      <c r="I428" s="184"/>
      <c r="L428" s="180"/>
      <c r="M428" s="185"/>
      <c r="N428" s="186"/>
      <c r="O428" s="186"/>
      <c r="P428" s="186"/>
      <c r="Q428" s="186"/>
      <c r="R428" s="186"/>
      <c r="S428" s="186"/>
      <c r="T428" s="187"/>
      <c r="AT428" s="181" t="s">
        <v>229</v>
      </c>
      <c r="AU428" s="181" t="s">
        <v>85</v>
      </c>
      <c r="AV428" s="14" t="s">
        <v>114</v>
      </c>
      <c r="AW428" s="14" t="s">
        <v>30</v>
      </c>
      <c r="AX428" s="14" t="s">
        <v>78</v>
      </c>
      <c r="AY428" s="181" t="s">
        <v>222</v>
      </c>
    </row>
    <row r="429" spans="1:65" s="2" customFormat="1" ht="24.15" customHeight="1">
      <c r="A429" s="33"/>
      <c r="B429" s="156"/>
      <c r="C429" s="157" t="s">
        <v>1602</v>
      </c>
      <c r="D429" s="157" t="s">
        <v>224</v>
      </c>
      <c r="E429" s="158" t="s">
        <v>1603</v>
      </c>
      <c r="F429" s="159" t="s">
        <v>1604</v>
      </c>
      <c r="G429" s="160" t="s">
        <v>482</v>
      </c>
      <c r="H429" s="161">
        <v>0.44400000000000001</v>
      </c>
      <c r="I429" s="162"/>
      <c r="J429" s="163">
        <f>ROUND(I429*H429,2)</f>
        <v>0</v>
      </c>
      <c r="K429" s="164"/>
      <c r="L429" s="34"/>
      <c r="M429" s="165" t="s">
        <v>1</v>
      </c>
      <c r="N429" s="166" t="s">
        <v>40</v>
      </c>
      <c r="O429" s="62"/>
      <c r="P429" s="167">
        <f>O429*H429</f>
        <v>0</v>
      </c>
      <c r="Q429" s="167">
        <v>0</v>
      </c>
      <c r="R429" s="167">
        <f>Q429*H429</f>
        <v>0</v>
      </c>
      <c r="S429" s="167">
        <v>0</v>
      </c>
      <c r="T429" s="168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9" t="s">
        <v>349</v>
      </c>
      <c r="AT429" s="169" t="s">
        <v>224</v>
      </c>
      <c r="AU429" s="169" t="s">
        <v>85</v>
      </c>
      <c r="AY429" s="18" t="s">
        <v>222</v>
      </c>
      <c r="BE429" s="170">
        <f>IF(N429="základná",J429,0)</f>
        <v>0</v>
      </c>
      <c r="BF429" s="170">
        <f>IF(N429="znížená",J429,0)</f>
        <v>0</v>
      </c>
      <c r="BG429" s="170">
        <f>IF(N429="zákl. prenesená",J429,0)</f>
        <v>0</v>
      </c>
      <c r="BH429" s="170">
        <f>IF(N429="zníž. prenesená",J429,0)</f>
        <v>0</v>
      </c>
      <c r="BI429" s="170">
        <f>IF(N429="nulová",J429,0)</f>
        <v>0</v>
      </c>
      <c r="BJ429" s="18" t="s">
        <v>85</v>
      </c>
      <c r="BK429" s="170">
        <f>ROUND(I429*H429,2)</f>
        <v>0</v>
      </c>
      <c r="BL429" s="18" t="s">
        <v>349</v>
      </c>
      <c r="BM429" s="169" t="s">
        <v>1605</v>
      </c>
    </row>
    <row r="430" spans="1:65" s="12" customFormat="1" ht="22.95" customHeight="1">
      <c r="B430" s="143"/>
      <c r="D430" s="144" t="s">
        <v>73</v>
      </c>
      <c r="E430" s="154" t="s">
        <v>1606</v>
      </c>
      <c r="F430" s="154" t="s">
        <v>1607</v>
      </c>
      <c r="I430" s="146"/>
      <c r="J430" s="155">
        <f>BK430</f>
        <v>0</v>
      </c>
      <c r="L430" s="143"/>
      <c r="M430" s="148"/>
      <c r="N430" s="149"/>
      <c r="O430" s="149"/>
      <c r="P430" s="150">
        <f>SUM(P431:P440)</f>
        <v>0</v>
      </c>
      <c r="Q430" s="149"/>
      <c r="R430" s="150">
        <f>SUM(R431:R440)</f>
        <v>0.70271650000000008</v>
      </c>
      <c r="S430" s="149"/>
      <c r="T430" s="151">
        <f>SUM(T431:T440)</f>
        <v>0</v>
      </c>
      <c r="AR430" s="144" t="s">
        <v>85</v>
      </c>
      <c r="AT430" s="152" t="s">
        <v>73</v>
      </c>
      <c r="AU430" s="152" t="s">
        <v>78</v>
      </c>
      <c r="AY430" s="144" t="s">
        <v>222</v>
      </c>
      <c r="BK430" s="153">
        <f>SUM(BK431:BK440)</f>
        <v>0</v>
      </c>
    </row>
    <row r="431" spans="1:65" s="2" customFormat="1" ht="24.15" customHeight="1">
      <c r="A431" s="33"/>
      <c r="B431" s="156"/>
      <c r="C431" s="157" t="s">
        <v>1608</v>
      </c>
      <c r="D431" s="157" t="s">
        <v>224</v>
      </c>
      <c r="E431" s="158" t="s">
        <v>1609</v>
      </c>
      <c r="F431" s="159" t="s">
        <v>1610</v>
      </c>
      <c r="G431" s="160" t="s">
        <v>249</v>
      </c>
      <c r="H431" s="161">
        <v>28.37</v>
      </c>
      <c r="I431" s="162"/>
      <c r="J431" s="163">
        <f>ROUND(I431*H431,2)</f>
        <v>0</v>
      </c>
      <c r="K431" s="164"/>
      <c r="L431" s="34"/>
      <c r="M431" s="165" t="s">
        <v>1</v>
      </c>
      <c r="N431" s="166" t="s">
        <v>40</v>
      </c>
      <c r="O431" s="62"/>
      <c r="P431" s="167">
        <f>O431*H431</f>
        <v>0</v>
      </c>
      <c r="Q431" s="167">
        <v>3.3500000000000001E-3</v>
      </c>
      <c r="R431" s="167">
        <f>Q431*H431</f>
        <v>9.5039500000000013E-2</v>
      </c>
      <c r="S431" s="167">
        <v>0</v>
      </c>
      <c r="T431" s="168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9" t="s">
        <v>349</v>
      </c>
      <c r="AT431" s="169" t="s">
        <v>224</v>
      </c>
      <c r="AU431" s="169" t="s">
        <v>85</v>
      </c>
      <c r="AY431" s="18" t="s">
        <v>222</v>
      </c>
      <c r="BE431" s="170">
        <f>IF(N431="základná",J431,0)</f>
        <v>0</v>
      </c>
      <c r="BF431" s="170">
        <f>IF(N431="znížená",J431,0)</f>
        <v>0</v>
      </c>
      <c r="BG431" s="170">
        <f>IF(N431="zákl. prenesená",J431,0)</f>
        <v>0</v>
      </c>
      <c r="BH431" s="170">
        <f>IF(N431="zníž. prenesená",J431,0)</f>
        <v>0</v>
      </c>
      <c r="BI431" s="170">
        <f>IF(N431="nulová",J431,0)</f>
        <v>0</v>
      </c>
      <c r="BJ431" s="18" t="s">
        <v>85</v>
      </c>
      <c r="BK431" s="170">
        <f>ROUND(I431*H431,2)</f>
        <v>0</v>
      </c>
      <c r="BL431" s="18" t="s">
        <v>349</v>
      </c>
      <c r="BM431" s="169" t="s">
        <v>1611</v>
      </c>
    </row>
    <row r="432" spans="1:65" s="15" customFormat="1">
      <c r="B432" s="188"/>
      <c r="D432" s="172" t="s">
        <v>229</v>
      </c>
      <c r="E432" s="189" t="s">
        <v>1</v>
      </c>
      <c r="F432" s="190" t="s">
        <v>237</v>
      </c>
      <c r="H432" s="189" t="s">
        <v>1</v>
      </c>
      <c r="I432" s="191"/>
      <c r="L432" s="188"/>
      <c r="M432" s="192"/>
      <c r="N432" s="193"/>
      <c r="O432" s="193"/>
      <c r="P432" s="193"/>
      <c r="Q432" s="193"/>
      <c r="R432" s="193"/>
      <c r="S432" s="193"/>
      <c r="T432" s="194"/>
      <c r="AT432" s="189" t="s">
        <v>229</v>
      </c>
      <c r="AU432" s="189" t="s">
        <v>85</v>
      </c>
      <c r="AV432" s="15" t="s">
        <v>78</v>
      </c>
      <c r="AW432" s="15" t="s">
        <v>30</v>
      </c>
      <c r="AX432" s="15" t="s">
        <v>74</v>
      </c>
      <c r="AY432" s="189" t="s">
        <v>222</v>
      </c>
    </row>
    <row r="433" spans="1:65" s="15" customFormat="1">
      <c r="B433" s="188"/>
      <c r="D433" s="172" t="s">
        <v>229</v>
      </c>
      <c r="E433" s="189" t="s">
        <v>1</v>
      </c>
      <c r="F433" s="190" t="s">
        <v>1612</v>
      </c>
      <c r="H433" s="189" t="s">
        <v>1</v>
      </c>
      <c r="I433" s="191"/>
      <c r="L433" s="188"/>
      <c r="M433" s="192"/>
      <c r="N433" s="193"/>
      <c r="O433" s="193"/>
      <c r="P433" s="193"/>
      <c r="Q433" s="193"/>
      <c r="R433" s="193"/>
      <c r="S433" s="193"/>
      <c r="T433" s="194"/>
      <c r="AT433" s="189" t="s">
        <v>229</v>
      </c>
      <c r="AU433" s="189" t="s">
        <v>85</v>
      </c>
      <c r="AV433" s="15" t="s">
        <v>78</v>
      </c>
      <c r="AW433" s="15" t="s">
        <v>30</v>
      </c>
      <c r="AX433" s="15" t="s">
        <v>74</v>
      </c>
      <c r="AY433" s="189" t="s">
        <v>222</v>
      </c>
    </row>
    <row r="434" spans="1:65" s="13" customFormat="1">
      <c r="B434" s="171"/>
      <c r="D434" s="172" t="s">
        <v>229</v>
      </c>
      <c r="E434" s="173" t="s">
        <v>1</v>
      </c>
      <c r="F434" s="174" t="s">
        <v>1613</v>
      </c>
      <c r="H434" s="175">
        <v>1.92</v>
      </c>
      <c r="I434" s="176"/>
      <c r="L434" s="171"/>
      <c r="M434" s="177"/>
      <c r="N434" s="178"/>
      <c r="O434" s="178"/>
      <c r="P434" s="178"/>
      <c r="Q434" s="178"/>
      <c r="R434" s="178"/>
      <c r="S434" s="178"/>
      <c r="T434" s="179"/>
      <c r="AT434" s="173" t="s">
        <v>229</v>
      </c>
      <c r="AU434" s="173" t="s">
        <v>85</v>
      </c>
      <c r="AV434" s="13" t="s">
        <v>85</v>
      </c>
      <c r="AW434" s="13" t="s">
        <v>30</v>
      </c>
      <c r="AX434" s="13" t="s">
        <v>74</v>
      </c>
      <c r="AY434" s="173" t="s">
        <v>222</v>
      </c>
    </row>
    <row r="435" spans="1:65" s="13" customFormat="1">
      <c r="B435" s="171"/>
      <c r="D435" s="172" t="s">
        <v>229</v>
      </c>
      <c r="E435" s="173" t="s">
        <v>1</v>
      </c>
      <c r="F435" s="174" t="s">
        <v>1614</v>
      </c>
      <c r="H435" s="175">
        <v>10.95</v>
      </c>
      <c r="I435" s="176"/>
      <c r="L435" s="171"/>
      <c r="M435" s="177"/>
      <c r="N435" s="178"/>
      <c r="O435" s="178"/>
      <c r="P435" s="178"/>
      <c r="Q435" s="178"/>
      <c r="R435" s="178"/>
      <c r="S435" s="178"/>
      <c r="T435" s="179"/>
      <c r="AT435" s="173" t="s">
        <v>229</v>
      </c>
      <c r="AU435" s="173" t="s">
        <v>85</v>
      </c>
      <c r="AV435" s="13" t="s">
        <v>85</v>
      </c>
      <c r="AW435" s="13" t="s">
        <v>30</v>
      </c>
      <c r="AX435" s="13" t="s">
        <v>74</v>
      </c>
      <c r="AY435" s="173" t="s">
        <v>222</v>
      </c>
    </row>
    <row r="436" spans="1:65" s="13" customFormat="1" ht="20.399999999999999">
      <c r="B436" s="171"/>
      <c r="D436" s="172" t="s">
        <v>229</v>
      </c>
      <c r="E436" s="173" t="s">
        <v>1</v>
      </c>
      <c r="F436" s="174" t="s">
        <v>1615</v>
      </c>
      <c r="H436" s="175">
        <v>15.5</v>
      </c>
      <c r="I436" s="176"/>
      <c r="L436" s="171"/>
      <c r="M436" s="177"/>
      <c r="N436" s="178"/>
      <c r="O436" s="178"/>
      <c r="P436" s="178"/>
      <c r="Q436" s="178"/>
      <c r="R436" s="178"/>
      <c r="S436" s="178"/>
      <c r="T436" s="179"/>
      <c r="AT436" s="173" t="s">
        <v>229</v>
      </c>
      <c r="AU436" s="173" t="s">
        <v>85</v>
      </c>
      <c r="AV436" s="13" t="s">
        <v>85</v>
      </c>
      <c r="AW436" s="13" t="s">
        <v>30</v>
      </c>
      <c r="AX436" s="13" t="s">
        <v>74</v>
      </c>
      <c r="AY436" s="173" t="s">
        <v>222</v>
      </c>
    </row>
    <row r="437" spans="1:65" s="14" customFormat="1">
      <c r="B437" s="180"/>
      <c r="D437" s="172" t="s">
        <v>229</v>
      </c>
      <c r="E437" s="181" t="s">
        <v>1</v>
      </c>
      <c r="F437" s="182" t="s">
        <v>232</v>
      </c>
      <c r="H437" s="183">
        <v>28.37</v>
      </c>
      <c r="I437" s="184"/>
      <c r="L437" s="180"/>
      <c r="M437" s="185"/>
      <c r="N437" s="186"/>
      <c r="O437" s="186"/>
      <c r="P437" s="186"/>
      <c r="Q437" s="186"/>
      <c r="R437" s="186"/>
      <c r="S437" s="186"/>
      <c r="T437" s="187"/>
      <c r="AT437" s="181" t="s">
        <v>229</v>
      </c>
      <c r="AU437" s="181" t="s">
        <v>85</v>
      </c>
      <c r="AV437" s="14" t="s">
        <v>114</v>
      </c>
      <c r="AW437" s="14" t="s">
        <v>30</v>
      </c>
      <c r="AX437" s="14" t="s">
        <v>78</v>
      </c>
      <c r="AY437" s="181" t="s">
        <v>222</v>
      </c>
    </row>
    <row r="438" spans="1:65" s="2" customFormat="1" ht="24.15" customHeight="1">
      <c r="A438" s="33"/>
      <c r="B438" s="156"/>
      <c r="C438" s="209" t="s">
        <v>1616</v>
      </c>
      <c r="D438" s="209" t="s">
        <v>588</v>
      </c>
      <c r="E438" s="210" t="s">
        <v>1617</v>
      </c>
      <c r="F438" s="211" t="s">
        <v>1618</v>
      </c>
      <c r="G438" s="212" t="s">
        <v>249</v>
      </c>
      <c r="H438" s="213">
        <v>28.937000000000001</v>
      </c>
      <c r="I438" s="214"/>
      <c r="J438" s="215">
        <f>ROUND(I438*H438,2)</f>
        <v>0</v>
      </c>
      <c r="K438" s="216"/>
      <c r="L438" s="217"/>
      <c r="M438" s="218" t="s">
        <v>1</v>
      </c>
      <c r="N438" s="219" t="s">
        <v>40</v>
      </c>
      <c r="O438" s="62"/>
      <c r="P438" s="167">
        <f>O438*H438</f>
        <v>0</v>
      </c>
      <c r="Q438" s="167">
        <v>2.1000000000000001E-2</v>
      </c>
      <c r="R438" s="167">
        <f>Q438*H438</f>
        <v>0.60767700000000002</v>
      </c>
      <c r="S438" s="167">
        <v>0</v>
      </c>
      <c r="T438" s="168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9" t="s">
        <v>506</v>
      </c>
      <c r="AT438" s="169" t="s">
        <v>588</v>
      </c>
      <c r="AU438" s="169" t="s">
        <v>85</v>
      </c>
      <c r="AY438" s="18" t="s">
        <v>222</v>
      </c>
      <c r="BE438" s="170">
        <f>IF(N438="základná",J438,0)</f>
        <v>0</v>
      </c>
      <c r="BF438" s="170">
        <f>IF(N438="znížená",J438,0)</f>
        <v>0</v>
      </c>
      <c r="BG438" s="170">
        <f>IF(N438="zákl. prenesená",J438,0)</f>
        <v>0</v>
      </c>
      <c r="BH438" s="170">
        <f>IF(N438="zníž. prenesená",J438,0)</f>
        <v>0</v>
      </c>
      <c r="BI438" s="170">
        <f>IF(N438="nulová",J438,0)</f>
        <v>0</v>
      </c>
      <c r="BJ438" s="18" t="s">
        <v>85</v>
      </c>
      <c r="BK438" s="170">
        <f>ROUND(I438*H438,2)</f>
        <v>0</v>
      </c>
      <c r="BL438" s="18" t="s">
        <v>349</v>
      </c>
      <c r="BM438" s="169" t="s">
        <v>1619</v>
      </c>
    </row>
    <row r="439" spans="1:65" s="13" customFormat="1">
      <c r="B439" s="171"/>
      <c r="D439" s="172" t="s">
        <v>229</v>
      </c>
      <c r="F439" s="174" t="s">
        <v>1620</v>
      </c>
      <c r="H439" s="175">
        <v>28.937000000000001</v>
      </c>
      <c r="I439" s="176"/>
      <c r="L439" s="171"/>
      <c r="M439" s="177"/>
      <c r="N439" s="178"/>
      <c r="O439" s="178"/>
      <c r="P439" s="178"/>
      <c r="Q439" s="178"/>
      <c r="R439" s="178"/>
      <c r="S439" s="178"/>
      <c r="T439" s="179"/>
      <c r="AT439" s="173" t="s">
        <v>229</v>
      </c>
      <c r="AU439" s="173" t="s">
        <v>85</v>
      </c>
      <c r="AV439" s="13" t="s">
        <v>85</v>
      </c>
      <c r="AW439" s="13" t="s">
        <v>3</v>
      </c>
      <c r="AX439" s="13" t="s">
        <v>78</v>
      </c>
      <c r="AY439" s="173" t="s">
        <v>222</v>
      </c>
    </row>
    <row r="440" spans="1:65" s="2" customFormat="1" ht="24.15" customHeight="1">
      <c r="A440" s="33"/>
      <c r="B440" s="156"/>
      <c r="C440" s="157" t="s">
        <v>1621</v>
      </c>
      <c r="D440" s="157" t="s">
        <v>224</v>
      </c>
      <c r="E440" s="158" t="s">
        <v>1622</v>
      </c>
      <c r="F440" s="159" t="s">
        <v>1623</v>
      </c>
      <c r="G440" s="160" t="s">
        <v>482</v>
      </c>
      <c r="H440" s="161">
        <v>0.70299999999999996</v>
      </c>
      <c r="I440" s="162"/>
      <c r="J440" s="163">
        <f>ROUND(I440*H440,2)</f>
        <v>0</v>
      </c>
      <c r="K440" s="164"/>
      <c r="L440" s="34"/>
      <c r="M440" s="165" t="s">
        <v>1</v>
      </c>
      <c r="N440" s="166" t="s">
        <v>40</v>
      </c>
      <c r="O440" s="62"/>
      <c r="P440" s="167">
        <f>O440*H440</f>
        <v>0</v>
      </c>
      <c r="Q440" s="167">
        <v>0</v>
      </c>
      <c r="R440" s="167">
        <f>Q440*H440</f>
        <v>0</v>
      </c>
      <c r="S440" s="167">
        <v>0</v>
      </c>
      <c r="T440" s="168">
        <f>S440*H440</f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69" t="s">
        <v>349</v>
      </c>
      <c r="AT440" s="169" t="s">
        <v>224</v>
      </c>
      <c r="AU440" s="169" t="s">
        <v>85</v>
      </c>
      <c r="AY440" s="18" t="s">
        <v>222</v>
      </c>
      <c r="BE440" s="170">
        <f>IF(N440="základná",J440,0)</f>
        <v>0</v>
      </c>
      <c r="BF440" s="170">
        <f>IF(N440="znížená",J440,0)</f>
        <v>0</v>
      </c>
      <c r="BG440" s="170">
        <f>IF(N440="zákl. prenesená",J440,0)</f>
        <v>0</v>
      </c>
      <c r="BH440" s="170">
        <f>IF(N440="zníž. prenesená",J440,0)</f>
        <v>0</v>
      </c>
      <c r="BI440" s="170">
        <f>IF(N440="nulová",J440,0)</f>
        <v>0</v>
      </c>
      <c r="BJ440" s="18" t="s">
        <v>85</v>
      </c>
      <c r="BK440" s="170">
        <f>ROUND(I440*H440,2)</f>
        <v>0</v>
      </c>
      <c r="BL440" s="18" t="s">
        <v>349</v>
      </c>
      <c r="BM440" s="169" t="s">
        <v>1624</v>
      </c>
    </row>
    <row r="441" spans="1:65" s="12" customFormat="1" ht="22.95" customHeight="1">
      <c r="B441" s="143"/>
      <c r="D441" s="144" t="s">
        <v>73</v>
      </c>
      <c r="E441" s="154" t="s">
        <v>1111</v>
      </c>
      <c r="F441" s="154" t="s">
        <v>1112</v>
      </c>
      <c r="I441" s="146"/>
      <c r="J441" s="155">
        <f>BK441</f>
        <v>0</v>
      </c>
      <c r="L441" s="143"/>
      <c r="M441" s="148"/>
      <c r="N441" s="149"/>
      <c r="O441" s="149"/>
      <c r="P441" s="150">
        <f>SUM(P442:P463)</f>
        <v>0</v>
      </c>
      <c r="Q441" s="149"/>
      <c r="R441" s="150">
        <f>SUM(R442:R463)</f>
        <v>7.1313199999999993E-2</v>
      </c>
      <c r="S441" s="149"/>
      <c r="T441" s="151">
        <f>SUM(T442:T463)</f>
        <v>0</v>
      </c>
      <c r="AR441" s="144" t="s">
        <v>85</v>
      </c>
      <c r="AT441" s="152" t="s">
        <v>73</v>
      </c>
      <c r="AU441" s="152" t="s">
        <v>78</v>
      </c>
      <c r="AY441" s="144" t="s">
        <v>222</v>
      </c>
      <c r="BK441" s="153">
        <f>SUM(BK442:BK463)</f>
        <v>0</v>
      </c>
    </row>
    <row r="442" spans="1:65" s="2" customFormat="1" ht="33" customHeight="1">
      <c r="A442" s="33"/>
      <c r="B442" s="156"/>
      <c r="C442" s="157" t="s">
        <v>1625</v>
      </c>
      <c r="D442" s="157" t="s">
        <v>224</v>
      </c>
      <c r="E442" s="158" t="s">
        <v>1626</v>
      </c>
      <c r="F442" s="159" t="s">
        <v>1627</v>
      </c>
      <c r="G442" s="160" t="s">
        <v>249</v>
      </c>
      <c r="H442" s="161">
        <v>36.950000000000003</v>
      </c>
      <c r="I442" s="162"/>
      <c r="J442" s="163">
        <f>ROUND(I442*H442,2)</f>
        <v>0</v>
      </c>
      <c r="K442" s="164"/>
      <c r="L442" s="34"/>
      <c r="M442" s="165" t="s">
        <v>1</v>
      </c>
      <c r="N442" s="166" t="s">
        <v>40</v>
      </c>
      <c r="O442" s="62"/>
      <c r="P442" s="167">
        <f>O442*H442</f>
        <v>0</v>
      </c>
      <c r="Q442" s="167">
        <v>2.9999999999999997E-4</v>
      </c>
      <c r="R442" s="167">
        <f>Q442*H442</f>
        <v>1.1084999999999999E-2</v>
      </c>
      <c r="S442" s="167">
        <v>0</v>
      </c>
      <c r="T442" s="168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69" t="s">
        <v>349</v>
      </c>
      <c r="AT442" s="169" t="s">
        <v>224</v>
      </c>
      <c r="AU442" s="169" t="s">
        <v>85</v>
      </c>
      <c r="AY442" s="18" t="s">
        <v>222</v>
      </c>
      <c r="BE442" s="170">
        <f>IF(N442="základná",J442,0)</f>
        <v>0</v>
      </c>
      <c r="BF442" s="170">
        <f>IF(N442="znížená",J442,0)</f>
        <v>0</v>
      </c>
      <c r="BG442" s="170">
        <f>IF(N442="zákl. prenesená",J442,0)</f>
        <v>0</v>
      </c>
      <c r="BH442" s="170">
        <f>IF(N442="zníž. prenesená",J442,0)</f>
        <v>0</v>
      </c>
      <c r="BI442" s="170">
        <f>IF(N442="nulová",J442,0)</f>
        <v>0</v>
      </c>
      <c r="BJ442" s="18" t="s">
        <v>85</v>
      </c>
      <c r="BK442" s="170">
        <f>ROUND(I442*H442,2)</f>
        <v>0</v>
      </c>
      <c r="BL442" s="18" t="s">
        <v>349</v>
      </c>
      <c r="BM442" s="169" t="s">
        <v>1628</v>
      </c>
    </row>
    <row r="443" spans="1:65" s="15" customFormat="1">
      <c r="B443" s="188"/>
      <c r="D443" s="172" t="s">
        <v>229</v>
      </c>
      <c r="E443" s="189" t="s">
        <v>1</v>
      </c>
      <c r="F443" s="190" t="s">
        <v>1629</v>
      </c>
      <c r="H443" s="189" t="s">
        <v>1</v>
      </c>
      <c r="I443" s="191"/>
      <c r="L443" s="188"/>
      <c r="M443" s="192"/>
      <c r="N443" s="193"/>
      <c r="O443" s="193"/>
      <c r="P443" s="193"/>
      <c r="Q443" s="193"/>
      <c r="R443" s="193"/>
      <c r="S443" s="193"/>
      <c r="T443" s="194"/>
      <c r="AT443" s="189" t="s">
        <v>229</v>
      </c>
      <c r="AU443" s="189" t="s">
        <v>85</v>
      </c>
      <c r="AV443" s="15" t="s">
        <v>78</v>
      </c>
      <c r="AW443" s="15" t="s">
        <v>30</v>
      </c>
      <c r="AX443" s="15" t="s">
        <v>74</v>
      </c>
      <c r="AY443" s="189" t="s">
        <v>222</v>
      </c>
    </row>
    <row r="444" spans="1:65" s="13" customFormat="1">
      <c r="B444" s="171"/>
      <c r="D444" s="172" t="s">
        <v>229</v>
      </c>
      <c r="E444" s="173" t="s">
        <v>1</v>
      </c>
      <c r="F444" s="174" t="s">
        <v>1630</v>
      </c>
      <c r="H444" s="175">
        <v>15.95</v>
      </c>
      <c r="I444" s="176"/>
      <c r="L444" s="171"/>
      <c r="M444" s="177"/>
      <c r="N444" s="178"/>
      <c r="O444" s="178"/>
      <c r="P444" s="178"/>
      <c r="Q444" s="178"/>
      <c r="R444" s="178"/>
      <c r="S444" s="178"/>
      <c r="T444" s="179"/>
      <c r="AT444" s="173" t="s">
        <v>229</v>
      </c>
      <c r="AU444" s="173" t="s">
        <v>85</v>
      </c>
      <c r="AV444" s="13" t="s">
        <v>85</v>
      </c>
      <c r="AW444" s="13" t="s">
        <v>30</v>
      </c>
      <c r="AX444" s="13" t="s">
        <v>74</v>
      </c>
      <c r="AY444" s="173" t="s">
        <v>222</v>
      </c>
    </row>
    <row r="445" spans="1:65" s="13" customFormat="1">
      <c r="B445" s="171"/>
      <c r="D445" s="172" t="s">
        <v>229</v>
      </c>
      <c r="E445" s="173" t="s">
        <v>1</v>
      </c>
      <c r="F445" s="174" t="s">
        <v>1631</v>
      </c>
      <c r="H445" s="175">
        <v>21</v>
      </c>
      <c r="I445" s="176"/>
      <c r="L445" s="171"/>
      <c r="M445" s="177"/>
      <c r="N445" s="178"/>
      <c r="O445" s="178"/>
      <c r="P445" s="178"/>
      <c r="Q445" s="178"/>
      <c r="R445" s="178"/>
      <c r="S445" s="178"/>
      <c r="T445" s="179"/>
      <c r="AT445" s="173" t="s">
        <v>229</v>
      </c>
      <c r="AU445" s="173" t="s">
        <v>85</v>
      </c>
      <c r="AV445" s="13" t="s">
        <v>85</v>
      </c>
      <c r="AW445" s="13" t="s">
        <v>30</v>
      </c>
      <c r="AX445" s="13" t="s">
        <v>74</v>
      </c>
      <c r="AY445" s="173" t="s">
        <v>222</v>
      </c>
    </row>
    <row r="446" spans="1:65" s="14" customFormat="1">
      <c r="B446" s="180"/>
      <c r="D446" s="172" t="s">
        <v>229</v>
      </c>
      <c r="E446" s="181" t="s">
        <v>1</v>
      </c>
      <c r="F446" s="182" t="s">
        <v>232</v>
      </c>
      <c r="H446" s="183">
        <v>36.950000000000003</v>
      </c>
      <c r="I446" s="184"/>
      <c r="L446" s="180"/>
      <c r="M446" s="185"/>
      <c r="N446" s="186"/>
      <c r="O446" s="186"/>
      <c r="P446" s="186"/>
      <c r="Q446" s="186"/>
      <c r="R446" s="186"/>
      <c r="S446" s="186"/>
      <c r="T446" s="187"/>
      <c r="AT446" s="181" t="s">
        <v>229</v>
      </c>
      <c r="AU446" s="181" t="s">
        <v>85</v>
      </c>
      <c r="AV446" s="14" t="s">
        <v>114</v>
      </c>
      <c r="AW446" s="14" t="s">
        <v>30</v>
      </c>
      <c r="AX446" s="14" t="s">
        <v>78</v>
      </c>
      <c r="AY446" s="181" t="s">
        <v>222</v>
      </c>
    </row>
    <row r="447" spans="1:65" s="2" customFormat="1" ht="24.15" customHeight="1">
      <c r="A447" s="33"/>
      <c r="B447" s="156"/>
      <c r="C447" s="157" t="s">
        <v>1632</v>
      </c>
      <c r="D447" s="157" t="s">
        <v>224</v>
      </c>
      <c r="E447" s="158" t="s">
        <v>1633</v>
      </c>
      <c r="F447" s="159" t="s">
        <v>1634</v>
      </c>
      <c r="G447" s="160" t="s">
        <v>249</v>
      </c>
      <c r="H447" s="161">
        <v>119.33</v>
      </c>
      <c r="I447" s="162"/>
      <c r="J447" s="163">
        <f>ROUND(I447*H447,2)</f>
        <v>0</v>
      </c>
      <c r="K447" s="164"/>
      <c r="L447" s="34"/>
      <c r="M447" s="165" t="s">
        <v>1</v>
      </c>
      <c r="N447" s="166" t="s">
        <v>40</v>
      </c>
      <c r="O447" s="62"/>
      <c r="P447" s="167">
        <f>O447*H447</f>
        <v>0</v>
      </c>
      <c r="Q447" s="167">
        <v>2.7999999999999998E-4</v>
      </c>
      <c r="R447" s="167">
        <f>Q447*H447</f>
        <v>3.3412399999999995E-2</v>
      </c>
      <c r="S447" s="167">
        <v>0</v>
      </c>
      <c r="T447" s="168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69" t="s">
        <v>349</v>
      </c>
      <c r="AT447" s="169" t="s">
        <v>224</v>
      </c>
      <c r="AU447" s="169" t="s">
        <v>85</v>
      </c>
      <c r="AY447" s="18" t="s">
        <v>222</v>
      </c>
      <c r="BE447" s="170">
        <f>IF(N447="základná",J447,0)</f>
        <v>0</v>
      </c>
      <c r="BF447" s="170">
        <f>IF(N447="znížená",J447,0)</f>
        <v>0</v>
      </c>
      <c r="BG447" s="170">
        <f>IF(N447="zákl. prenesená",J447,0)</f>
        <v>0</v>
      </c>
      <c r="BH447" s="170">
        <f>IF(N447="zníž. prenesená",J447,0)</f>
        <v>0</v>
      </c>
      <c r="BI447" s="170">
        <f>IF(N447="nulová",J447,0)</f>
        <v>0</v>
      </c>
      <c r="BJ447" s="18" t="s">
        <v>85</v>
      </c>
      <c r="BK447" s="170">
        <f>ROUND(I447*H447,2)</f>
        <v>0</v>
      </c>
      <c r="BL447" s="18" t="s">
        <v>349</v>
      </c>
      <c r="BM447" s="169" t="s">
        <v>1635</v>
      </c>
    </row>
    <row r="448" spans="1:65" s="15" customFormat="1">
      <c r="B448" s="188"/>
      <c r="D448" s="172" t="s">
        <v>229</v>
      </c>
      <c r="E448" s="189" t="s">
        <v>1</v>
      </c>
      <c r="F448" s="190" t="s">
        <v>1636</v>
      </c>
      <c r="H448" s="189" t="s">
        <v>1</v>
      </c>
      <c r="I448" s="191"/>
      <c r="L448" s="188"/>
      <c r="M448" s="192"/>
      <c r="N448" s="193"/>
      <c r="O448" s="193"/>
      <c r="P448" s="193"/>
      <c r="Q448" s="193"/>
      <c r="R448" s="193"/>
      <c r="S448" s="193"/>
      <c r="T448" s="194"/>
      <c r="AT448" s="189" t="s">
        <v>229</v>
      </c>
      <c r="AU448" s="189" t="s">
        <v>85</v>
      </c>
      <c r="AV448" s="15" t="s">
        <v>78</v>
      </c>
      <c r="AW448" s="15" t="s">
        <v>30</v>
      </c>
      <c r="AX448" s="15" t="s">
        <v>74</v>
      </c>
      <c r="AY448" s="189" t="s">
        <v>222</v>
      </c>
    </row>
    <row r="449" spans="1:65" s="13" customFormat="1">
      <c r="B449" s="171"/>
      <c r="D449" s="172" t="s">
        <v>229</v>
      </c>
      <c r="E449" s="173" t="s">
        <v>1</v>
      </c>
      <c r="F449" s="174" t="s">
        <v>1637</v>
      </c>
      <c r="H449" s="175">
        <v>15.95</v>
      </c>
      <c r="I449" s="176"/>
      <c r="L449" s="171"/>
      <c r="M449" s="177"/>
      <c r="N449" s="178"/>
      <c r="O449" s="178"/>
      <c r="P449" s="178"/>
      <c r="Q449" s="178"/>
      <c r="R449" s="178"/>
      <c r="S449" s="178"/>
      <c r="T449" s="179"/>
      <c r="AT449" s="173" t="s">
        <v>229</v>
      </c>
      <c r="AU449" s="173" t="s">
        <v>85</v>
      </c>
      <c r="AV449" s="13" t="s">
        <v>85</v>
      </c>
      <c r="AW449" s="13" t="s">
        <v>30</v>
      </c>
      <c r="AX449" s="13" t="s">
        <v>74</v>
      </c>
      <c r="AY449" s="173" t="s">
        <v>222</v>
      </c>
    </row>
    <row r="450" spans="1:65" s="13" customFormat="1">
      <c r="B450" s="171"/>
      <c r="D450" s="172" t="s">
        <v>229</v>
      </c>
      <c r="E450" s="173" t="s">
        <v>1</v>
      </c>
      <c r="F450" s="174" t="s">
        <v>1638</v>
      </c>
      <c r="H450" s="175">
        <v>21</v>
      </c>
      <c r="I450" s="176"/>
      <c r="L450" s="171"/>
      <c r="M450" s="177"/>
      <c r="N450" s="178"/>
      <c r="O450" s="178"/>
      <c r="P450" s="178"/>
      <c r="Q450" s="178"/>
      <c r="R450" s="178"/>
      <c r="S450" s="178"/>
      <c r="T450" s="179"/>
      <c r="AT450" s="173" t="s">
        <v>229</v>
      </c>
      <c r="AU450" s="173" t="s">
        <v>85</v>
      </c>
      <c r="AV450" s="13" t="s">
        <v>85</v>
      </c>
      <c r="AW450" s="13" t="s">
        <v>30</v>
      </c>
      <c r="AX450" s="13" t="s">
        <v>74</v>
      </c>
      <c r="AY450" s="173" t="s">
        <v>222</v>
      </c>
    </row>
    <row r="451" spans="1:65" s="16" customFormat="1">
      <c r="B451" s="195"/>
      <c r="D451" s="172" t="s">
        <v>229</v>
      </c>
      <c r="E451" s="196" t="s">
        <v>1</v>
      </c>
      <c r="F451" s="197" t="s">
        <v>259</v>
      </c>
      <c r="H451" s="198">
        <v>36.950000000000003</v>
      </c>
      <c r="I451" s="199"/>
      <c r="L451" s="195"/>
      <c r="M451" s="200"/>
      <c r="N451" s="201"/>
      <c r="O451" s="201"/>
      <c r="P451" s="201"/>
      <c r="Q451" s="201"/>
      <c r="R451" s="201"/>
      <c r="S451" s="201"/>
      <c r="T451" s="202"/>
      <c r="AT451" s="196" t="s">
        <v>229</v>
      </c>
      <c r="AU451" s="196" t="s">
        <v>85</v>
      </c>
      <c r="AV451" s="16" t="s">
        <v>90</v>
      </c>
      <c r="AW451" s="16" t="s">
        <v>30</v>
      </c>
      <c r="AX451" s="16" t="s">
        <v>74</v>
      </c>
      <c r="AY451" s="196" t="s">
        <v>222</v>
      </c>
    </row>
    <row r="452" spans="1:65" s="15" customFormat="1">
      <c r="B452" s="188"/>
      <c r="D452" s="172" t="s">
        <v>229</v>
      </c>
      <c r="E452" s="189" t="s">
        <v>1</v>
      </c>
      <c r="F452" s="190" t="s">
        <v>1639</v>
      </c>
      <c r="H452" s="189" t="s">
        <v>1</v>
      </c>
      <c r="I452" s="191"/>
      <c r="L452" s="188"/>
      <c r="M452" s="192"/>
      <c r="N452" s="193"/>
      <c r="O452" s="193"/>
      <c r="P452" s="193"/>
      <c r="Q452" s="193"/>
      <c r="R452" s="193"/>
      <c r="S452" s="193"/>
      <c r="T452" s="194"/>
      <c r="AT452" s="189" t="s">
        <v>229</v>
      </c>
      <c r="AU452" s="189" t="s">
        <v>85</v>
      </c>
      <c r="AV452" s="15" t="s">
        <v>78</v>
      </c>
      <c r="AW452" s="15" t="s">
        <v>30</v>
      </c>
      <c r="AX452" s="15" t="s">
        <v>74</v>
      </c>
      <c r="AY452" s="189" t="s">
        <v>222</v>
      </c>
    </row>
    <row r="453" spans="1:65" s="13" customFormat="1">
      <c r="B453" s="171"/>
      <c r="D453" s="172" t="s">
        <v>229</v>
      </c>
      <c r="E453" s="173" t="s">
        <v>1</v>
      </c>
      <c r="F453" s="174" t="s">
        <v>1640</v>
      </c>
      <c r="H453" s="175">
        <v>10.56</v>
      </c>
      <c r="I453" s="176"/>
      <c r="L453" s="171"/>
      <c r="M453" s="177"/>
      <c r="N453" s="178"/>
      <c r="O453" s="178"/>
      <c r="P453" s="178"/>
      <c r="Q453" s="178"/>
      <c r="R453" s="178"/>
      <c r="S453" s="178"/>
      <c r="T453" s="179"/>
      <c r="AT453" s="173" t="s">
        <v>229</v>
      </c>
      <c r="AU453" s="173" t="s">
        <v>85</v>
      </c>
      <c r="AV453" s="13" t="s">
        <v>85</v>
      </c>
      <c r="AW453" s="13" t="s">
        <v>30</v>
      </c>
      <c r="AX453" s="13" t="s">
        <v>74</v>
      </c>
      <c r="AY453" s="173" t="s">
        <v>222</v>
      </c>
    </row>
    <row r="454" spans="1:65" s="13" customFormat="1">
      <c r="B454" s="171"/>
      <c r="D454" s="172" t="s">
        <v>229</v>
      </c>
      <c r="E454" s="173" t="s">
        <v>1</v>
      </c>
      <c r="F454" s="174" t="s">
        <v>1641</v>
      </c>
      <c r="H454" s="175">
        <v>8.82</v>
      </c>
      <c r="I454" s="176"/>
      <c r="L454" s="171"/>
      <c r="M454" s="177"/>
      <c r="N454" s="178"/>
      <c r="O454" s="178"/>
      <c r="P454" s="178"/>
      <c r="Q454" s="178"/>
      <c r="R454" s="178"/>
      <c r="S454" s="178"/>
      <c r="T454" s="179"/>
      <c r="AT454" s="173" t="s">
        <v>229</v>
      </c>
      <c r="AU454" s="173" t="s">
        <v>85</v>
      </c>
      <c r="AV454" s="13" t="s">
        <v>85</v>
      </c>
      <c r="AW454" s="13" t="s">
        <v>30</v>
      </c>
      <c r="AX454" s="13" t="s">
        <v>74</v>
      </c>
      <c r="AY454" s="173" t="s">
        <v>222</v>
      </c>
    </row>
    <row r="455" spans="1:65" s="16" customFormat="1">
      <c r="B455" s="195"/>
      <c r="D455" s="172" t="s">
        <v>229</v>
      </c>
      <c r="E455" s="196" t="s">
        <v>1</v>
      </c>
      <c r="F455" s="197" t="s">
        <v>259</v>
      </c>
      <c r="H455" s="198">
        <v>19.38</v>
      </c>
      <c r="I455" s="199"/>
      <c r="L455" s="195"/>
      <c r="M455" s="200"/>
      <c r="N455" s="201"/>
      <c r="O455" s="201"/>
      <c r="P455" s="201"/>
      <c r="Q455" s="201"/>
      <c r="R455" s="201"/>
      <c r="S455" s="201"/>
      <c r="T455" s="202"/>
      <c r="AT455" s="196" t="s">
        <v>229</v>
      </c>
      <c r="AU455" s="196" t="s">
        <v>85</v>
      </c>
      <c r="AV455" s="16" t="s">
        <v>90</v>
      </c>
      <c r="AW455" s="16" t="s">
        <v>30</v>
      </c>
      <c r="AX455" s="16" t="s">
        <v>74</v>
      </c>
      <c r="AY455" s="196" t="s">
        <v>222</v>
      </c>
    </row>
    <row r="456" spans="1:65" s="15" customFormat="1">
      <c r="B456" s="188"/>
      <c r="D456" s="172" t="s">
        <v>229</v>
      </c>
      <c r="E456" s="189" t="s">
        <v>1</v>
      </c>
      <c r="F456" s="190" t="s">
        <v>1642</v>
      </c>
      <c r="H456" s="189" t="s">
        <v>1</v>
      </c>
      <c r="I456" s="191"/>
      <c r="L456" s="188"/>
      <c r="M456" s="192"/>
      <c r="N456" s="193"/>
      <c r="O456" s="193"/>
      <c r="P456" s="193"/>
      <c r="Q456" s="193"/>
      <c r="R456" s="193"/>
      <c r="S456" s="193"/>
      <c r="T456" s="194"/>
      <c r="AT456" s="189" t="s">
        <v>229</v>
      </c>
      <c r="AU456" s="189" t="s">
        <v>85</v>
      </c>
      <c r="AV456" s="15" t="s">
        <v>78</v>
      </c>
      <c r="AW456" s="15" t="s">
        <v>30</v>
      </c>
      <c r="AX456" s="15" t="s">
        <v>74</v>
      </c>
      <c r="AY456" s="189" t="s">
        <v>222</v>
      </c>
    </row>
    <row r="457" spans="1:65" s="13" customFormat="1">
      <c r="B457" s="171"/>
      <c r="D457" s="172" t="s">
        <v>229</v>
      </c>
      <c r="E457" s="173" t="s">
        <v>1</v>
      </c>
      <c r="F457" s="174" t="s">
        <v>1643</v>
      </c>
      <c r="H457" s="175">
        <v>63</v>
      </c>
      <c r="I457" s="176"/>
      <c r="L457" s="171"/>
      <c r="M457" s="177"/>
      <c r="N457" s="178"/>
      <c r="O457" s="178"/>
      <c r="P457" s="178"/>
      <c r="Q457" s="178"/>
      <c r="R457" s="178"/>
      <c r="S457" s="178"/>
      <c r="T457" s="179"/>
      <c r="AT457" s="173" t="s">
        <v>229</v>
      </c>
      <c r="AU457" s="173" t="s">
        <v>85</v>
      </c>
      <c r="AV457" s="13" t="s">
        <v>85</v>
      </c>
      <c r="AW457" s="13" t="s">
        <v>30</v>
      </c>
      <c r="AX457" s="13" t="s">
        <v>74</v>
      </c>
      <c r="AY457" s="173" t="s">
        <v>222</v>
      </c>
    </row>
    <row r="458" spans="1:65" s="16" customFormat="1">
      <c r="B458" s="195"/>
      <c r="D458" s="172" t="s">
        <v>229</v>
      </c>
      <c r="E458" s="196" t="s">
        <v>1</v>
      </c>
      <c r="F458" s="197" t="s">
        <v>259</v>
      </c>
      <c r="H458" s="198">
        <v>63</v>
      </c>
      <c r="I458" s="199"/>
      <c r="L458" s="195"/>
      <c r="M458" s="200"/>
      <c r="N458" s="201"/>
      <c r="O458" s="201"/>
      <c r="P458" s="201"/>
      <c r="Q458" s="201"/>
      <c r="R458" s="201"/>
      <c r="S458" s="201"/>
      <c r="T458" s="202"/>
      <c r="AT458" s="196" t="s">
        <v>229</v>
      </c>
      <c r="AU458" s="196" t="s">
        <v>85</v>
      </c>
      <c r="AV458" s="16" t="s">
        <v>90</v>
      </c>
      <c r="AW458" s="16" t="s">
        <v>30</v>
      </c>
      <c r="AX458" s="16" t="s">
        <v>74</v>
      </c>
      <c r="AY458" s="196" t="s">
        <v>222</v>
      </c>
    </row>
    <row r="459" spans="1:65" s="14" customFormat="1">
      <c r="B459" s="180"/>
      <c r="D459" s="172" t="s">
        <v>229</v>
      </c>
      <c r="E459" s="181" t="s">
        <v>1</v>
      </c>
      <c r="F459" s="182" t="s">
        <v>232</v>
      </c>
      <c r="H459" s="183">
        <v>119.33</v>
      </c>
      <c r="I459" s="184"/>
      <c r="L459" s="180"/>
      <c r="M459" s="185"/>
      <c r="N459" s="186"/>
      <c r="O459" s="186"/>
      <c r="P459" s="186"/>
      <c r="Q459" s="186"/>
      <c r="R459" s="186"/>
      <c r="S459" s="186"/>
      <c r="T459" s="187"/>
      <c r="AT459" s="181" t="s">
        <v>229</v>
      </c>
      <c r="AU459" s="181" t="s">
        <v>85</v>
      </c>
      <c r="AV459" s="14" t="s">
        <v>114</v>
      </c>
      <c r="AW459" s="14" t="s">
        <v>30</v>
      </c>
      <c r="AX459" s="14" t="s">
        <v>78</v>
      </c>
      <c r="AY459" s="181" t="s">
        <v>222</v>
      </c>
    </row>
    <row r="460" spans="1:65" s="2" customFormat="1" ht="24.15" customHeight="1">
      <c r="A460" s="33"/>
      <c r="B460" s="156"/>
      <c r="C460" s="157" t="s">
        <v>1644</v>
      </c>
      <c r="D460" s="157" t="s">
        <v>224</v>
      </c>
      <c r="E460" s="158" t="s">
        <v>1645</v>
      </c>
      <c r="F460" s="159" t="s">
        <v>1646</v>
      </c>
      <c r="G460" s="160" t="s">
        <v>249</v>
      </c>
      <c r="H460" s="161">
        <v>81.260000000000005</v>
      </c>
      <c r="I460" s="162"/>
      <c r="J460" s="163">
        <f>ROUND(I460*H460,2)</f>
        <v>0</v>
      </c>
      <c r="K460" s="164"/>
      <c r="L460" s="34"/>
      <c r="M460" s="165" t="s">
        <v>1</v>
      </c>
      <c r="N460" s="166" t="s">
        <v>40</v>
      </c>
      <c r="O460" s="62"/>
      <c r="P460" s="167">
        <f>O460*H460</f>
        <v>0</v>
      </c>
      <c r="Q460" s="167">
        <v>3.3E-4</v>
      </c>
      <c r="R460" s="167">
        <f>Q460*H460</f>
        <v>2.6815800000000001E-2</v>
      </c>
      <c r="S460" s="167">
        <v>0</v>
      </c>
      <c r="T460" s="168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69" t="s">
        <v>349</v>
      </c>
      <c r="AT460" s="169" t="s">
        <v>224</v>
      </c>
      <c r="AU460" s="169" t="s">
        <v>85</v>
      </c>
      <c r="AY460" s="18" t="s">
        <v>222</v>
      </c>
      <c r="BE460" s="170">
        <f>IF(N460="základná",J460,0)</f>
        <v>0</v>
      </c>
      <c r="BF460" s="170">
        <f>IF(N460="znížená",J460,0)</f>
        <v>0</v>
      </c>
      <c r="BG460" s="170">
        <f>IF(N460="zákl. prenesená",J460,0)</f>
        <v>0</v>
      </c>
      <c r="BH460" s="170">
        <f>IF(N460="zníž. prenesená",J460,0)</f>
        <v>0</v>
      </c>
      <c r="BI460" s="170">
        <f>IF(N460="nulová",J460,0)</f>
        <v>0</v>
      </c>
      <c r="BJ460" s="18" t="s">
        <v>85</v>
      </c>
      <c r="BK460" s="170">
        <f>ROUND(I460*H460,2)</f>
        <v>0</v>
      </c>
      <c r="BL460" s="18" t="s">
        <v>349</v>
      </c>
      <c r="BM460" s="169" t="s">
        <v>1647</v>
      </c>
    </row>
    <row r="461" spans="1:65" s="13" customFormat="1">
      <c r="B461" s="171"/>
      <c r="D461" s="172" t="s">
        <v>229</v>
      </c>
      <c r="E461" s="173" t="s">
        <v>1</v>
      </c>
      <c r="F461" s="174" t="s">
        <v>1513</v>
      </c>
      <c r="H461" s="175">
        <v>342.6</v>
      </c>
      <c r="I461" s="176"/>
      <c r="L461" s="171"/>
      <c r="M461" s="177"/>
      <c r="N461" s="178"/>
      <c r="O461" s="178"/>
      <c r="P461" s="178"/>
      <c r="Q461" s="178"/>
      <c r="R461" s="178"/>
      <c r="S461" s="178"/>
      <c r="T461" s="179"/>
      <c r="AT461" s="173" t="s">
        <v>229</v>
      </c>
      <c r="AU461" s="173" t="s">
        <v>85</v>
      </c>
      <c r="AV461" s="13" t="s">
        <v>85</v>
      </c>
      <c r="AW461" s="13" t="s">
        <v>30</v>
      </c>
      <c r="AX461" s="13" t="s">
        <v>74</v>
      </c>
      <c r="AY461" s="173" t="s">
        <v>222</v>
      </c>
    </row>
    <row r="462" spans="1:65" s="13" customFormat="1">
      <c r="B462" s="171"/>
      <c r="D462" s="172" t="s">
        <v>229</v>
      </c>
      <c r="E462" s="173" t="s">
        <v>1</v>
      </c>
      <c r="F462" s="174" t="s">
        <v>1514</v>
      </c>
      <c r="H462" s="175">
        <v>-261.33999999999997</v>
      </c>
      <c r="I462" s="176"/>
      <c r="L462" s="171"/>
      <c r="M462" s="177"/>
      <c r="N462" s="178"/>
      <c r="O462" s="178"/>
      <c r="P462" s="178"/>
      <c r="Q462" s="178"/>
      <c r="R462" s="178"/>
      <c r="S462" s="178"/>
      <c r="T462" s="179"/>
      <c r="AT462" s="173" t="s">
        <v>229</v>
      </c>
      <c r="AU462" s="173" t="s">
        <v>85</v>
      </c>
      <c r="AV462" s="13" t="s">
        <v>85</v>
      </c>
      <c r="AW462" s="13" t="s">
        <v>30</v>
      </c>
      <c r="AX462" s="13" t="s">
        <v>74</v>
      </c>
      <c r="AY462" s="173" t="s">
        <v>222</v>
      </c>
    </row>
    <row r="463" spans="1:65" s="14" customFormat="1">
      <c r="B463" s="180"/>
      <c r="D463" s="172" t="s">
        <v>229</v>
      </c>
      <c r="E463" s="181" t="s">
        <v>1</v>
      </c>
      <c r="F463" s="182" t="s">
        <v>232</v>
      </c>
      <c r="H463" s="183">
        <v>81.260000000000048</v>
      </c>
      <c r="I463" s="184"/>
      <c r="L463" s="180"/>
      <c r="M463" s="185"/>
      <c r="N463" s="186"/>
      <c r="O463" s="186"/>
      <c r="P463" s="186"/>
      <c r="Q463" s="186"/>
      <c r="R463" s="186"/>
      <c r="S463" s="186"/>
      <c r="T463" s="187"/>
      <c r="AT463" s="181" t="s">
        <v>229</v>
      </c>
      <c r="AU463" s="181" t="s">
        <v>85</v>
      </c>
      <c r="AV463" s="14" t="s">
        <v>114</v>
      </c>
      <c r="AW463" s="14" t="s">
        <v>30</v>
      </c>
      <c r="AX463" s="14" t="s">
        <v>78</v>
      </c>
      <c r="AY463" s="181" t="s">
        <v>222</v>
      </c>
    </row>
    <row r="464" spans="1:65" s="12" customFormat="1" ht="22.95" customHeight="1">
      <c r="B464" s="143"/>
      <c r="D464" s="144" t="s">
        <v>73</v>
      </c>
      <c r="E464" s="154" t="s">
        <v>1648</v>
      </c>
      <c r="F464" s="154" t="s">
        <v>1649</v>
      </c>
      <c r="I464" s="146"/>
      <c r="J464" s="155">
        <f>BK464</f>
        <v>0</v>
      </c>
      <c r="L464" s="143"/>
      <c r="M464" s="148"/>
      <c r="N464" s="149"/>
      <c r="O464" s="149"/>
      <c r="P464" s="150">
        <f>SUM(P465:P467)</f>
        <v>0</v>
      </c>
      <c r="Q464" s="149"/>
      <c r="R464" s="150">
        <f>SUM(R465:R467)</f>
        <v>0.66188455999999996</v>
      </c>
      <c r="S464" s="149"/>
      <c r="T464" s="151">
        <f>SUM(T465:T467)</f>
        <v>0</v>
      </c>
      <c r="AR464" s="144" t="s">
        <v>85</v>
      </c>
      <c r="AT464" s="152" t="s">
        <v>73</v>
      </c>
      <c r="AU464" s="152" t="s">
        <v>78</v>
      </c>
      <c r="AY464" s="144" t="s">
        <v>222</v>
      </c>
      <c r="BK464" s="153">
        <f>SUM(BK465:BK467)</f>
        <v>0</v>
      </c>
    </row>
    <row r="465" spans="1:65" s="2" customFormat="1" ht="24.15" customHeight="1">
      <c r="A465" s="33"/>
      <c r="B465" s="156"/>
      <c r="C465" s="157" t="s">
        <v>1650</v>
      </c>
      <c r="D465" s="157" t="s">
        <v>224</v>
      </c>
      <c r="E465" s="158" t="s">
        <v>1651</v>
      </c>
      <c r="F465" s="159" t="s">
        <v>1652</v>
      </c>
      <c r="G465" s="160" t="s">
        <v>249</v>
      </c>
      <c r="H465" s="161">
        <v>1025.7049999999999</v>
      </c>
      <c r="I465" s="162"/>
      <c r="J465" s="163">
        <f>ROUND(I465*H465,2)</f>
        <v>0</v>
      </c>
      <c r="K465" s="164"/>
      <c r="L465" s="34"/>
      <c r="M465" s="165" t="s">
        <v>1</v>
      </c>
      <c r="N465" s="166" t="s">
        <v>40</v>
      </c>
      <c r="O465" s="62"/>
      <c r="P465" s="167">
        <f>O465*H465</f>
        <v>0</v>
      </c>
      <c r="Q465" s="167">
        <v>2.7999999999999998E-4</v>
      </c>
      <c r="R465" s="167">
        <f>Q465*H465</f>
        <v>0.28719739999999994</v>
      </c>
      <c r="S465" s="167">
        <v>0</v>
      </c>
      <c r="T465" s="168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9" t="s">
        <v>349</v>
      </c>
      <c r="AT465" s="169" t="s">
        <v>224</v>
      </c>
      <c r="AU465" s="169" t="s">
        <v>85</v>
      </c>
      <c r="AY465" s="18" t="s">
        <v>222</v>
      </c>
      <c r="BE465" s="170">
        <f>IF(N465="základná",J465,0)</f>
        <v>0</v>
      </c>
      <c r="BF465" s="170">
        <f>IF(N465="znížená",J465,0)</f>
        <v>0</v>
      </c>
      <c r="BG465" s="170">
        <f>IF(N465="zákl. prenesená",J465,0)</f>
        <v>0</v>
      </c>
      <c r="BH465" s="170">
        <f>IF(N465="zníž. prenesená",J465,0)</f>
        <v>0</v>
      </c>
      <c r="BI465" s="170">
        <f>IF(N465="nulová",J465,0)</f>
        <v>0</v>
      </c>
      <c r="BJ465" s="18" t="s">
        <v>85</v>
      </c>
      <c r="BK465" s="170">
        <f>ROUND(I465*H465,2)</f>
        <v>0</v>
      </c>
      <c r="BL465" s="18" t="s">
        <v>349</v>
      </c>
      <c r="BM465" s="169" t="s">
        <v>1653</v>
      </c>
    </row>
    <row r="466" spans="1:65" s="2" customFormat="1" ht="24.15" customHeight="1">
      <c r="A466" s="33"/>
      <c r="B466" s="156"/>
      <c r="C466" s="157" t="s">
        <v>1654</v>
      </c>
      <c r="D466" s="157" t="s">
        <v>224</v>
      </c>
      <c r="E466" s="158" t="s">
        <v>1655</v>
      </c>
      <c r="F466" s="159" t="s">
        <v>1656</v>
      </c>
      <c r="G466" s="160" t="s">
        <v>249</v>
      </c>
      <c r="H466" s="161">
        <v>359.30700000000002</v>
      </c>
      <c r="I466" s="162"/>
      <c r="J466" s="163">
        <f>ROUND(I466*H466,2)</f>
        <v>0</v>
      </c>
      <c r="K466" s="164"/>
      <c r="L466" s="34"/>
      <c r="M466" s="165" t="s">
        <v>1</v>
      </c>
      <c r="N466" s="166" t="s">
        <v>40</v>
      </c>
      <c r="O466" s="62"/>
      <c r="P466" s="167">
        <f>O466*H466</f>
        <v>0</v>
      </c>
      <c r="Q466" s="167">
        <v>6.6E-4</v>
      </c>
      <c r="R466" s="167">
        <f>Q466*H466</f>
        <v>0.23714262</v>
      </c>
      <c r="S466" s="167">
        <v>0</v>
      </c>
      <c r="T466" s="168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69" t="s">
        <v>349</v>
      </c>
      <c r="AT466" s="169" t="s">
        <v>224</v>
      </c>
      <c r="AU466" s="169" t="s">
        <v>85</v>
      </c>
      <c r="AY466" s="18" t="s">
        <v>222</v>
      </c>
      <c r="BE466" s="170">
        <f>IF(N466="základná",J466,0)</f>
        <v>0</v>
      </c>
      <c r="BF466" s="170">
        <f>IF(N466="znížená",J466,0)</f>
        <v>0</v>
      </c>
      <c r="BG466" s="170">
        <f>IF(N466="zákl. prenesená",J466,0)</f>
        <v>0</v>
      </c>
      <c r="BH466" s="170">
        <f>IF(N466="zníž. prenesená",J466,0)</f>
        <v>0</v>
      </c>
      <c r="BI466" s="170">
        <f>IF(N466="nulová",J466,0)</f>
        <v>0</v>
      </c>
      <c r="BJ466" s="18" t="s">
        <v>85</v>
      </c>
      <c r="BK466" s="170">
        <f>ROUND(I466*H466,2)</f>
        <v>0</v>
      </c>
      <c r="BL466" s="18" t="s">
        <v>349</v>
      </c>
      <c r="BM466" s="169" t="s">
        <v>1657</v>
      </c>
    </row>
    <row r="467" spans="1:65" s="2" customFormat="1" ht="24.15" customHeight="1">
      <c r="A467" s="33"/>
      <c r="B467" s="156"/>
      <c r="C467" s="157" t="s">
        <v>1658</v>
      </c>
      <c r="D467" s="157" t="s">
        <v>224</v>
      </c>
      <c r="E467" s="158" t="s">
        <v>1659</v>
      </c>
      <c r="F467" s="159" t="s">
        <v>1660</v>
      </c>
      <c r="G467" s="160" t="s">
        <v>249</v>
      </c>
      <c r="H467" s="161">
        <v>654.97400000000005</v>
      </c>
      <c r="I467" s="162"/>
      <c r="J467" s="163">
        <f>ROUND(I467*H467,2)</f>
        <v>0</v>
      </c>
      <c r="K467" s="164"/>
      <c r="L467" s="34"/>
      <c r="M467" s="220" t="s">
        <v>1</v>
      </c>
      <c r="N467" s="221" t="s">
        <v>40</v>
      </c>
      <c r="O467" s="222"/>
      <c r="P467" s="223">
        <f>O467*H467</f>
        <v>0</v>
      </c>
      <c r="Q467" s="223">
        <v>2.1000000000000001E-4</v>
      </c>
      <c r="R467" s="223">
        <f>Q467*H467</f>
        <v>0.13754454000000002</v>
      </c>
      <c r="S467" s="223">
        <v>0</v>
      </c>
      <c r="T467" s="224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9" t="s">
        <v>349</v>
      </c>
      <c r="AT467" s="169" t="s">
        <v>224</v>
      </c>
      <c r="AU467" s="169" t="s">
        <v>85</v>
      </c>
      <c r="AY467" s="18" t="s">
        <v>222</v>
      </c>
      <c r="BE467" s="170">
        <f>IF(N467="základná",J467,0)</f>
        <v>0</v>
      </c>
      <c r="BF467" s="170">
        <f>IF(N467="znížená",J467,0)</f>
        <v>0</v>
      </c>
      <c r="BG467" s="170">
        <f>IF(N467="zákl. prenesená",J467,0)</f>
        <v>0</v>
      </c>
      <c r="BH467" s="170">
        <f>IF(N467="zníž. prenesená",J467,0)</f>
        <v>0</v>
      </c>
      <c r="BI467" s="170">
        <f>IF(N467="nulová",J467,0)</f>
        <v>0</v>
      </c>
      <c r="BJ467" s="18" t="s">
        <v>85</v>
      </c>
      <c r="BK467" s="170">
        <f>ROUND(I467*H467,2)</f>
        <v>0</v>
      </c>
      <c r="BL467" s="18" t="s">
        <v>349</v>
      </c>
      <c r="BM467" s="169" t="s">
        <v>1661</v>
      </c>
    </row>
    <row r="468" spans="1:65" s="2" customFormat="1" ht="6.9" customHeight="1">
      <c r="A468" s="33"/>
      <c r="B468" s="51"/>
      <c r="C468" s="52"/>
      <c r="D468" s="52"/>
      <c r="E468" s="52"/>
      <c r="F468" s="52"/>
      <c r="G468" s="52"/>
      <c r="H468" s="52"/>
      <c r="I468" s="52"/>
      <c r="J468" s="52"/>
      <c r="K468" s="52"/>
      <c r="L468" s="34"/>
      <c r="M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</row>
    <row r="470" spans="1:65">
      <c r="C470" s="281" t="s">
        <v>3286</v>
      </c>
      <c r="D470" s="281"/>
      <c r="E470" s="281"/>
      <c r="F470" s="281"/>
      <c r="G470" s="281"/>
      <c r="H470" s="281"/>
      <c r="I470" s="281"/>
      <c r="J470" s="281"/>
    </row>
    <row r="471" spans="1:65">
      <c r="C471" s="281"/>
      <c r="D471" s="281"/>
      <c r="E471" s="281"/>
      <c r="F471" s="281"/>
      <c r="G471" s="281"/>
      <c r="H471" s="281"/>
      <c r="I471" s="281"/>
      <c r="J471" s="281"/>
    </row>
    <row r="472" spans="1:65">
      <c r="C472" s="281"/>
      <c r="D472" s="281"/>
      <c r="E472" s="281"/>
      <c r="F472" s="281"/>
      <c r="G472" s="281"/>
      <c r="H472" s="281"/>
      <c r="I472" s="281"/>
      <c r="J472" s="281"/>
    </row>
    <row r="473" spans="1:65">
      <c r="C473" s="281"/>
      <c r="D473" s="281"/>
      <c r="E473" s="281"/>
      <c r="F473" s="281"/>
      <c r="G473" s="281"/>
      <c r="H473" s="281"/>
      <c r="I473" s="281"/>
      <c r="J473" s="281"/>
    </row>
    <row r="474" spans="1:65">
      <c r="C474" s="281"/>
      <c r="D474" s="281"/>
      <c r="E474" s="281"/>
      <c r="F474" s="281"/>
      <c r="G474" s="281"/>
      <c r="H474" s="281"/>
      <c r="I474" s="281"/>
      <c r="J474" s="281"/>
    </row>
    <row r="478" spans="1:65">
      <c r="C478" s="281" t="s">
        <v>3287</v>
      </c>
      <c r="D478" s="281"/>
      <c r="E478" s="281"/>
      <c r="F478" s="281"/>
      <c r="G478" s="281"/>
      <c r="H478" s="281"/>
      <c r="I478" s="281"/>
      <c r="J478" s="281"/>
    </row>
    <row r="479" spans="1:65">
      <c r="C479" s="281"/>
      <c r="D479" s="281"/>
      <c r="E479" s="281"/>
      <c r="F479" s="281"/>
      <c r="G479" s="281"/>
      <c r="H479" s="281"/>
      <c r="I479" s="281"/>
      <c r="J479" s="281"/>
    </row>
    <row r="480" spans="1:65">
      <c r="C480" s="281"/>
      <c r="D480" s="281"/>
      <c r="E480" s="281"/>
      <c r="F480" s="281"/>
      <c r="G480" s="281"/>
      <c r="H480" s="281"/>
      <c r="I480" s="281"/>
      <c r="J480" s="281"/>
    </row>
    <row r="481" spans="3:10">
      <c r="C481" s="281"/>
      <c r="D481" s="281"/>
      <c r="E481" s="281"/>
      <c r="F481" s="281"/>
      <c r="G481" s="281"/>
      <c r="H481" s="281"/>
      <c r="I481" s="281"/>
      <c r="J481" s="281"/>
    </row>
    <row r="486" spans="3:10">
      <c r="C486" s="281" t="s">
        <v>3288</v>
      </c>
      <c r="D486" s="281"/>
      <c r="E486" s="281"/>
      <c r="F486" s="281"/>
      <c r="G486" s="281"/>
      <c r="H486" s="281"/>
      <c r="I486" s="281"/>
      <c r="J486" s="281"/>
    </row>
    <row r="487" spans="3:10">
      <c r="C487" s="281"/>
      <c r="D487" s="281"/>
      <c r="E487" s="281"/>
      <c r="F487" s="281"/>
      <c r="G487" s="281"/>
      <c r="H487" s="281"/>
      <c r="I487" s="281"/>
      <c r="J487" s="281"/>
    </row>
  </sheetData>
  <autoFilter ref="C140:K467" xr:uid="{00000000-0009-0000-0000-00000A000000}"/>
  <mergeCells count="18">
    <mergeCell ref="C470:J474"/>
    <mergeCell ref="C478:J481"/>
    <mergeCell ref="C486:J487"/>
    <mergeCell ref="E127:H127"/>
    <mergeCell ref="E131:H131"/>
    <mergeCell ref="E129:H129"/>
    <mergeCell ref="E133:H13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224"/>
  <sheetViews>
    <sheetView showGridLines="0" topLeftCell="D199" zoomScale="120" zoomScaleNormal="120" workbookViewId="0">
      <selection activeCell="F187" sqref="F18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126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1359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828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ROUND(J131,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ROUND((SUM(BE131:BE202)),  2)</f>
        <v>0</v>
      </c>
      <c r="G37" s="109"/>
      <c r="H37" s="109"/>
      <c r="I37" s="110">
        <v>0.2</v>
      </c>
      <c r="J37" s="108">
        <f>ROUND(((SUM(BE131:BE202))*I37),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ROUND((SUM(BF131:BF202)),  2)</f>
        <v>0</v>
      </c>
      <c r="G38" s="109"/>
      <c r="H38" s="109"/>
      <c r="I38" s="110">
        <v>0.2</v>
      </c>
      <c r="J38" s="108">
        <f>ROUND(((SUM(BF131:BF202))*I38),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ROUND((SUM(BG131:BG202)),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ROUND((SUM(BH131:BH202)),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ROUND((SUM(BI131:BI202)),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1359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01.3 - Zdravotechnika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J131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J132</f>
        <v>0</v>
      </c>
      <c r="L101" s="124"/>
    </row>
    <row r="102" spans="1:47" s="10" customFormat="1" ht="19.95" customHeight="1">
      <c r="B102" s="128"/>
      <c r="D102" s="129" t="s">
        <v>200</v>
      </c>
      <c r="E102" s="130"/>
      <c r="F102" s="130"/>
      <c r="G102" s="130"/>
      <c r="H102" s="130"/>
      <c r="I102" s="130"/>
      <c r="J102" s="131">
        <f>J133</f>
        <v>0</v>
      </c>
      <c r="L102" s="128"/>
    </row>
    <row r="103" spans="1:47" s="9" customFormat="1" ht="24.9" customHeight="1">
      <c r="B103" s="124"/>
      <c r="D103" s="125" t="s">
        <v>202</v>
      </c>
      <c r="E103" s="126"/>
      <c r="F103" s="126"/>
      <c r="G103" s="126"/>
      <c r="H103" s="126"/>
      <c r="I103" s="126"/>
      <c r="J103" s="127">
        <f>J137</f>
        <v>0</v>
      </c>
      <c r="L103" s="124"/>
    </row>
    <row r="104" spans="1:47" s="10" customFormat="1" ht="19.95" customHeight="1">
      <c r="B104" s="128"/>
      <c r="D104" s="129" t="s">
        <v>940</v>
      </c>
      <c r="E104" s="130"/>
      <c r="F104" s="130"/>
      <c r="G104" s="130"/>
      <c r="H104" s="130"/>
      <c r="I104" s="130"/>
      <c r="J104" s="131">
        <f>J138</f>
        <v>0</v>
      </c>
      <c r="L104" s="128"/>
    </row>
    <row r="105" spans="1:47" s="10" customFormat="1" ht="19.95" customHeight="1">
      <c r="B105" s="128"/>
      <c r="D105" s="129" t="s">
        <v>829</v>
      </c>
      <c r="E105" s="130"/>
      <c r="F105" s="130"/>
      <c r="G105" s="130"/>
      <c r="H105" s="130"/>
      <c r="I105" s="130"/>
      <c r="J105" s="131">
        <f>J146</f>
        <v>0</v>
      </c>
      <c r="L105" s="128"/>
    </row>
    <row r="106" spans="1:47" s="10" customFormat="1" ht="19.95" customHeight="1">
      <c r="B106" s="128"/>
      <c r="D106" s="129" t="s">
        <v>1662</v>
      </c>
      <c r="E106" s="130"/>
      <c r="F106" s="130"/>
      <c r="G106" s="130"/>
      <c r="H106" s="130"/>
      <c r="I106" s="130"/>
      <c r="J106" s="131">
        <f>J158</f>
        <v>0</v>
      </c>
      <c r="L106" s="128"/>
    </row>
    <row r="107" spans="1:47" s="10" customFormat="1" ht="19.95" customHeight="1">
      <c r="B107" s="128"/>
      <c r="D107" s="129" t="s">
        <v>1663</v>
      </c>
      <c r="E107" s="130"/>
      <c r="F107" s="130"/>
      <c r="G107" s="130"/>
      <c r="H107" s="130"/>
      <c r="I107" s="130"/>
      <c r="J107" s="131">
        <f>J174</f>
        <v>0</v>
      </c>
      <c r="L107" s="128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" customHeight="1">
      <c r="A114" s="33"/>
      <c r="B114" s="34"/>
      <c r="C114" s="22" t="s">
        <v>208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77" t="str">
        <f>E7</f>
        <v>Výstavba zberného dvora Gemerská Poloma</v>
      </c>
      <c r="F117" s="278"/>
      <c r="G117" s="278"/>
      <c r="H117" s="278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187</v>
      </c>
      <c r="L118" s="21"/>
    </row>
    <row r="119" spans="1:31" s="1" customFormat="1" ht="16.5" customHeight="1">
      <c r="B119" s="21"/>
      <c r="E119" s="277" t="s">
        <v>1359</v>
      </c>
      <c r="F119" s="240"/>
      <c r="G119" s="240"/>
      <c r="H119" s="240"/>
      <c r="L119" s="21"/>
    </row>
    <row r="120" spans="1:31" s="1" customFormat="1" ht="12" customHeight="1">
      <c r="B120" s="21"/>
      <c r="C120" s="28" t="s">
        <v>189</v>
      </c>
      <c r="L120" s="21"/>
    </row>
    <row r="121" spans="1:31" s="2" customFormat="1" ht="16.5" customHeight="1">
      <c r="A121" s="33"/>
      <c r="B121" s="34"/>
      <c r="C121" s="33"/>
      <c r="D121" s="33"/>
      <c r="E121" s="279" t="s">
        <v>190</v>
      </c>
      <c r="F121" s="276"/>
      <c r="G121" s="276"/>
      <c r="H121" s="276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191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59" t="str">
        <f>E13</f>
        <v>SO 01.3 - Zdravotechnika</v>
      </c>
      <c r="F123" s="276"/>
      <c r="G123" s="276"/>
      <c r="H123" s="276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19</v>
      </c>
      <c r="D125" s="33"/>
      <c r="E125" s="33"/>
      <c r="F125" s="26" t="str">
        <f>F16</f>
        <v>Gemerska Poloma</v>
      </c>
      <c r="G125" s="33"/>
      <c r="H125" s="33"/>
      <c r="I125" s="28" t="s">
        <v>21</v>
      </c>
      <c r="J125" s="59" t="str">
        <f>IF(J16="","",J16)</f>
        <v/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15" customHeight="1">
      <c r="A127" s="33"/>
      <c r="B127" s="34"/>
      <c r="C127" s="28" t="s">
        <v>22</v>
      </c>
      <c r="D127" s="33"/>
      <c r="E127" s="33"/>
      <c r="F127" s="26" t="str">
        <f>E19</f>
        <v>Obec Gemerská Poloma,Nám.SNP 211 Gemerská Poloma</v>
      </c>
      <c r="G127" s="33"/>
      <c r="H127" s="33"/>
      <c r="I127" s="28" t="s">
        <v>28</v>
      </c>
      <c r="J127" s="31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26</v>
      </c>
      <c r="D128" s="33"/>
      <c r="E128" s="33"/>
      <c r="F128" s="26" t="str">
        <f>IF(E22="","",E22)</f>
        <v/>
      </c>
      <c r="G128" s="33"/>
      <c r="H128" s="33"/>
      <c r="I128" s="28" t="s">
        <v>31</v>
      </c>
      <c r="J128" s="31" t="str">
        <f>E28</f>
        <v/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32"/>
      <c r="B130" s="133"/>
      <c r="C130" s="134" t="s">
        <v>209</v>
      </c>
      <c r="D130" s="135" t="s">
        <v>59</v>
      </c>
      <c r="E130" s="135" t="s">
        <v>55</v>
      </c>
      <c r="F130" s="135" t="s">
        <v>56</v>
      </c>
      <c r="G130" s="135" t="s">
        <v>210</v>
      </c>
      <c r="H130" s="135" t="s">
        <v>211</v>
      </c>
      <c r="I130" s="135" t="s">
        <v>212</v>
      </c>
      <c r="J130" s="136" t="s">
        <v>196</v>
      </c>
      <c r="K130" s="137" t="s">
        <v>213</v>
      </c>
      <c r="L130" s="138"/>
      <c r="M130" s="66" t="s">
        <v>1</v>
      </c>
      <c r="N130" s="67" t="s">
        <v>38</v>
      </c>
      <c r="O130" s="67" t="s">
        <v>214</v>
      </c>
      <c r="P130" s="67" t="s">
        <v>215</v>
      </c>
      <c r="Q130" s="67" t="s">
        <v>216</v>
      </c>
      <c r="R130" s="67" t="s">
        <v>217</v>
      </c>
      <c r="S130" s="67" t="s">
        <v>218</v>
      </c>
      <c r="T130" s="68" t="s">
        <v>219</v>
      </c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</row>
    <row r="131" spans="1:65" s="2" customFormat="1" ht="22.95" customHeight="1">
      <c r="A131" s="33"/>
      <c r="B131" s="34"/>
      <c r="C131" s="73" t="s">
        <v>197</v>
      </c>
      <c r="D131" s="33"/>
      <c r="E131" s="33"/>
      <c r="F131" s="33"/>
      <c r="G131" s="33"/>
      <c r="H131" s="33"/>
      <c r="I131" s="33"/>
      <c r="J131" s="139">
        <f>BK131</f>
        <v>0</v>
      </c>
      <c r="K131" s="33"/>
      <c r="L131" s="34"/>
      <c r="M131" s="69"/>
      <c r="N131" s="60"/>
      <c r="O131" s="70"/>
      <c r="P131" s="140">
        <f>P132+P137</f>
        <v>0</v>
      </c>
      <c r="Q131" s="70"/>
      <c r="R131" s="140">
        <f>R132+R137</f>
        <v>5.2219999999999996E-2</v>
      </c>
      <c r="S131" s="70"/>
      <c r="T131" s="141">
        <f>T132+T137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73</v>
      </c>
      <c r="AU131" s="18" t="s">
        <v>198</v>
      </c>
      <c r="BK131" s="142">
        <f>BK132+BK137</f>
        <v>0</v>
      </c>
    </row>
    <row r="132" spans="1:65" s="12" customFormat="1" ht="25.95" customHeight="1">
      <c r="B132" s="143"/>
      <c r="D132" s="144" t="s">
        <v>73</v>
      </c>
      <c r="E132" s="145" t="s">
        <v>220</v>
      </c>
      <c r="F132" s="145" t="s">
        <v>221</v>
      </c>
      <c r="I132" s="146"/>
      <c r="J132" s="147">
        <f>BK132</f>
        <v>0</v>
      </c>
      <c r="L132" s="143"/>
      <c r="M132" s="148"/>
      <c r="N132" s="149"/>
      <c r="O132" s="149"/>
      <c r="P132" s="150">
        <f>P133</f>
        <v>0</v>
      </c>
      <c r="Q132" s="149"/>
      <c r="R132" s="150">
        <f>R133</f>
        <v>0</v>
      </c>
      <c r="S132" s="149"/>
      <c r="T132" s="151">
        <f>T133</f>
        <v>0</v>
      </c>
      <c r="AR132" s="144" t="s">
        <v>78</v>
      </c>
      <c r="AT132" s="152" t="s">
        <v>73</v>
      </c>
      <c r="AU132" s="152" t="s">
        <v>74</v>
      </c>
      <c r="AY132" s="144" t="s">
        <v>222</v>
      </c>
      <c r="BK132" s="153">
        <f>BK133</f>
        <v>0</v>
      </c>
    </row>
    <row r="133" spans="1:65" s="12" customFormat="1" ht="22.95" customHeight="1">
      <c r="B133" s="143"/>
      <c r="D133" s="144" t="s">
        <v>73</v>
      </c>
      <c r="E133" s="154" t="s">
        <v>160</v>
      </c>
      <c r="F133" s="154" t="s">
        <v>223</v>
      </c>
      <c r="I133" s="146"/>
      <c r="J133" s="155">
        <f>BK133</f>
        <v>0</v>
      </c>
      <c r="L133" s="143"/>
      <c r="M133" s="148"/>
      <c r="N133" s="149"/>
      <c r="O133" s="149"/>
      <c r="P133" s="150">
        <f>SUM(P134:P136)</f>
        <v>0</v>
      </c>
      <c r="Q133" s="149"/>
      <c r="R133" s="150">
        <f>SUM(R134:R136)</f>
        <v>0</v>
      </c>
      <c r="S133" s="149"/>
      <c r="T133" s="151">
        <f>SUM(T134:T136)</f>
        <v>0</v>
      </c>
      <c r="AR133" s="144" t="s">
        <v>78</v>
      </c>
      <c r="AT133" s="152" t="s">
        <v>73</v>
      </c>
      <c r="AU133" s="152" t="s">
        <v>78</v>
      </c>
      <c r="AY133" s="144" t="s">
        <v>222</v>
      </c>
      <c r="BK133" s="153">
        <f>SUM(BK134:BK136)</f>
        <v>0</v>
      </c>
    </row>
    <row r="134" spans="1:65" s="2" customFormat="1" ht="37.950000000000003" customHeight="1">
      <c r="A134" s="33"/>
      <c r="B134" s="156"/>
      <c r="C134" s="157" t="s">
        <v>357</v>
      </c>
      <c r="D134" s="157" t="s">
        <v>224</v>
      </c>
      <c r="E134" s="158" t="s">
        <v>1664</v>
      </c>
      <c r="F134" s="159" t="s">
        <v>1665</v>
      </c>
      <c r="G134" s="160" t="s">
        <v>399</v>
      </c>
      <c r="H134" s="161">
        <v>18</v>
      </c>
      <c r="I134" s="162"/>
      <c r="J134" s="163">
        <f>ROUND(I134*H134,2)</f>
        <v>0</v>
      </c>
      <c r="K134" s="164"/>
      <c r="L134" s="34"/>
      <c r="M134" s="165" t="s">
        <v>1</v>
      </c>
      <c r="N134" s="166" t="s">
        <v>40</v>
      </c>
      <c r="O134" s="62"/>
      <c r="P134" s="167">
        <f>O134*H134</f>
        <v>0</v>
      </c>
      <c r="Q134" s="167">
        <v>0</v>
      </c>
      <c r="R134" s="167">
        <f>Q134*H134</f>
        <v>0</v>
      </c>
      <c r="S134" s="167">
        <v>0</v>
      </c>
      <c r="T134" s="16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114</v>
      </c>
      <c r="AT134" s="169" t="s">
        <v>224</v>
      </c>
      <c r="AU134" s="169" t="s">
        <v>85</v>
      </c>
      <c r="AY134" s="18" t="s">
        <v>222</v>
      </c>
      <c r="BE134" s="170">
        <f>IF(N134="základná",J134,0)</f>
        <v>0</v>
      </c>
      <c r="BF134" s="170">
        <f>IF(N134="znížená",J134,0)</f>
        <v>0</v>
      </c>
      <c r="BG134" s="170">
        <f>IF(N134="zákl. prenesená",J134,0)</f>
        <v>0</v>
      </c>
      <c r="BH134" s="170">
        <f>IF(N134="zníž. prenesená",J134,0)</f>
        <v>0</v>
      </c>
      <c r="BI134" s="170">
        <f>IF(N134="nulová",J134,0)</f>
        <v>0</v>
      </c>
      <c r="BJ134" s="18" t="s">
        <v>85</v>
      </c>
      <c r="BK134" s="170">
        <f>ROUND(I134*H134,2)</f>
        <v>0</v>
      </c>
      <c r="BL134" s="18" t="s">
        <v>114</v>
      </c>
      <c r="BM134" s="169" t="s">
        <v>1666</v>
      </c>
    </row>
    <row r="135" spans="1:65" s="2" customFormat="1" ht="37.950000000000003" customHeight="1">
      <c r="A135" s="33"/>
      <c r="B135" s="156"/>
      <c r="C135" s="157" t="s">
        <v>362</v>
      </c>
      <c r="D135" s="157" t="s">
        <v>224</v>
      </c>
      <c r="E135" s="158" t="s">
        <v>1667</v>
      </c>
      <c r="F135" s="159" t="s">
        <v>1668</v>
      </c>
      <c r="G135" s="160" t="s">
        <v>399</v>
      </c>
      <c r="H135" s="161">
        <v>8.4</v>
      </c>
      <c r="I135" s="162"/>
      <c r="J135" s="163">
        <f>ROUND(I135*H135,2)</f>
        <v>0</v>
      </c>
      <c r="K135" s="164"/>
      <c r="L135" s="34"/>
      <c r="M135" s="165" t="s">
        <v>1</v>
      </c>
      <c r="N135" s="166" t="s">
        <v>40</v>
      </c>
      <c r="O135" s="62"/>
      <c r="P135" s="167">
        <f>O135*H135</f>
        <v>0</v>
      </c>
      <c r="Q135" s="167">
        <v>0</v>
      </c>
      <c r="R135" s="167">
        <f>Q135*H135</f>
        <v>0</v>
      </c>
      <c r="S135" s="167">
        <v>0</v>
      </c>
      <c r="T135" s="16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114</v>
      </c>
      <c r="AT135" s="169" t="s">
        <v>224</v>
      </c>
      <c r="AU135" s="169" t="s">
        <v>85</v>
      </c>
      <c r="AY135" s="18" t="s">
        <v>222</v>
      </c>
      <c r="BE135" s="170">
        <f>IF(N135="základná",J135,0)</f>
        <v>0</v>
      </c>
      <c r="BF135" s="170">
        <f>IF(N135="znížená",J135,0)</f>
        <v>0</v>
      </c>
      <c r="BG135" s="170">
        <f>IF(N135="zákl. prenesená",J135,0)</f>
        <v>0</v>
      </c>
      <c r="BH135" s="170">
        <f>IF(N135="zníž. prenesená",J135,0)</f>
        <v>0</v>
      </c>
      <c r="BI135" s="170">
        <f>IF(N135="nulová",J135,0)</f>
        <v>0</v>
      </c>
      <c r="BJ135" s="18" t="s">
        <v>85</v>
      </c>
      <c r="BK135" s="170">
        <f>ROUND(I135*H135,2)</f>
        <v>0</v>
      </c>
      <c r="BL135" s="18" t="s">
        <v>114</v>
      </c>
      <c r="BM135" s="169" t="s">
        <v>1669</v>
      </c>
    </row>
    <row r="136" spans="1:65" s="2" customFormat="1" ht="24.15" customHeight="1">
      <c r="A136" s="33"/>
      <c r="B136" s="156"/>
      <c r="C136" s="157" t="s">
        <v>368</v>
      </c>
      <c r="D136" s="157" t="s">
        <v>224</v>
      </c>
      <c r="E136" s="158" t="s">
        <v>877</v>
      </c>
      <c r="F136" s="159" t="s">
        <v>878</v>
      </c>
      <c r="G136" s="160" t="s">
        <v>482</v>
      </c>
      <c r="H136" s="161">
        <v>0.23799999999999999</v>
      </c>
      <c r="I136" s="162"/>
      <c r="J136" s="163">
        <f>ROUND(I136*H136,2)</f>
        <v>0</v>
      </c>
      <c r="K136" s="164"/>
      <c r="L136" s="34"/>
      <c r="M136" s="165" t="s">
        <v>1</v>
      </c>
      <c r="N136" s="166" t="s">
        <v>40</v>
      </c>
      <c r="O136" s="62"/>
      <c r="P136" s="167">
        <f>O136*H136</f>
        <v>0</v>
      </c>
      <c r="Q136" s="167">
        <v>0</v>
      </c>
      <c r="R136" s="167">
        <f>Q136*H136</f>
        <v>0</v>
      </c>
      <c r="S136" s="167">
        <v>0</v>
      </c>
      <c r="T136" s="16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114</v>
      </c>
      <c r="AT136" s="169" t="s">
        <v>224</v>
      </c>
      <c r="AU136" s="169" t="s">
        <v>85</v>
      </c>
      <c r="AY136" s="18" t="s">
        <v>222</v>
      </c>
      <c r="BE136" s="170">
        <f>IF(N136="základná",J136,0)</f>
        <v>0</v>
      </c>
      <c r="BF136" s="170">
        <f>IF(N136="znížená",J136,0)</f>
        <v>0</v>
      </c>
      <c r="BG136" s="170">
        <f>IF(N136="zákl. prenesená",J136,0)</f>
        <v>0</v>
      </c>
      <c r="BH136" s="170">
        <f>IF(N136="zníž. prenesená",J136,0)</f>
        <v>0</v>
      </c>
      <c r="BI136" s="170">
        <f>IF(N136="nulová",J136,0)</f>
        <v>0</v>
      </c>
      <c r="BJ136" s="18" t="s">
        <v>85</v>
      </c>
      <c r="BK136" s="170">
        <f>ROUND(I136*H136,2)</f>
        <v>0</v>
      </c>
      <c r="BL136" s="18" t="s">
        <v>114</v>
      </c>
      <c r="BM136" s="169" t="s">
        <v>879</v>
      </c>
    </row>
    <row r="137" spans="1:65" s="12" customFormat="1" ht="25.95" customHeight="1">
      <c r="B137" s="143"/>
      <c r="D137" s="144" t="s">
        <v>73</v>
      </c>
      <c r="E137" s="145" t="s">
        <v>510</v>
      </c>
      <c r="F137" s="145" t="s">
        <v>511</v>
      </c>
      <c r="I137" s="146"/>
      <c r="J137" s="147">
        <f>BK137</f>
        <v>0</v>
      </c>
      <c r="L137" s="143"/>
      <c r="M137" s="148"/>
      <c r="N137" s="149"/>
      <c r="O137" s="149"/>
      <c r="P137" s="150">
        <f>P138+P146+P158+P174</f>
        <v>0</v>
      </c>
      <c r="Q137" s="149"/>
      <c r="R137" s="150">
        <f>R138+R146+R158+R174</f>
        <v>5.2219999999999996E-2</v>
      </c>
      <c r="S137" s="149"/>
      <c r="T137" s="151">
        <f>T138+T146+T158+T174</f>
        <v>0</v>
      </c>
      <c r="AR137" s="144" t="s">
        <v>85</v>
      </c>
      <c r="AT137" s="152" t="s">
        <v>73</v>
      </c>
      <c r="AU137" s="152" t="s">
        <v>74</v>
      </c>
      <c r="AY137" s="144" t="s">
        <v>222</v>
      </c>
      <c r="BK137" s="153">
        <f>BK138+BK146+BK158+BK174</f>
        <v>0</v>
      </c>
    </row>
    <row r="138" spans="1:65" s="12" customFormat="1" ht="22.95" customHeight="1">
      <c r="B138" s="143"/>
      <c r="D138" s="144" t="s">
        <v>73</v>
      </c>
      <c r="E138" s="154" t="s">
        <v>981</v>
      </c>
      <c r="F138" s="154" t="s">
        <v>982</v>
      </c>
      <c r="I138" s="146"/>
      <c r="J138" s="155">
        <f>BK138</f>
        <v>0</v>
      </c>
      <c r="L138" s="143"/>
      <c r="M138" s="148"/>
      <c r="N138" s="149"/>
      <c r="O138" s="149"/>
      <c r="P138" s="150">
        <f>SUM(P139:P145)</f>
        <v>0</v>
      </c>
      <c r="Q138" s="149"/>
      <c r="R138" s="150">
        <f>SUM(R139:R145)</f>
        <v>0</v>
      </c>
      <c r="S138" s="149"/>
      <c r="T138" s="151">
        <f>SUM(T139:T145)</f>
        <v>0</v>
      </c>
      <c r="AR138" s="144" t="s">
        <v>85</v>
      </c>
      <c r="AT138" s="152" t="s">
        <v>73</v>
      </c>
      <c r="AU138" s="152" t="s">
        <v>78</v>
      </c>
      <c r="AY138" s="144" t="s">
        <v>222</v>
      </c>
      <c r="BK138" s="153">
        <f>SUM(BK139:BK145)</f>
        <v>0</v>
      </c>
    </row>
    <row r="139" spans="1:65" s="2" customFormat="1" ht="21.75" customHeight="1">
      <c r="A139" s="33"/>
      <c r="B139" s="156"/>
      <c r="C139" s="157" t="s">
        <v>380</v>
      </c>
      <c r="D139" s="157" t="s">
        <v>224</v>
      </c>
      <c r="E139" s="158" t="s">
        <v>1670</v>
      </c>
      <c r="F139" s="159" t="s">
        <v>1671</v>
      </c>
      <c r="G139" s="160" t="s">
        <v>399</v>
      </c>
      <c r="H139" s="161">
        <v>34</v>
      </c>
      <c r="I139" s="162"/>
      <c r="J139" s="163">
        <f t="shared" ref="J139:J145" si="0">ROUND(I139*H139,2)</f>
        <v>0</v>
      </c>
      <c r="K139" s="164"/>
      <c r="L139" s="34"/>
      <c r="M139" s="165" t="s">
        <v>1</v>
      </c>
      <c r="N139" s="166" t="s">
        <v>40</v>
      </c>
      <c r="O139" s="62"/>
      <c r="P139" s="167">
        <f t="shared" ref="P139:P145" si="1">O139*H139</f>
        <v>0</v>
      </c>
      <c r="Q139" s="167">
        <v>0</v>
      </c>
      <c r="R139" s="167">
        <f t="shared" ref="R139:R145" si="2">Q139*H139</f>
        <v>0</v>
      </c>
      <c r="S139" s="167">
        <v>0</v>
      </c>
      <c r="T139" s="168">
        <f t="shared" ref="T139:T145" si="3"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349</v>
      </c>
      <c r="AT139" s="169" t="s">
        <v>224</v>
      </c>
      <c r="AU139" s="169" t="s">
        <v>85</v>
      </c>
      <c r="AY139" s="18" t="s">
        <v>222</v>
      </c>
      <c r="BE139" s="170">
        <f t="shared" ref="BE139:BE145" si="4">IF(N139="základná",J139,0)</f>
        <v>0</v>
      </c>
      <c r="BF139" s="170">
        <f t="shared" ref="BF139:BF145" si="5">IF(N139="znížená",J139,0)</f>
        <v>0</v>
      </c>
      <c r="BG139" s="170">
        <f t="shared" ref="BG139:BG145" si="6">IF(N139="zákl. prenesená",J139,0)</f>
        <v>0</v>
      </c>
      <c r="BH139" s="170">
        <f t="shared" ref="BH139:BH145" si="7">IF(N139="zníž. prenesená",J139,0)</f>
        <v>0</v>
      </c>
      <c r="BI139" s="170">
        <f t="shared" ref="BI139:BI145" si="8">IF(N139="nulová",J139,0)</f>
        <v>0</v>
      </c>
      <c r="BJ139" s="18" t="s">
        <v>85</v>
      </c>
      <c r="BK139" s="170">
        <f t="shared" ref="BK139:BK145" si="9">ROUND(I139*H139,2)</f>
        <v>0</v>
      </c>
      <c r="BL139" s="18" t="s">
        <v>349</v>
      </c>
      <c r="BM139" s="169" t="s">
        <v>1672</v>
      </c>
    </row>
    <row r="140" spans="1:65" s="2" customFormat="1" ht="16.5" customHeight="1">
      <c r="A140" s="33"/>
      <c r="B140" s="156"/>
      <c r="C140" s="209" t="s">
        <v>415</v>
      </c>
      <c r="D140" s="209" t="s">
        <v>588</v>
      </c>
      <c r="E140" s="210" t="s">
        <v>1673</v>
      </c>
      <c r="F140" s="211" t="s">
        <v>3297</v>
      </c>
      <c r="G140" s="212" t="s">
        <v>399</v>
      </c>
      <c r="H140" s="213">
        <v>34.6</v>
      </c>
      <c r="I140" s="214"/>
      <c r="J140" s="215">
        <f t="shared" si="0"/>
        <v>0</v>
      </c>
      <c r="K140" s="216"/>
      <c r="L140" s="217"/>
      <c r="M140" s="218" t="s">
        <v>1</v>
      </c>
      <c r="N140" s="219" t="s">
        <v>40</v>
      </c>
      <c r="O140" s="62"/>
      <c r="P140" s="167">
        <f t="shared" si="1"/>
        <v>0</v>
      </c>
      <c r="Q140" s="167">
        <v>0</v>
      </c>
      <c r="R140" s="167">
        <f t="shared" si="2"/>
        <v>0</v>
      </c>
      <c r="S140" s="167">
        <v>0</v>
      </c>
      <c r="T140" s="168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506</v>
      </c>
      <c r="AT140" s="169" t="s">
        <v>588</v>
      </c>
      <c r="AU140" s="169" t="s">
        <v>85</v>
      </c>
      <c r="AY140" s="18" t="s">
        <v>222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85</v>
      </c>
      <c r="BK140" s="170">
        <f t="shared" si="9"/>
        <v>0</v>
      </c>
      <c r="BL140" s="18" t="s">
        <v>349</v>
      </c>
      <c r="BM140" s="169" t="s">
        <v>1674</v>
      </c>
    </row>
    <row r="141" spans="1:65" s="2" customFormat="1" ht="21.75" customHeight="1">
      <c r="A141" s="33"/>
      <c r="B141" s="156"/>
      <c r="C141" s="157" t="s">
        <v>424</v>
      </c>
      <c r="D141" s="157" t="s">
        <v>224</v>
      </c>
      <c r="E141" s="158" t="s">
        <v>1675</v>
      </c>
      <c r="F141" s="159" t="s">
        <v>1676</v>
      </c>
      <c r="G141" s="160" t="s">
        <v>399</v>
      </c>
      <c r="H141" s="161">
        <v>35</v>
      </c>
      <c r="I141" s="162"/>
      <c r="J141" s="163">
        <f t="shared" si="0"/>
        <v>0</v>
      </c>
      <c r="K141" s="164"/>
      <c r="L141" s="34"/>
      <c r="M141" s="165" t="s">
        <v>1</v>
      </c>
      <c r="N141" s="166" t="s">
        <v>40</v>
      </c>
      <c r="O141" s="62"/>
      <c r="P141" s="167">
        <f t="shared" si="1"/>
        <v>0</v>
      </c>
      <c r="Q141" s="167">
        <v>0</v>
      </c>
      <c r="R141" s="167">
        <f t="shared" si="2"/>
        <v>0</v>
      </c>
      <c r="S141" s="167">
        <v>0</v>
      </c>
      <c r="T141" s="168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349</v>
      </c>
      <c r="AT141" s="169" t="s">
        <v>224</v>
      </c>
      <c r="AU141" s="169" t="s">
        <v>85</v>
      </c>
      <c r="AY141" s="18" t="s">
        <v>222</v>
      </c>
      <c r="BE141" s="170">
        <f t="shared" si="4"/>
        <v>0</v>
      </c>
      <c r="BF141" s="170">
        <f t="shared" si="5"/>
        <v>0</v>
      </c>
      <c r="BG141" s="170">
        <f t="shared" si="6"/>
        <v>0</v>
      </c>
      <c r="BH141" s="170">
        <f t="shared" si="7"/>
        <v>0</v>
      </c>
      <c r="BI141" s="170">
        <f t="shared" si="8"/>
        <v>0</v>
      </c>
      <c r="BJ141" s="18" t="s">
        <v>85</v>
      </c>
      <c r="BK141" s="170">
        <f t="shared" si="9"/>
        <v>0</v>
      </c>
      <c r="BL141" s="18" t="s">
        <v>349</v>
      </c>
      <c r="BM141" s="169" t="s">
        <v>1677</v>
      </c>
    </row>
    <row r="142" spans="1:65" s="2" customFormat="1" ht="16.5" customHeight="1">
      <c r="A142" s="33"/>
      <c r="B142" s="156"/>
      <c r="C142" s="209" t="s">
        <v>429</v>
      </c>
      <c r="D142" s="209" t="s">
        <v>588</v>
      </c>
      <c r="E142" s="210" t="s">
        <v>1678</v>
      </c>
      <c r="F142" s="211" t="s">
        <v>3298</v>
      </c>
      <c r="G142" s="212" t="s">
        <v>399</v>
      </c>
      <c r="H142" s="213">
        <v>11</v>
      </c>
      <c r="I142" s="214"/>
      <c r="J142" s="215">
        <f t="shared" si="0"/>
        <v>0</v>
      </c>
      <c r="K142" s="216"/>
      <c r="L142" s="217"/>
      <c r="M142" s="218" t="s">
        <v>1</v>
      </c>
      <c r="N142" s="219" t="s">
        <v>40</v>
      </c>
      <c r="O142" s="62"/>
      <c r="P142" s="167">
        <f t="shared" si="1"/>
        <v>0</v>
      </c>
      <c r="Q142" s="167">
        <v>0</v>
      </c>
      <c r="R142" s="167">
        <f t="shared" si="2"/>
        <v>0</v>
      </c>
      <c r="S142" s="167">
        <v>0</v>
      </c>
      <c r="T142" s="168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506</v>
      </c>
      <c r="AT142" s="169" t="s">
        <v>588</v>
      </c>
      <c r="AU142" s="169" t="s">
        <v>85</v>
      </c>
      <c r="AY142" s="18" t="s">
        <v>222</v>
      </c>
      <c r="BE142" s="170">
        <f t="shared" si="4"/>
        <v>0</v>
      </c>
      <c r="BF142" s="170">
        <f t="shared" si="5"/>
        <v>0</v>
      </c>
      <c r="BG142" s="170">
        <f t="shared" si="6"/>
        <v>0</v>
      </c>
      <c r="BH142" s="170">
        <f t="shared" si="7"/>
        <v>0</v>
      </c>
      <c r="BI142" s="170">
        <f t="shared" si="8"/>
        <v>0</v>
      </c>
      <c r="BJ142" s="18" t="s">
        <v>85</v>
      </c>
      <c r="BK142" s="170">
        <f t="shared" si="9"/>
        <v>0</v>
      </c>
      <c r="BL142" s="18" t="s">
        <v>349</v>
      </c>
      <c r="BM142" s="169" t="s">
        <v>1679</v>
      </c>
    </row>
    <row r="143" spans="1:65" s="2" customFormat="1" ht="16.5" customHeight="1">
      <c r="A143" s="33"/>
      <c r="B143" s="156"/>
      <c r="C143" s="209" t="s">
        <v>473</v>
      </c>
      <c r="D143" s="209" t="s">
        <v>588</v>
      </c>
      <c r="E143" s="210" t="s">
        <v>1680</v>
      </c>
      <c r="F143" s="211" t="s">
        <v>3299</v>
      </c>
      <c r="G143" s="212" t="s">
        <v>399</v>
      </c>
      <c r="H143" s="213">
        <v>5</v>
      </c>
      <c r="I143" s="214"/>
      <c r="J143" s="215">
        <f t="shared" si="0"/>
        <v>0</v>
      </c>
      <c r="K143" s="216"/>
      <c r="L143" s="217"/>
      <c r="M143" s="218" t="s">
        <v>1</v>
      </c>
      <c r="N143" s="219" t="s">
        <v>40</v>
      </c>
      <c r="O143" s="62"/>
      <c r="P143" s="167">
        <f t="shared" si="1"/>
        <v>0</v>
      </c>
      <c r="Q143" s="167">
        <v>0</v>
      </c>
      <c r="R143" s="167">
        <f t="shared" si="2"/>
        <v>0</v>
      </c>
      <c r="S143" s="167">
        <v>0</v>
      </c>
      <c r="T143" s="168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506</v>
      </c>
      <c r="AT143" s="169" t="s">
        <v>588</v>
      </c>
      <c r="AU143" s="169" t="s">
        <v>85</v>
      </c>
      <c r="AY143" s="18" t="s">
        <v>222</v>
      </c>
      <c r="BE143" s="170">
        <f t="shared" si="4"/>
        <v>0</v>
      </c>
      <c r="BF143" s="170">
        <f t="shared" si="5"/>
        <v>0</v>
      </c>
      <c r="BG143" s="170">
        <f t="shared" si="6"/>
        <v>0</v>
      </c>
      <c r="BH143" s="170">
        <f t="shared" si="7"/>
        <v>0</v>
      </c>
      <c r="BI143" s="170">
        <f t="shared" si="8"/>
        <v>0</v>
      </c>
      <c r="BJ143" s="18" t="s">
        <v>85</v>
      </c>
      <c r="BK143" s="170">
        <f t="shared" si="9"/>
        <v>0</v>
      </c>
      <c r="BL143" s="18" t="s">
        <v>349</v>
      </c>
      <c r="BM143" s="169" t="s">
        <v>1681</v>
      </c>
    </row>
    <row r="144" spans="1:65" s="2" customFormat="1" ht="16.5" customHeight="1">
      <c r="A144" s="33"/>
      <c r="B144" s="156"/>
      <c r="C144" s="209" t="s">
        <v>479</v>
      </c>
      <c r="D144" s="209" t="s">
        <v>588</v>
      </c>
      <c r="E144" s="210" t="s">
        <v>1682</v>
      </c>
      <c r="F144" s="211" t="s">
        <v>3300</v>
      </c>
      <c r="G144" s="212" t="s">
        <v>399</v>
      </c>
      <c r="H144" s="213">
        <v>19</v>
      </c>
      <c r="I144" s="214"/>
      <c r="J144" s="215">
        <f t="shared" si="0"/>
        <v>0</v>
      </c>
      <c r="K144" s="216"/>
      <c r="L144" s="217"/>
      <c r="M144" s="218" t="s">
        <v>1</v>
      </c>
      <c r="N144" s="219" t="s">
        <v>40</v>
      </c>
      <c r="O144" s="62"/>
      <c r="P144" s="167">
        <f t="shared" si="1"/>
        <v>0</v>
      </c>
      <c r="Q144" s="167">
        <v>0</v>
      </c>
      <c r="R144" s="167">
        <f t="shared" si="2"/>
        <v>0</v>
      </c>
      <c r="S144" s="167">
        <v>0</v>
      </c>
      <c r="T144" s="168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506</v>
      </c>
      <c r="AT144" s="169" t="s">
        <v>588</v>
      </c>
      <c r="AU144" s="169" t="s">
        <v>85</v>
      </c>
      <c r="AY144" s="18" t="s">
        <v>222</v>
      </c>
      <c r="BE144" s="170">
        <f t="shared" si="4"/>
        <v>0</v>
      </c>
      <c r="BF144" s="170">
        <f t="shared" si="5"/>
        <v>0</v>
      </c>
      <c r="BG144" s="170">
        <f t="shared" si="6"/>
        <v>0</v>
      </c>
      <c r="BH144" s="170">
        <f t="shared" si="7"/>
        <v>0</v>
      </c>
      <c r="BI144" s="170">
        <f t="shared" si="8"/>
        <v>0</v>
      </c>
      <c r="BJ144" s="18" t="s">
        <v>85</v>
      </c>
      <c r="BK144" s="170">
        <f t="shared" si="9"/>
        <v>0</v>
      </c>
      <c r="BL144" s="18" t="s">
        <v>349</v>
      </c>
      <c r="BM144" s="169" t="s">
        <v>1683</v>
      </c>
    </row>
    <row r="145" spans="1:65" s="2" customFormat="1" ht="24.15" customHeight="1">
      <c r="A145" s="33"/>
      <c r="B145" s="156"/>
      <c r="C145" s="157" t="s">
        <v>484</v>
      </c>
      <c r="D145" s="157" t="s">
        <v>224</v>
      </c>
      <c r="E145" s="158" t="s">
        <v>1684</v>
      </c>
      <c r="F145" s="159" t="s">
        <v>994</v>
      </c>
      <c r="G145" s="160" t="s">
        <v>893</v>
      </c>
      <c r="H145" s="228">
        <v>2.617</v>
      </c>
      <c r="I145" s="162"/>
      <c r="J145" s="163">
        <f t="shared" si="0"/>
        <v>0</v>
      </c>
      <c r="K145" s="164"/>
      <c r="L145" s="34"/>
      <c r="M145" s="165" t="s">
        <v>1</v>
      </c>
      <c r="N145" s="166" t="s">
        <v>40</v>
      </c>
      <c r="O145" s="62"/>
      <c r="P145" s="167">
        <f t="shared" si="1"/>
        <v>0</v>
      </c>
      <c r="Q145" s="167">
        <v>0</v>
      </c>
      <c r="R145" s="167">
        <f t="shared" si="2"/>
        <v>0</v>
      </c>
      <c r="S145" s="167">
        <v>0</v>
      </c>
      <c r="T145" s="168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349</v>
      </c>
      <c r="AT145" s="169" t="s">
        <v>224</v>
      </c>
      <c r="AU145" s="169" t="s">
        <v>85</v>
      </c>
      <c r="AY145" s="18" t="s">
        <v>222</v>
      </c>
      <c r="BE145" s="170">
        <f t="shared" si="4"/>
        <v>0</v>
      </c>
      <c r="BF145" s="170">
        <f t="shared" si="5"/>
        <v>0</v>
      </c>
      <c r="BG145" s="170">
        <f t="shared" si="6"/>
        <v>0</v>
      </c>
      <c r="BH145" s="170">
        <f t="shared" si="7"/>
        <v>0</v>
      </c>
      <c r="BI145" s="170">
        <f t="shared" si="8"/>
        <v>0</v>
      </c>
      <c r="BJ145" s="18" t="s">
        <v>85</v>
      </c>
      <c r="BK145" s="170">
        <f t="shared" si="9"/>
        <v>0</v>
      </c>
      <c r="BL145" s="18" t="s">
        <v>349</v>
      </c>
      <c r="BM145" s="169" t="s">
        <v>1685</v>
      </c>
    </row>
    <row r="146" spans="1:65" s="12" customFormat="1" ht="22.95" customHeight="1">
      <c r="B146" s="143"/>
      <c r="D146" s="144" t="s">
        <v>73</v>
      </c>
      <c r="E146" s="154" t="s">
        <v>883</v>
      </c>
      <c r="F146" s="154" t="s">
        <v>884</v>
      </c>
      <c r="I146" s="146"/>
      <c r="J146" s="155">
        <f>BK146</f>
        <v>0</v>
      </c>
      <c r="L146" s="143"/>
      <c r="M146" s="148"/>
      <c r="N146" s="149"/>
      <c r="O146" s="149"/>
      <c r="P146" s="150">
        <f>SUM(P147:P157)</f>
        <v>0</v>
      </c>
      <c r="Q146" s="149"/>
      <c r="R146" s="150">
        <f>SUM(R147:R157)</f>
        <v>0</v>
      </c>
      <c r="S146" s="149"/>
      <c r="T146" s="151">
        <f>SUM(T147:T157)</f>
        <v>0</v>
      </c>
      <c r="AR146" s="144" t="s">
        <v>85</v>
      </c>
      <c r="AT146" s="152" t="s">
        <v>73</v>
      </c>
      <c r="AU146" s="152" t="s">
        <v>78</v>
      </c>
      <c r="AY146" s="144" t="s">
        <v>222</v>
      </c>
      <c r="BK146" s="153">
        <f>SUM(BK147:BK157)</f>
        <v>0</v>
      </c>
    </row>
    <row r="147" spans="1:65" s="2" customFormat="1" ht="16.5" customHeight="1">
      <c r="A147" s="33"/>
      <c r="B147" s="156"/>
      <c r="C147" s="157" t="s">
        <v>496</v>
      </c>
      <c r="D147" s="157" t="s">
        <v>224</v>
      </c>
      <c r="E147" s="158" t="s">
        <v>1686</v>
      </c>
      <c r="F147" s="159" t="s">
        <v>1687</v>
      </c>
      <c r="G147" s="160" t="s">
        <v>399</v>
      </c>
      <c r="H147" s="161">
        <v>14.6</v>
      </c>
      <c r="I147" s="162"/>
      <c r="J147" s="163">
        <f t="shared" ref="J147:J157" si="10">ROUND(I147*H147,2)</f>
        <v>0</v>
      </c>
      <c r="K147" s="164"/>
      <c r="L147" s="34"/>
      <c r="M147" s="165" t="s">
        <v>1</v>
      </c>
      <c r="N147" s="166" t="s">
        <v>40</v>
      </c>
      <c r="O147" s="62"/>
      <c r="P147" s="167">
        <f t="shared" ref="P147:P157" si="11">O147*H147</f>
        <v>0</v>
      </c>
      <c r="Q147" s="167">
        <v>0</v>
      </c>
      <c r="R147" s="167">
        <f t="shared" ref="R147:R157" si="12">Q147*H147</f>
        <v>0</v>
      </c>
      <c r="S147" s="167">
        <v>0</v>
      </c>
      <c r="T147" s="168">
        <f t="shared" ref="T147:T157" si="13"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349</v>
      </c>
      <c r="AT147" s="169" t="s">
        <v>224</v>
      </c>
      <c r="AU147" s="169" t="s">
        <v>85</v>
      </c>
      <c r="AY147" s="18" t="s">
        <v>222</v>
      </c>
      <c r="BE147" s="170">
        <f t="shared" ref="BE147:BE157" si="14">IF(N147="základná",J147,0)</f>
        <v>0</v>
      </c>
      <c r="BF147" s="170">
        <f t="shared" ref="BF147:BF157" si="15">IF(N147="znížená",J147,0)</f>
        <v>0</v>
      </c>
      <c r="BG147" s="170">
        <f t="shared" ref="BG147:BG157" si="16">IF(N147="zákl. prenesená",J147,0)</f>
        <v>0</v>
      </c>
      <c r="BH147" s="170">
        <f t="shared" ref="BH147:BH157" si="17">IF(N147="zníž. prenesená",J147,0)</f>
        <v>0</v>
      </c>
      <c r="BI147" s="170">
        <f t="shared" ref="BI147:BI157" si="18">IF(N147="nulová",J147,0)</f>
        <v>0</v>
      </c>
      <c r="BJ147" s="18" t="s">
        <v>85</v>
      </c>
      <c r="BK147" s="170">
        <f t="shared" ref="BK147:BK157" si="19">ROUND(I147*H147,2)</f>
        <v>0</v>
      </c>
      <c r="BL147" s="18" t="s">
        <v>349</v>
      </c>
      <c r="BM147" s="169" t="s">
        <v>1688</v>
      </c>
    </row>
    <row r="148" spans="1:65" s="2" customFormat="1" ht="16.5" customHeight="1">
      <c r="A148" s="33"/>
      <c r="B148" s="156"/>
      <c r="C148" s="157" t="s">
        <v>500</v>
      </c>
      <c r="D148" s="157" t="s">
        <v>224</v>
      </c>
      <c r="E148" s="158" t="s">
        <v>1689</v>
      </c>
      <c r="F148" s="159" t="s">
        <v>1690</v>
      </c>
      <c r="G148" s="160" t="s">
        <v>399</v>
      </c>
      <c r="H148" s="161">
        <v>4</v>
      </c>
      <c r="I148" s="162"/>
      <c r="J148" s="163">
        <f t="shared" si="10"/>
        <v>0</v>
      </c>
      <c r="K148" s="164"/>
      <c r="L148" s="34"/>
      <c r="M148" s="165" t="s">
        <v>1</v>
      </c>
      <c r="N148" s="166" t="s">
        <v>40</v>
      </c>
      <c r="O148" s="62"/>
      <c r="P148" s="167">
        <f t="shared" si="11"/>
        <v>0</v>
      </c>
      <c r="Q148" s="167">
        <v>0</v>
      </c>
      <c r="R148" s="167">
        <f t="shared" si="12"/>
        <v>0</v>
      </c>
      <c r="S148" s="167">
        <v>0</v>
      </c>
      <c r="T148" s="168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349</v>
      </c>
      <c r="AT148" s="169" t="s">
        <v>224</v>
      </c>
      <c r="AU148" s="169" t="s">
        <v>85</v>
      </c>
      <c r="AY148" s="18" t="s">
        <v>222</v>
      </c>
      <c r="BE148" s="170">
        <f t="shared" si="14"/>
        <v>0</v>
      </c>
      <c r="BF148" s="170">
        <f t="shared" si="15"/>
        <v>0</v>
      </c>
      <c r="BG148" s="170">
        <f t="shared" si="16"/>
        <v>0</v>
      </c>
      <c r="BH148" s="170">
        <f t="shared" si="17"/>
        <v>0</v>
      </c>
      <c r="BI148" s="170">
        <f t="shared" si="18"/>
        <v>0</v>
      </c>
      <c r="BJ148" s="18" t="s">
        <v>85</v>
      </c>
      <c r="BK148" s="170">
        <f t="shared" si="19"/>
        <v>0</v>
      </c>
      <c r="BL148" s="18" t="s">
        <v>349</v>
      </c>
      <c r="BM148" s="169" t="s">
        <v>1691</v>
      </c>
    </row>
    <row r="149" spans="1:65" s="2" customFormat="1" ht="16.5" customHeight="1">
      <c r="A149" s="33"/>
      <c r="B149" s="156"/>
      <c r="C149" s="157" t="s">
        <v>506</v>
      </c>
      <c r="D149" s="157" t="s">
        <v>224</v>
      </c>
      <c r="E149" s="158" t="s">
        <v>1692</v>
      </c>
      <c r="F149" s="159" t="s">
        <v>1693</v>
      </c>
      <c r="G149" s="160" t="s">
        <v>399</v>
      </c>
      <c r="H149" s="161">
        <v>2</v>
      </c>
      <c r="I149" s="162"/>
      <c r="J149" s="163">
        <f t="shared" si="10"/>
        <v>0</v>
      </c>
      <c r="K149" s="164"/>
      <c r="L149" s="34"/>
      <c r="M149" s="165" t="s">
        <v>1</v>
      </c>
      <c r="N149" s="166" t="s">
        <v>40</v>
      </c>
      <c r="O149" s="62"/>
      <c r="P149" s="167">
        <f t="shared" si="11"/>
        <v>0</v>
      </c>
      <c r="Q149" s="167">
        <v>0</v>
      </c>
      <c r="R149" s="167">
        <f t="shared" si="12"/>
        <v>0</v>
      </c>
      <c r="S149" s="167">
        <v>0</v>
      </c>
      <c r="T149" s="168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349</v>
      </c>
      <c r="AT149" s="169" t="s">
        <v>224</v>
      </c>
      <c r="AU149" s="169" t="s">
        <v>85</v>
      </c>
      <c r="AY149" s="18" t="s">
        <v>222</v>
      </c>
      <c r="BE149" s="170">
        <f t="shared" si="14"/>
        <v>0</v>
      </c>
      <c r="BF149" s="170">
        <f t="shared" si="15"/>
        <v>0</v>
      </c>
      <c r="BG149" s="170">
        <f t="shared" si="16"/>
        <v>0</v>
      </c>
      <c r="BH149" s="170">
        <f t="shared" si="17"/>
        <v>0</v>
      </c>
      <c r="BI149" s="170">
        <f t="shared" si="18"/>
        <v>0</v>
      </c>
      <c r="BJ149" s="18" t="s">
        <v>85</v>
      </c>
      <c r="BK149" s="170">
        <f t="shared" si="19"/>
        <v>0</v>
      </c>
      <c r="BL149" s="18" t="s">
        <v>349</v>
      </c>
      <c r="BM149" s="169" t="s">
        <v>1694</v>
      </c>
    </row>
    <row r="150" spans="1:65" s="2" customFormat="1" ht="21.75" customHeight="1">
      <c r="A150" s="33"/>
      <c r="B150" s="156"/>
      <c r="C150" s="157" t="s">
        <v>514</v>
      </c>
      <c r="D150" s="157" t="s">
        <v>224</v>
      </c>
      <c r="E150" s="158" t="s">
        <v>1695</v>
      </c>
      <c r="F150" s="159" t="s">
        <v>1696</v>
      </c>
      <c r="G150" s="160" t="s">
        <v>399</v>
      </c>
      <c r="H150" s="161">
        <v>4.4000000000000004</v>
      </c>
      <c r="I150" s="162"/>
      <c r="J150" s="163">
        <f t="shared" si="10"/>
        <v>0</v>
      </c>
      <c r="K150" s="164"/>
      <c r="L150" s="34"/>
      <c r="M150" s="165" t="s">
        <v>1</v>
      </c>
      <c r="N150" s="166" t="s">
        <v>40</v>
      </c>
      <c r="O150" s="62"/>
      <c r="P150" s="167">
        <f t="shared" si="11"/>
        <v>0</v>
      </c>
      <c r="Q150" s="167">
        <v>0</v>
      </c>
      <c r="R150" s="167">
        <f t="shared" si="12"/>
        <v>0</v>
      </c>
      <c r="S150" s="167">
        <v>0</v>
      </c>
      <c r="T150" s="168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349</v>
      </c>
      <c r="AT150" s="169" t="s">
        <v>224</v>
      </c>
      <c r="AU150" s="169" t="s">
        <v>85</v>
      </c>
      <c r="AY150" s="18" t="s">
        <v>222</v>
      </c>
      <c r="BE150" s="170">
        <f t="shared" si="14"/>
        <v>0</v>
      </c>
      <c r="BF150" s="170">
        <f t="shared" si="15"/>
        <v>0</v>
      </c>
      <c r="BG150" s="170">
        <f t="shared" si="16"/>
        <v>0</v>
      </c>
      <c r="BH150" s="170">
        <f t="shared" si="17"/>
        <v>0</v>
      </c>
      <c r="BI150" s="170">
        <f t="shared" si="18"/>
        <v>0</v>
      </c>
      <c r="BJ150" s="18" t="s">
        <v>85</v>
      </c>
      <c r="BK150" s="170">
        <f t="shared" si="19"/>
        <v>0</v>
      </c>
      <c r="BL150" s="18" t="s">
        <v>349</v>
      </c>
      <c r="BM150" s="169" t="s">
        <v>1697</v>
      </c>
    </row>
    <row r="151" spans="1:65" s="2" customFormat="1" ht="21.75" customHeight="1">
      <c r="A151" s="33"/>
      <c r="B151" s="156"/>
      <c r="C151" s="157" t="s">
        <v>518</v>
      </c>
      <c r="D151" s="157" t="s">
        <v>224</v>
      </c>
      <c r="E151" s="158" t="s">
        <v>1698</v>
      </c>
      <c r="F151" s="159" t="s">
        <v>1699</v>
      </c>
      <c r="G151" s="160" t="s">
        <v>399</v>
      </c>
      <c r="H151" s="161">
        <v>2.4</v>
      </c>
      <c r="I151" s="162"/>
      <c r="J151" s="163">
        <f t="shared" si="10"/>
        <v>0</v>
      </c>
      <c r="K151" s="164"/>
      <c r="L151" s="34"/>
      <c r="M151" s="165" t="s">
        <v>1</v>
      </c>
      <c r="N151" s="166" t="s">
        <v>40</v>
      </c>
      <c r="O151" s="62"/>
      <c r="P151" s="167">
        <f t="shared" si="11"/>
        <v>0</v>
      </c>
      <c r="Q151" s="167">
        <v>0</v>
      </c>
      <c r="R151" s="167">
        <f t="shared" si="12"/>
        <v>0</v>
      </c>
      <c r="S151" s="167">
        <v>0</v>
      </c>
      <c r="T151" s="168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349</v>
      </c>
      <c r="AT151" s="169" t="s">
        <v>224</v>
      </c>
      <c r="AU151" s="169" t="s">
        <v>85</v>
      </c>
      <c r="AY151" s="18" t="s">
        <v>222</v>
      </c>
      <c r="BE151" s="170">
        <f t="shared" si="14"/>
        <v>0</v>
      </c>
      <c r="BF151" s="170">
        <f t="shared" si="15"/>
        <v>0</v>
      </c>
      <c r="BG151" s="170">
        <f t="shared" si="16"/>
        <v>0</v>
      </c>
      <c r="BH151" s="170">
        <f t="shared" si="17"/>
        <v>0</v>
      </c>
      <c r="BI151" s="170">
        <f t="shared" si="18"/>
        <v>0</v>
      </c>
      <c r="BJ151" s="18" t="s">
        <v>85</v>
      </c>
      <c r="BK151" s="170">
        <f t="shared" si="19"/>
        <v>0</v>
      </c>
      <c r="BL151" s="18" t="s">
        <v>349</v>
      </c>
      <c r="BM151" s="169" t="s">
        <v>1700</v>
      </c>
    </row>
    <row r="152" spans="1:65" s="2" customFormat="1" ht="24.15" customHeight="1">
      <c r="A152" s="33"/>
      <c r="B152" s="156"/>
      <c r="C152" s="157" t="s">
        <v>522</v>
      </c>
      <c r="D152" s="157" t="s">
        <v>224</v>
      </c>
      <c r="E152" s="158" t="s">
        <v>1701</v>
      </c>
      <c r="F152" s="159" t="s">
        <v>1702</v>
      </c>
      <c r="G152" s="160" t="s">
        <v>399</v>
      </c>
      <c r="H152" s="161">
        <v>3.5</v>
      </c>
      <c r="I152" s="162"/>
      <c r="J152" s="163">
        <f t="shared" si="10"/>
        <v>0</v>
      </c>
      <c r="K152" s="164"/>
      <c r="L152" s="34"/>
      <c r="M152" s="165" t="s">
        <v>1</v>
      </c>
      <c r="N152" s="166" t="s">
        <v>40</v>
      </c>
      <c r="O152" s="62"/>
      <c r="P152" s="167">
        <f t="shared" si="11"/>
        <v>0</v>
      </c>
      <c r="Q152" s="167">
        <v>0</v>
      </c>
      <c r="R152" s="167">
        <f t="shared" si="12"/>
        <v>0</v>
      </c>
      <c r="S152" s="167">
        <v>0</v>
      </c>
      <c r="T152" s="168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349</v>
      </c>
      <c r="AT152" s="169" t="s">
        <v>224</v>
      </c>
      <c r="AU152" s="169" t="s">
        <v>85</v>
      </c>
      <c r="AY152" s="18" t="s">
        <v>222</v>
      </c>
      <c r="BE152" s="170">
        <f t="shared" si="14"/>
        <v>0</v>
      </c>
      <c r="BF152" s="170">
        <f t="shared" si="15"/>
        <v>0</v>
      </c>
      <c r="BG152" s="170">
        <f t="shared" si="16"/>
        <v>0</v>
      </c>
      <c r="BH152" s="170">
        <f t="shared" si="17"/>
        <v>0</v>
      </c>
      <c r="BI152" s="170">
        <f t="shared" si="18"/>
        <v>0</v>
      </c>
      <c r="BJ152" s="18" t="s">
        <v>85</v>
      </c>
      <c r="BK152" s="170">
        <f t="shared" si="19"/>
        <v>0</v>
      </c>
      <c r="BL152" s="18" t="s">
        <v>349</v>
      </c>
      <c r="BM152" s="169" t="s">
        <v>1703</v>
      </c>
    </row>
    <row r="153" spans="1:65" s="2" customFormat="1" ht="16.5" customHeight="1">
      <c r="A153" s="33"/>
      <c r="B153" s="156"/>
      <c r="C153" s="209" t="s">
        <v>528</v>
      </c>
      <c r="D153" s="209" t="s">
        <v>588</v>
      </c>
      <c r="E153" s="210" t="s">
        <v>1704</v>
      </c>
      <c r="F153" s="211" t="s">
        <v>1705</v>
      </c>
      <c r="G153" s="212" t="s">
        <v>227</v>
      </c>
      <c r="H153" s="213">
        <v>2</v>
      </c>
      <c r="I153" s="214"/>
      <c r="J153" s="215">
        <f t="shared" si="10"/>
        <v>0</v>
      </c>
      <c r="K153" s="216"/>
      <c r="L153" s="217"/>
      <c r="M153" s="218" t="s">
        <v>1</v>
      </c>
      <c r="N153" s="219" t="s">
        <v>40</v>
      </c>
      <c r="O153" s="62"/>
      <c r="P153" s="167">
        <f t="shared" si="11"/>
        <v>0</v>
      </c>
      <c r="Q153" s="167">
        <v>0</v>
      </c>
      <c r="R153" s="167">
        <f t="shared" si="12"/>
        <v>0</v>
      </c>
      <c r="S153" s="167">
        <v>0</v>
      </c>
      <c r="T153" s="168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506</v>
      </c>
      <c r="AT153" s="169" t="s">
        <v>588</v>
      </c>
      <c r="AU153" s="169" t="s">
        <v>85</v>
      </c>
      <c r="AY153" s="18" t="s">
        <v>222</v>
      </c>
      <c r="BE153" s="170">
        <f t="shared" si="14"/>
        <v>0</v>
      </c>
      <c r="BF153" s="170">
        <f t="shared" si="15"/>
        <v>0</v>
      </c>
      <c r="BG153" s="170">
        <f t="shared" si="16"/>
        <v>0</v>
      </c>
      <c r="BH153" s="170">
        <f t="shared" si="17"/>
        <v>0</v>
      </c>
      <c r="BI153" s="170">
        <f t="shared" si="18"/>
        <v>0</v>
      </c>
      <c r="BJ153" s="18" t="s">
        <v>85</v>
      </c>
      <c r="BK153" s="170">
        <f t="shared" si="19"/>
        <v>0</v>
      </c>
      <c r="BL153" s="18" t="s">
        <v>349</v>
      </c>
      <c r="BM153" s="169" t="s">
        <v>1706</v>
      </c>
    </row>
    <row r="154" spans="1:65" s="2" customFormat="1" ht="16.5" customHeight="1">
      <c r="A154" s="33"/>
      <c r="B154" s="156"/>
      <c r="C154" s="209" t="s">
        <v>539</v>
      </c>
      <c r="D154" s="209" t="s">
        <v>588</v>
      </c>
      <c r="E154" s="210" t="s">
        <v>1707</v>
      </c>
      <c r="F154" s="211" t="s">
        <v>1708</v>
      </c>
      <c r="G154" s="212" t="s">
        <v>227</v>
      </c>
      <c r="H154" s="213">
        <v>1</v>
      </c>
      <c r="I154" s="214"/>
      <c r="J154" s="215">
        <f t="shared" si="10"/>
        <v>0</v>
      </c>
      <c r="K154" s="216"/>
      <c r="L154" s="217"/>
      <c r="M154" s="218" t="s">
        <v>1</v>
      </c>
      <c r="N154" s="219" t="s">
        <v>40</v>
      </c>
      <c r="O154" s="62"/>
      <c r="P154" s="167">
        <f t="shared" si="11"/>
        <v>0</v>
      </c>
      <c r="Q154" s="167">
        <v>0</v>
      </c>
      <c r="R154" s="167">
        <f t="shared" si="12"/>
        <v>0</v>
      </c>
      <c r="S154" s="167">
        <v>0</v>
      </c>
      <c r="T154" s="168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506</v>
      </c>
      <c r="AT154" s="169" t="s">
        <v>588</v>
      </c>
      <c r="AU154" s="169" t="s">
        <v>85</v>
      </c>
      <c r="AY154" s="18" t="s">
        <v>222</v>
      </c>
      <c r="BE154" s="170">
        <f t="shared" si="14"/>
        <v>0</v>
      </c>
      <c r="BF154" s="170">
        <f t="shared" si="15"/>
        <v>0</v>
      </c>
      <c r="BG154" s="170">
        <f t="shared" si="16"/>
        <v>0</v>
      </c>
      <c r="BH154" s="170">
        <f t="shared" si="17"/>
        <v>0</v>
      </c>
      <c r="BI154" s="170">
        <f t="shared" si="18"/>
        <v>0</v>
      </c>
      <c r="BJ154" s="18" t="s">
        <v>85</v>
      </c>
      <c r="BK154" s="170">
        <f t="shared" si="19"/>
        <v>0</v>
      </c>
      <c r="BL154" s="18" t="s">
        <v>349</v>
      </c>
      <c r="BM154" s="169" t="s">
        <v>1709</v>
      </c>
    </row>
    <row r="155" spans="1:65" s="2" customFormat="1" ht="16.5" customHeight="1">
      <c r="A155" s="33"/>
      <c r="B155" s="156"/>
      <c r="C155" s="157" t="s">
        <v>544</v>
      </c>
      <c r="D155" s="157" t="s">
        <v>224</v>
      </c>
      <c r="E155" s="158" t="s">
        <v>1710</v>
      </c>
      <c r="F155" s="159" t="s">
        <v>1711</v>
      </c>
      <c r="G155" s="160" t="s">
        <v>227</v>
      </c>
      <c r="H155" s="161">
        <v>1</v>
      </c>
      <c r="I155" s="162"/>
      <c r="J155" s="163">
        <f t="shared" si="10"/>
        <v>0</v>
      </c>
      <c r="K155" s="164"/>
      <c r="L155" s="34"/>
      <c r="M155" s="165" t="s">
        <v>1</v>
      </c>
      <c r="N155" s="166" t="s">
        <v>40</v>
      </c>
      <c r="O155" s="62"/>
      <c r="P155" s="167">
        <f t="shared" si="11"/>
        <v>0</v>
      </c>
      <c r="Q155" s="167">
        <v>0</v>
      </c>
      <c r="R155" s="167">
        <f t="shared" si="12"/>
        <v>0</v>
      </c>
      <c r="S155" s="167">
        <v>0</v>
      </c>
      <c r="T155" s="168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349</v>
      </c>
      <c r="AT155" s="169" t="s">
        <v>224</v>
      </c>
      <c r="AU155" s="169" t="s">
        <v>85</v>
      </c>
      <c r="AY155" s="18" t="s">
        <v>222</v>
      </c>
      <c r="BE155" s="170">
        <f t="shared" si="14"/>
        <v>0</v>
      </c>
      <c r="BF155" s="170">
        <f t="shared" si="15"/>
        <v>0</v>
      </c>
      <c r="BG155" s="170">
        <f t="shared" si="16"/>
        <v>0</v>
      </c>
      <c r="BH155" s="170">
        <f t="shared" si="17"/>
        <v>0</v>
      </c>
      <c r="BI155" s="170">
        <f t="shared" si="18"/>
        <v>0</v>
      </c>
      <c r="BJ155" s="18" t="s">
        <v>85</v>
      </c>
      <c r="BK155" s="170">
        <f t="shared" si="19"/>
        <v>0</v>
      </c>
      <c r="BL155" s="18" t="s">
        <v>349</v>
      </c>
      <c r="BM155" s="169" t="s">
        <v>1712</v>
      </c>
    </row>
    <row r="156" spans="1:65" s="2" customFormat="1" ht="24.15" customHeight="1">
      <c r="A156" s="33"/>
      <c r="B156" s="156"/>
      <c r="C156" s="157" t="s">
        <v>552</v>
      </c>
      <c r="D156" s="157" t="s">
        <v>224</v>
      </c>
      <c r="E156" s="158" t="s">
        <v>1713</v>
      </c>
      <c r="F156" s="159" t="s">
        <v>1714</v>
      </c>
      <c r="G156" s="160" t="s">
        <v>399</v>
      </c>
      <c r="H156" s="161">
        <v>30</v>
      </c>
      <c r="I156" s="162"/>
      <c r="J156" s="163">
        <f t="shared" si="10"/>
        <v>0</v>
      </c>
      <c r="K156" s="164"/>
      <c r="L156" s="34"/>
      <c r="M156" s="165" t="s">
        <v>1</v>
      </c>
      <c r="N156" s="166" t="s">
        <v>40</v>
      </c>
      <c r="O156" s="62"/>
      <c r="P156" s="167">
        <f t="shared" si="11"/>
        <v>0</v>
      </c>
      <c r="Q156" s="167">
        <v>0</v>
      </c>
      <c r="R156" s="167">
        <f t="shared" si="12"/>
        <v>0</v>
      </c>
      <c r="S156" s="167">
        <v>0</v>
      </c>
      <c r="T156" s="168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349</v>
      </c>
      <c r="AT156" s="169" t="s">
        <v>224</v>
      </c>
      <c r="AU156" s="169" t="s">
        <v>85</v>
      </c>
      <c r="AY156" s="18" t="s">
        <v>222</v>
      </c>
      <c r="BE156" s="170">
        <f t="shared" si="14"/>
        <v>0</v>
      </c>
      <c r="BF156" s="170">
        <f t="shared" si="15"/>
        <v>0</v>
      </c>
      <c r="BG156" s="170">
        <f t="shared" si="16"/>
        <v>0</v>
      </c>
      <c r="BH156" s="170">
        <f t="shared" si="17"/>
        <v>0</v>
      </c>
      <c r="BI156" s="170">
        <f t="shared" si="18"/>
        <v>0</v>
      </c>
      <c r="BJ156" s="18" t="s">
        <v>85</v>
      </c>
      <c r="BK156" s="170">
        <f t="shared" si="19"/>
        <v>0</v>
      </c>
      <c r="BL156" s="18" t="s">
        <v>349</v>
      </c>
      <c r="BM156" s="169" t="s">
        <v>1715</v>
      </c>
    </row>
    <row r="157" spans="1:65" s="2" customFormat="1" ht="24.15" customHeight="1">
      <c r="A157" s="33"/>
      <c r="B157" s="156"/>
      <c r="C157" s="157" t="s">
        <v>558</v>
      </c>
      <c r="D157" s="157" t="s">
        <v>224</v>
      </c>
      <c r="E157" s="158" t="s">
        <v>891</v>
      </c>
      <c r="F157" s="159" t="s">
        <v>892</v>
      </c>
      <c r="G157" s="160" t="s">
        <v>893</v>
      </c>
      <c r="H157" s="228">
        <v>7.6740000000000004</v>
      </c>
      <c r="I157" s="162"/>
      <c r="J157" s="163">
        <f t="shared" si="10"/>
        <v>0</v>
      </c>
      <c r="K157" s="164"/>
      <c r="L157" s="34"/>
      <c r="M157" s="165" t="s">
        <v>1</v>
      </c>
      <c r="N157" s="166" t="s">
        <v>40</v>
      </c>
      <c r="O157" s="62"/>
      <c r="P157" s="167">
        <f t="shared" si="11"/>
        <v>0</v>
      </c>
      <c r="Q157" s="167">
        <v>0</v>
      </c>
      <c r="R157" s="167">
        <f t="shared" si="12"/>
        <v>0</v>
      </c>
      <c r="S157" s="167">
        <v>0</v>
      </c>
      <c r="T157" s="168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349</v>
      </c>
      <c r="AT157" s="169" t="s">
        <v>224</v>
      </c>
      <c r="AU157" s="169" t="s">
        <v>85</v>
      </c>
      <c r="AY157" s="18" t="s">
        <v>222</v>
      </c>
      <c r="BE157" s="170">
        <f t="shared" si="14"/>
        <v>0</v>
      </c>
      <c r="BF157" s="170">
        <f t="shared" si="15"/>
        <v>0</v>
      </c>
      <c r="BG157" s="170">
        <f t="shared" si="16"/>
        <v>0</v>
      </c>
      <c r="BH157" s="170">
        <f t="shared" si="17"/>
        <v>0</v>
      </c>
      <c r="BI157" s="170">
        <f t="shared" si="18"/>
        <v>0</v>
      </c>
      <c r="BJ157" s="18" t="s">
        <v>85</v>
      </c>
      <c r="BK157" s="170">
        <f t="shared" si="19"/>
        <v>0</v>
      </c>
      <c r="BL157" s="18" t="s">
        <v>349</v>
      </c>
      <c r="BM157" s="169" t="s">
        <v>894</v>
      </c>
    </row>
    <row r="158" spans="1:65" s="12" customFormat="1" ht="22.95" customHeight="1">
      <c r="B158" s="143"/>
      <c r="D158" s="144" t="s">
        <v>73</v>
      </c>
      <c r="E158" s="154" t="s">
        <v>1716</v>
      </c>
      <c r="F158" s="154" t="s">
        <v>1717</v>
      </c>
      <c r="I158" s="146"/>
      <c r="J158" s="155">
        <f>BK158</f>
        <v>0</v>
      </c>
      <c r="L158" s="143"/>
      <c r="M158" s="148"/>
      <c r="N158" s="149"/>
      <c r="O158" s="149"/>
      <c r="P158" s="150">
        <f>SUM(P159:P173)</f>
        <v>0</v>
      </c>
      <c r="Q158" s="149"/>
      <c r="R158" s="150">
        <f>SUM(R159:R173)</f>
        <v>0</v>
      </c>
      <c r="S158" s="149"/>
      <c r="T158" s="151">
        <f>SUM(T159:T173)</f>
        <v>0</v>
      </c>
      <c r="AR158" s="144" t="s">
        <v>85</v>
      </c>
      <c r="AT158" s="152" t="s">
        <v>73</v>
      </c>
      <c r="AU158" s="152" t="s">
        <v>78</v>
      </c>
      <c r="AY158" s="144" t="s">
        <v>222</v>
      </c>
      <c r="BK158" s="153">
        <f>SUM(BK159:BK173)</f>
        <v>0</v>
      </c>
    </row>
    <row r="159" spans="1:65" s="2" customFormat="1" ht="33" customHeight="1">
      <c r="A159" s="33"/>
      <c r="B159" s="156"/>
      <c r="C159" s="157" t="s">
        <v>563</v>
      </c>
      <c r="D159" s="157" t="s">
        <v>224</v>
      </c>
      <c r="E159" s="158" t="s">
        <v>1718</v>
      </c>
      <c r="F159" s="159" t="s">
        <v>1719</v>
      </c>
      <c r="G159" s="160" t="s">
        <v>399</v>
      </c>
      <c r="H159" s="161">
        <v>5</v>
      </c>
      <c r="I159" s="162"/>
      <c r="J159" s="163">
        <f t="shared" ref="J159:J173" si="20">ROUND(I159*H159,2)</f>
        <v>0</v>
      </c>
      <c r="K159" s="164"/>
      <c r="L159" s="34"/>
      <c r="M159" s="165" t="s">
        <v>1</v>
      </c>
      <c r="N159" s="166" t="s">
        <v>40</v>
      </c>
      <c r="O159" s="62"/>
      <c r="P159" s="167">
        <f t="shared" ref="P159:P173" si="21">O159*H159</f>
        <v>0</v>
      </c>
      <c r="Q159" s="167">
        <v>0</v>
      </c>
      <c r="R159" s="167">
        <f t="shared" ref="R159:R173" si="22">Q159*H159</f>
        <v>0</v>
      </c>
      <c r="S159" s="167">
        <v>0</v>
      </c>
      <c r="T159" s="168">
        <f t="shared" ref="T159:T173" si="23"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349</v>
      </c>
      <c r="AT159" s="169" t="s">
        <v>224</v>
      </c>
      <c r="AU159" s="169" t="s">
        <v>85</v>
      </c>
      <c r="AY159" s="18" t="s">
        <v>222</v>
      </c>
      <c r="BE159" s="170">
        <f t="shared" ref="BE159:BE173" si="24">IF(N159="základná",J159,0)</f>
        <v>0</v>
      </c>
      <c r="BF159" s="170">
        <f t="shared" ref="BF159:BF173" si="25">IF(N159="znížená",J159,0)</f>
        <v>0</v>
      </c>
      <c r="BG159" s="170">
        <f t="shared" ref="BG159:BG173" si="26">IF(N159="zákl. prenesená",J159,0)</f>
        <v>0</v>
      </c>
      <c r="BH159" s="170">
        <f t="shared" ref="BH159:BH173" si="27">IF(N159="zníž. prenesená",J159,0)</f>
        <v>0</v>
      </c>
      <c r="BI159" s="170">
        <f t="shared" ref="BI159:BI173" si="28">IF(N159="nulová",J159,0)</f>
        <v>0</v>
      </c>
      <c r="BJ159" s="18" t="s">
        <v>85</v>
      </c>
      <c r="BK159" s="170">
        <f t="shared" ref="BK159:BK173" si="29">ROUND(I159*H159,2)</f>
        <v>0</v>
      </c>
      <c r="BL159" s="18" t="s">
        <v>349</v>
      </c>
      <c r="BM159" s="169" t="s">
        <v>1720</v>
      </c>
    </row>
    <row r="160" spans="1:65" s="2" customFormat="1" ht="33" customHeight="1">
      <c r="A160" s="33"/>
      <c r="B160" s="156"/>
      <c r="C160" s="157" t="s">
        <v>568</v>
      </c>
      <c r="D160" s="157" t="s">
        <v>224</v>
      </c>
      <c r="E160" s="158" t="s">
        <v>1721</v>
      </c>
      <c r="F160" s="159" t="s">
        <v>1722</v>
      </c>
      <c r="G160" s="160" t="s">
        <v>399</v>
      </c>
      <c r="H160" s="161">
        <v>37.5</v>
      </c>
      <c r="I160" s="162"/>
      <c r="J160" s="163">
        <f t="shared" si="20"/>
        <v>0</v>
      </c>
      <c r="K160" s="164"/>
      <c r="L160" s="34"/>
      <c r="M160" s="165" t="s">
        <v>1</v>
      </c>
      <c r="N160" s="166" t="s">
        <v>40</v>
      </c>
      <c r="O160" s="62"/>
      <c r="P160" s="167">
        <f t="shared" si="21"/>
        <v>0</v>
      </c>
      <c r="Q160" s="167">
        <v>0</v>
      </c>
      <c r="R160" s="167">
        <f t="shared" si="22"/>
        <v>0</v>
      </c>
      <c r="S160" s="167">
        <v>0</v>
      </c>
      <c r="T160" s="168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349</v>
      </c>
      <c r="AT160" s="169" t="s">
        <v>224</v>
      </c>
      <c r="AU160" s="169" t="s">
        <v>85</v>
      </c>
      <c r="AY160" s="18" t="s">
        <v>222</v>
      </c>
      <c r="BE160" s="170">
        <f t="shared" si="24"/>
        <v>0</v>
      </c>
      <c r="BF160" s="170">
        <f t="shared" si="25"/>
        <v>0</v>
      </c>
      <c r="BG160" s="170">
        <f t="shared" si="26"/>
        <v>0</v>
      </c>
      <c r="BH160" s="170">
        <f t="shared" si="27"/>
        <v>0</v>
      </c>
      <c r="BI160" s="170">
        <f t="shared" si="28"/>
        <v>0</v>
      </c>
      <c r="BJ160" s="18" t="s">
        <v>85</v>
      </c>
      <c r="BK160" s="170">
        <f t="shared" si="29"/>
        <v>0</v>
      </c>
      <c r="BL160" s="18" t="s">
        <v>349</v>
      </c>
      <c r="BM160" s="169" t="s">
        <v>1723</v>
      </c>
    </row>
    <row r="161" spans="1:65" s="2" customFormat="1" ht="24.15" customHeight="1">
      <c r="A161" s="33"/>
      <c r="B161" s="156"/>
      <c r="C161" s="157" t="s">
        <v>576</v>
      </c>
      <c r="D161" s="157" t="s">
        <v>224</v>
      </c>
      <c r="E161" s="158" t="s">
        <v>1724</v>
      </c>
      <c r="F161" s="159" t="s">
        <v>1725</v>
      </c>
      <c r="G161" s="160" t="s">
        <v>399</v>
      </c>
      <c r="H161" s="161">
        <v>34</v>
      </c>
      <c r="I161" s="162"/>
      <c r="J161" s="163">
        <f t="shared" si="20"/>
        <v>0</v>
      </c>
      <c r="K161" s="164"/>
      <c r="L161" s="34"/>
      <c r="M161" s="165" t="s">
        <v>1</v>
      </c>
      <c r="N161" s="166" t="s">
        <v>40</v>
      </c>
      <c r="O161" s="62"/>
      <c r="P161" s="167">
        <f t="shared" si="21"/>
        <v>0</v>
      </c>
      <c r="Q161" s="167">
        <v>0</v>
      </c>
      <c r="R161" s="167">
        <f t="shared" si="22"/>
        <v>0</v>
      </c>
      <c r="S161" s="167">
        <v>0</v>
      </c>
      <c r="T161" s="168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349</v>
      </c>
      <c r="AT161" s="169" t="s">
        <v>224</v>
      </c>
      <c r="AU161" s="169" t="s">
        <v>85</v>
      </c>
      <c r="AY161" s="18" t="s">
        <v>222</v>
      </c>
      <c r="BE161" s="170">
        <f t="shared" si="24"/>
        <v>0</v>
      </c>
      <c r="BF161" s="170">
        <f t="shared" si="25"/>
        <v>0</v>
      </c>
      <c r="BG161" s="170">
        <f t="shared" si="26"/>
        <v>0</v>
      </c>
      <c r="BH161" s="170">
        <f t="shared" si="27"/>
        <v>0</v>
      </c>
      <c r="BI161" s="170">
        <f t="shared" si="28"/>
        <v>0</v>
      </c>
      <c r="BJ161" s="18" t="s">
        <v>85</v>
      </c>
      <c r="BK161" s="170">
        <f t="shared" si="29"/>
        <v>0</v>
      </c>
      <c r="BL161" s="18" t="s">
        <v>349</v>
      </c>
      <c r="BM161" s="169" t="s">
        <v>1726</v>
      </c>
    </row>
    <row r="162" spans="1:65" s="2" customFormat="1" ht="24.15" customHeight="1">
      <c r="A162" s="33"/>
      <c r="B162" s="156"/>
      <c r="C162" s="157" t="s">
        <v>582</v>
      </c>
      <c r="D162" s="157" t="s">
        <v>224</v>
      </c>
      <c r="E162" s="158" t="s">
        <v>1727</v>
      </c>
      <c r="F162" s="159" t="s">
        <v>1728</v>
      </c>
      <c r="G162" s="160" t="s">
        <v>399</v>
      </c>
      <c r="H162" s="161">
        <v>11</v>
      </c>
      <c r="I162" s="162"/>
      <c r="J162" s="163">
        <f t="shared" si="20"/>
        <v>0</v>
      </c>
      <c r="K162" s="164"/>
      <c r="L162" s="34"/>
      <c r="M162" s="165" t="s">
        <v>1</v>
      </c>
      <c r="N162" s="166" t="s">
        <v>40</v>
      </c>
      <c r="O162" s="62"/>
      <c r="P162" s="167">
        <f t="shared" si="21"/>
        <v>0</v>
      </c>
      <c r="Q162" s="167">
        <v>0</v>
      </c>
      <c r="R162" s="167">
        <f t="shared" si="22"/>
        <v>0</v>
      </c>
      <c r="S162" s="167">
        <v>0</v>
      </c>
      <c r="T162" s="168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349</v>
      </c>
      <c r="AT162" s="169" t="s">
        <v>224</v>
      </c>
      <c r="AU162" s="169" t="s">
        <v>85</v>
      </c>
      <c r="AY162" s="18" t="s">
        <v>222</v>
      </c>
      <c r="BE162" s="170">
        <f t="shared" si="24"/>
        <v>0</v>
      </c>
      <c r="BF162" s="170">
        <f t="shared" si="25"/>
        <v>0</v>
      </c>
      <c r="BG162" s="170">
        <f t="shared" si="26"/>
        <v>0</v>
      </c>
      <c r="BH162" s="170">
        <f t="shared" si="27"/>
        <v>0</v>
      </c>
      <c r="BI162" s="170">
        <f t="shared" si="28"/>
        <v>0</v>
      </c>
      <c r="BJ162" s="18" t="s">
        <v>85</v>
      </c>
      <c r="BK162" s="170">
        <f t="shared" si="29"/>
        <v>0</v>
      </c>
      <c r="BL162" s="18" t="s">
        <v>349</v>
      </c>
      <c r="BM162" s="169" t="s">
        <v>1729</v>
      </c>
    </row>
    <row r="163" spans="1:65" s="2" customFormat="1" ht="21.75" customHeight="1">
      <c r="A163" s="33"/>
      <c r="B163" s="156"/>
      <c r="C163" s="157" t="s">
        <v>592</v>
      </c>
      <c r="D163" s="157" t="s">
        <v>224</v>
      </c>
      <c r="E163" s="158" t="s">
        <v>1730</v>
      </c>
      <c r="F163" s="159" t="s">
        <v>1731</v>
      </c>
      <c r="G163" s="160" t="s">
        <v>227</v>
      </c>
      <c r="H163" s="161">
        <v>15</v>
      </c>
      <c r="I163" s="162"/>
      <c r="J163" s="163">
        <f t="shared" si="20"/>
        <v>0</v>
      </c>
      <c r="K163" s="164"/>
      <c r="L163" s="34"/>
      <c r="M163" s="165" t="s">
        <v>1</v>
      </c>
      <c r="N163" s="166" t="s">
        <v>40</v>
      </c>
      <c r="O163" s="62"/>
      <c r="P163" s="167">
        <f t="shared" si="21"/>
        <v>0</v>
      </c>
      <c r="Q163" s="167">
        <v>0</v>
      </c>
      <c r="R163" s="167">
        <f t="shared" si="22"/>
        <v>0</v>
      </c>
      <c r="S163" s="167">
        <v>0</v>
      </c>
      <c r="T163" s="168">
        <f t="shared" si="2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349</v>
      </c>
      <c r="AT163" s="169" t="s">
        <v>224</v>
      </c>
      <c r="AU163" s="169" t="s">
        <v>85</v>
      </c>
      <c r="AY163" s="18" t="s">
        <v>222</v>
      </c>
      <c r="BE163" s="170">
        <f t="shared" si="24"/>
        <v>0</v>
      </c>
      <c r="BF163" s="170">
        <f t="shared" si="25"/>
        <v>0</v>
      </c>
      <c r="BG163" s="170">
        <f t="shared" si="26"/>
        <v>0</v>
      </c>
      <c r="BH163" s="170">
        <f t="shared" si="27"/>
        <v>0</v>
      </c>
      <c r="BI163" s="170">
        <f t="shared" si="28"/>
        <v>0</v>
      </c>
      <c r="BJ163" s="18" t="s">
        <v>85</v>
      </c>
      <c r="BK163" s="170">
        <f t="shared" si="29"/>
        <v>0</v>
      </c>
      <c r="BL163" s="18" t="s">
        <v>349</v>
      </c>
      <c r="BM163" s="169" t="s">
        <v>1732</v>
      </c>
    </row>
    <row r="164" spans="1:65" s="2" customFormat="1" ht="16.5" customHeight="1">
      <c r="A164" s="33"/>
      <c r="B164" s="156"/>
      <c r="C164" s="157" t="s">
        <v>396</v>
      </c>
      <c r="D164" s="157" t="s">
        <v>224</v>
      </c>
      <c r="E164" s="158" t="s">
        <v>1733</v>
      </c>
      <c r="F164" s="159" t="s">
        <v>1734</v>
      </c>
      <c r="G164" s="160" t="s">
        <v>227</v>
      </c>
      <c r="H164" s="161">
        <v>8</v>
      </c>
      <c r="I164" s="162"/>
      <c r="J164" s="163">
        <f t="shared" si="20"/>
        <v>0</v>
      </c>
      <c r="K164" s="164"/>
      <c r="L164" s="34"/>
      <c r="M164" s="165" t="s">
        <v>1</v>
      </c>
      <c r="N164" s="166" t="s">
        <v>40</v>
      </c>
      <c r="O164" s="62"/>
      <c r="P164" s="167">
        <f t="shared" si="21"/>
        <v>0</v>
      </c>
      <c r="Q164" s="167">
        <v>0</v>
      </c>
      <c r="R164" s="167">
        <f t="shared" si="22"/>
        <v>0</v>
      </c>
      <c r="S164" s="167">
        <v>0</v>
      </c>
      <c r="T164" s="168">
        <f t="shared" si="2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349</v>
      </c>
      <c r="AT164" s="169" t="s">
        <v>224</v>
      </c>
      <c r="AU164" s="169" t="s">
        <v>85</v>
      </c>
      <c r="AY164" s="18" t="s">
        <v>222</v>
      </c>
      <c r="BE164" s="170">
        <f t="shared" si="24"/>
        <v>0</v>
      </c>
      <c r="BF164" s="170">
        <f t="shared" si="25"/>
        <v>0</v>
      </c>
      <c r="BG164" s="170">
        <f t="shared" si="26"/>
        <v>0</v>
      </c>
      <c r="BH164" s="170">
        <f t="shared" si="27"/>
        <v>0</v>
      </c>
      <c r="BI164" s="170">
        <f t="shared" si="28"/>
        <v>0</v>
      </c>
      <c r="BJ164" s="18" t="s">
        <v>85</v>
      </c>
      <c r="BK164" s="170">
        <f t="shared" si="29"/>
        <v>0</v>
      </c>
      <c r="BL164" s="18" t="s">
        <v>349</v>
      </c>
      <c r="BM164" s="169" t="s">
        <v>1735</v>
      </c>
    </row>
    <row r="165" spans="1:65" s="2" customFormat="1" ht="16.5" customHeight="1">
      <c r="A165" s="33"/>
      <c r="B165" s="156"/>
      <c r="C165" s="157" t="s">
        <v>620</v>
      </c>
      <c r="D165" s="157" t="s">
        <v>224</v>
      </c>
      <c r="E165" s="158" t="s">
        <v>1736</v>
      </c>
      <c r="F165" s="159" t="s">
        <v>1737</v>
      </c>
      <c r="G165" s="160" t="s">
        <v>227</v>
      </c>
      <c r="H165" s="161">
        <v>3</v>
      </c>
      <c r="I165" s="162"/>
      <c r="J165" s="163">
        <f t="shared" si="20"/>
        <v>0</v>
      </c>
      <c r="K165" s="164"/>
      <c r="L165" s="34"/>
      <c r="M165" s="165" t="s">
        <v>1</v>
      </c>
      <c r="N165" s="166" t="s">
        <v>40</v>
      </c>
      <c r="O165" s="62"/>
      <c r="P165" s="167">
        <f t="shared" si="21"/>
        <v>0</v>
      </c>
      <c r="Q165" s="167">
        <v>0</v>
      </c>
      <c r="R165" s="167">
        <f t="shared" si="22"/>
        <v>0</v>
      </c>
      <c r="S165" s="167">
        <v>0</v>
      </c>
      <c r="T165" s="168">
        <f t="shared" si="2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349</v>
      </c>
      <c r="AT165" s="169" t="s">
        <v>224</v>
      </c>
      <c r="AU165" s="169" t="s">
        <v>85</v>
      </c>
      <c r="AY165" s="18" t="s">
        <v>222</v>
      </c>
      <c r="BE165" s="170">
        <f t="shared" si="24"/>
        <v>0</v>
      </c>
      <c r="BF165" s="170">
        <f t="shared" si="25"/>
        <v>0</v>
      </c>
      <c r="BG165" s="170">
        <f t="shared" si="26"/>
        <v>0</v>
      </c>
      <c r="BH165" s="170">
        <f t="shared" si="27"/>
        <v>0</v>
      </c>
      <c r="BI165" s="170">
        <f t="shared" si="28"/>
        <v>0</v>
      </c>
      <c r="BJ165" s="18" t="s">
        <v>85</v>
      </c>
      <c r="BK165" s="170">
        <f t="shared" si="29"/>
        <v>0</v>
      </c>
      <c r="BL165" s="18" t="s">
        <v>349</v>
      </c>
      <c r="BM165" s="169" t="s">
        <v>1738</v>
      </c>
    </row>
    <row r="166" spans="1:65" s="2" customFormat="1" ht="16.5" customHeight="1">
      <c r="A166" s="33"/>
      <c r="B166" s="156"/>
      <c r="C166" s="157" t="s">
        <v>407</v>
      </c>
      <c r="D166" s="157" t="s">
        <v>224</v>
      </c>
      <c r="E166" s="158" t="s">
        <v>1739</v>
      </c>
      <c r="F166" s="159" t="s">
        <v>1740</v>
      </c>
      <c r="G166" s="160" t="s">
        <v>227</v>
      </c>
      <c r="H166" s="161">
        <v>2</v>
      </c>
      <c r="I166" s="162"/>
      <c r="J166" s="163">
        <f t="shared" si="20"/>
        <v>0</v>
      </c>
      <c r="K166" s="164"/>
      <c r="L166" s="34"/>
      <c r="M166" s="165" t="s">
        <v>1</v>
      </c>
      <c r="N166" s="166" t="s">
        <v>40</v>
      </c>
      <c r="O166" s="62"/>
      <c r="P166" s="167">
        <f t="shared" si="21"/>
        <v>0</v>
      </c>
      <c r="Q166" s="167">
        <v>0</v>
      </c>
      <c r="R166" s="167">
        <f t="shared" si="22"/>
        <v>0</v>
      </c>
      <c r="S166" s="167">
        <v>0</v>
      </c>
      <c r="T166" s="168">
        <f t="shared" si="2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349</v>
      </c>
      <c r="AT166" s="169" t="s">
        <v>224</v>
      </c>
      <c r="AU166" s="169" t="s">
        <v>85</v>
      </c>
      <c r="AY166" s="18" t="s">
        <v>222</v>
      </c>
      <c r="BE166" s="170">
        <f t="shared" si="24"/>
        <v>0</v>
      </c>
      <c r="BF166" s="170">
        <f t="shared" si="25"/>
        <v>0</v>
      </c>
      <c r="BG166" s="170">
        <f t="shared" si="26"/>
        <v>0</v>
      </c>
      <c r="BH166" s="170">
        <f t="shared" si="27"/>
        <v>0</v>
      </c>
      <c r="BI166" s="170">
        <f t="shared" si="28"/>
        <v>0</v>
      </c>
      <c r="BJ166" s="18" t="s">
        <v>85</v>
      </c>
      <c r="BK166" s="170">
        <f t="shared" si="29"/>
        <v>0</v>
      </c>
      <c r="BL166" s="18" t="s">
        <v>349</v>
      </c>
      <c r="BM166" s="169" t="s">
        <v>1741</v>
      </c>
    </row>
    <row r="167" spans="1:65" s="2" customFormat="1" ht="16.5" customHeight="1">
      <c r="A167" s="33"/>
      <c r="B167" s="156"/>
      <c r="C167" s="209" t="s">
        <v>390</v>
      </c>
      <c r="D167" s="209" t="s">
        <v>588</v>
      </c>
      <c r="E167" s="210" t="s">
        <v>1742</v>
      </c>
      <c r="F167" s="211" t="s">
        <v>1743</v>
      </c>
      <c r="G167" s="212" t="s">
        <v>227</v>
      </c>
      <c r="H167" s="213">
        <v>1</v>
      </c>
      <c r="I167" s="214"/>
      <c r="J167" s="215">
        <f t="shared" si="20"/>
        <v>0</v>
      </c>
      <c r="K167" s="216"/>
      <c r="L167" s="217"/>
      <c r="M167" s="218" t="s">
        <v>1</v>
      </c>
      <c r="N167" s="219" t="s">
        <v>40</v>
      </c>
      <c r="O167" s="62"/>
      <c r="P167" s="167">
        <f t="shared" si="21"/>
        <v>0</v>
      </c>
      <c r="Q167" s="167">
        <v>0</v>
      </c>
      <c r="R167" s="167">
        <f t="shared" si="22"/>
        <v>0</v>
      </c>
      <c r="S167" s="167">
        <v>0</v>
      </c>
      <c r="T167" s="168">
        <f t="shared" si="2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506</v>
      </c>
      <c r="AT167" s="169" t="s">
        <v>588</v>
      </c>
      <c r="AU167" s="169" t="s">
        <v>85</v>
      </c>
      <c r="AY167" s="18" t="s">
        <v>222</v>
      </c>
      <c r="BE167" s="170">
        <f t="shared" si="24"/>
        <v>0</v>
      </c>
      <c r="BF167" s="170">
        <f t="shared" si="25"/>
        <v>0</v>
      </c>
      <c r="BG167" s="170">
        <f t="shared" si="26"/>
        <v>0</v>
      </c>
      <c r="BH167" s="170">
        <f t="shared" si="27"/>
        <v>0</v>
      </c>
      <c r="BI167" s="170">
        <f t="shared" si="28"/>
        <v>0</v>
      </c>
      <c r="BJ167" s="18" t="s">
        <v>85</v>
      </c>
      <c r="BK167" s="170">
        <f t="shared" si="29"/>
        <v>0</v>
      </c>
      <c r="BL167" s="18" t="s">
        <v>349</v>
      </c>
      <c r="BM167" s="169" t="s">
        <v>1744</v>
      </c>
    </row>
    <row r="168" spans="1:65" s="2" customFormat="1" ht="16.5" customHeight="1">
      <c r="A168" s="33"/>
      <c r="B168" s="156"/>
      <c r="C168" s="209" t="s">
        <v>806</v>
      </c>
      <c r="D168" s="209" t="s">
        <v>588</v>
      </c>
      <c r="E168" s="210" t="s">
        <v>1745</v>
      </c>
      <c r="F168" s="211" t="s">
        <v>1746</v>
      </c>
      <c r="G168" s="212" t="s">
        <v>227</v>
      </c>
      <c r="H168" s="213">
        <v>1</v>
      </c>
      <c r="I168" s="214"/>
      <c r="J168" s="215">
        <f t="shared" si="20"/>
        <v>0</v>
      </c>
      <c r="K168" s="216"/>
      <c r="L168" s="217"/>
      <c r="M168" s="218" t="s">
        <v>1</v>
      </c>
      <c r="N168" s="219" t="s">
        <v>40</v>
      </c>
      <c r="O168" s="62"/>
      <c r="P168" s="167">
        <f t="shared" si="21"/>
        <v>0</v>
      </c>
      <c r="Q168" s="167">
        <v>0</v>
      </c>
      <c r="R168" s="167">
        <f t="shared" si="22"/>
        <v>0</v>
      </c>
      <c r="S168" s="167">
        <v>0</v>
      </c>
      <c r="T168" s="168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506</v>
      </c>
      <c r="AT168" s="169" t="s">
        <v>588</v>
      </c>
      <c r="AU168" s="169" t="s">
        <v>85</v>
      </c>
      <c r="AY168" s="18" t="s">
        <v>222</v>
      </c>
      <c r="BE168" s="170">
        <f t="shared" si="24"/>
        <v>0</v>
      </c>
      <c r="BF168" s="170">
        <f t="shared" si="25"/>
        <v>0</v>
      </c>
      <c r="BG168" s="170">
        <f t="shared" si="26"/>
        <v>0</v>
      </c>
      <c r="BH168" s="170">
        <f t="shared" si="27"/>
        <v>0</v>
      </c>
      <c r="BI168" s="170">
        <f t="shared" si="28"/>
        <v>0</v>
      </c>
      <c r="BJ168" s="18" t="s">
        <v>85</v>
      </c>
      <c r="BK168" s="170">
        <f t="shared" si="29"/>
        <v>0</v>
      </c>
      <c r="BL168" s="18" t="s">
        <v>349</v>
      </c>
      <c r="BM168" s="169" t="s">
        <v>1747</v>
      </c>
    </row>
    <row r="169" spans="1:65" s="2" customFormat="1" ht="16.5" customHeight="1">
      <c r="A169" s="33"/>
      <c r="B169" s="156"/>
      <c r="C169" s="209" t="s">
        <v>810</v>
      </c>
      <c r="D169" s="209" t="s">
        <v>588</v>
      </c>
      <c r="E169" s="210" t="s">
        <v>1748</v>
      </c>
      <c r="F169" s="211" t="s">
        <v>1749</v>
      </c>
      <c r="G169" s="212" t="s">
        <v>227</v>
      </c>
      <c r="H169" s="213">
        <v>1</v>
      </c>
      <c r="I169" s="214"/>
      <c r="J169" s="215">
        <f t="shared" si="20"/>
        <v>0</v>
      </c>
      <c r="K169" s="216"/>
      <c r="L169" s="217"/>
      <c r="M169" s="218" t="s">
        <v>1</v>
      </c>
      <c r="N169" s="219" t="s">
        <v>40</v>
      </c>
      <c r="O169" s="62"/>
      <c r="P169" s="167">
        <f t="shared" si="21"/>
        <v>0</v>
      </c>
      <c r="Q169" s="167">
        <v>0</v>
      </c>
      <c r="R169" s="167">
        <f t="shared" si="22"/>
        <v>0</v>
      </c>
      <c r="S169" s="167">
        <v>0</v>
      </c>
      <c r="T169" s="168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506</v>
      </c>
      <c r="AT169" s="169" t="s">
        <v>588</v>
      </c>
      <c r="AU169" s="169" t="s">
        <v>85</v>
      </c>
      <c r="AY169" s="18" t="s">
        <v>222</v>
      </c>
      <c r="BE169" s="170">
        <f t="shared" si="24"/>
        <v>0</v>
      </c>
      <c r="BF169" s="170">
        <f t="shared" si="25"/>
        <v>0</v>
      </c>
      <c r="BG169" s="170">
        <f t="shared" si="26"/>
        <v>0</v>
      </c>
      <c r="BH169" s="170">
        <f t="shared" si="27"/>
        <v>0</v>
      </c>
      <c r="BI169" s="170">
        <f t="shared" si="28"/>
        <v>0</v>
      </c>
      <c r="BJ169" s="18" t="s">
        <v>85</v>
      </c>
      <c r="BK169" s="170">
        <f t="shared" si="29"/>
        <v>0</v>
      </c>
      <c r="BL169" s="18" t="s">
        <v>349</v>
      </c>
      <c r="BM169" s="169" t="s">
        <v>1750</v>
      </c>
    </row>
    <row r="170" spans="1:65" s="2" customFormat="1" ht="16.5" customHeight="1">
      <c r="A170" s="33"/>
      <c r="B170" s="156"/>
      <c r="C170" s="209" t="s">
        <v>814</v>
      </c>
      <c r="D170" s="209" t="s">
        <v>588</v>
      </c>
      <c r="E170" s="210" t="s">
        <v>1751</v>
      </c>
      <c r="F170" s="211" t="s">
        <v>1752</v>
      </c>
      <c r="G170" s="212" t="s">
        <v>227</v>
      </c>
      <c r="H170" s="213">
        <v>2</v>
      </c>
      <c r="I170" s="214"/>
      <c r="J170" s="215">
        <f t="shared" si="20"/>
        <v>0</v>
      </c>
      <c r="K170" s="216"/>
      <c r="L170" s="217"/>
      <c r="M170" s="218" t="s">
        <v>1</v>
      </c>
      <c r="N170" s="219" t="s">
        <v>40</v>
      </c>
      <c r="O170" s="62"/>
      <c r="P170" s="167">
        <f t="shared" si="21"/>
        <v>0</v>
      </c>
      <c r="Q170" s="167">
        <v>0</v>
      </c>
      <c r="R170" s="167">
        <f t="shared" si="22"/>
        <v>0</v>
      </c>
      <c r="S170" s="167">
        <v>0</v>
      </c>
      <c r="T170" s="168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506</v>
      </c>
      <c r="AT170" s="169" t="s">
        <v>588</v>
      </c>
      <c r="AU170" s="169" t="s">
        <v>85</v>
      </c>
      <c r="AY170" s="18" t="s">
        <v>222</v>
      </c>
      <c r="BE170" s="170">
        <f t="shared" si="24"/>
        <v>0</v>
      </c>
      <c r="BF170" s="170">
        <f t="shared" si="25"/>
        <v>0</v>
      </c>
      <c r="BG170" s="170">
        <f t="shared" si="26"/>
        <v>0</v>
      </c>
      <c r="BH170" s="170">
        <f t="shared" si="27"/>
        <v>0</v>
      </c>
      <c r="BI170" s="170">
        <f t="shared" si="28"/>
        <v>0</v>
      </c>
      <c r="BJ170" s="18" t="s">
        <v>85</v>
      </c>
      <c r="BK170" s="170">
        <f t="shared" si="29"/>
        <v>0</v>
      </c>
      <c r="BL170" s="18" t="s">
        <v>349</v>
      </c>
      <c r="BM170" s="169" t="s">
        <v>1753</v>
      </c>
    </row>
    <row r="171" spans="1:65" s="2" customFormat="1" ht="24.15" customHeight="1">
      <c r="A171" s="33"/>
      <c r="B171" s="156"/>
      <c r="C171" s="157" t="s">
        <v>934</v>
      </c>
      <c r="D171" s="157" t="s">
        <v>224</v>
      </c>
      <c r="E171" s="158" t="s">
        <v>1754</v>
      </c>
      <c r="F171" s="159" t="s">
        <v>1755</v>
      </c>
      <c r="G171" s="160" t="s">
        <v>399</v>
      </c>
      <c r="H171" s="161">
        <v>80</v>
      </c>
      <c r="I171" s="162"/>
      <c r="J171" s="163">
        <f t="shared" si="20"/>
        <v>0</v>
      </c>
      <c r="K171" s="164"/>
      <c r="L171" s="34"/>
      <c r="M171" s="165" t="s">
        <v>1</v>
      </c>
      <c r="N171" s="166" t="s">
        <v>40</v>
      </c>
      <c r="O171" s="62"/>
      <c r="P171" s="167">
        <f t="shared" si="21"/>
        <v>0</v>
      </c>
      <c r="Q171" s="167">
        <v>0</v>
      </c>
      <c r="R171" s="167">
        <f t="shared" si="22"/>
        <v>0</v>
      </c>
      <c r="S171" s="167">
        <v>0</v>
      </c>
      <c r="T171" s="168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349</v>
      </c>
      <c r="AT171" s="169" t="s">
        <v>224</v>
      </c>
      <c r="AU171" s="169" t="s">
        <v>85</v>
      </c>
      <c r="AY171" s="18" t="s">
        <v>222</v>
      </c>
      <c r="BE171" s="170">
        <f t="shared" si="24"/>
        <v>0</v>
      </c>
      <c r="BF171" s="170">
        <f t="shared" si="25"/>
        <v>0</v>
      </c>
      <c r="BG171" s="170">
        <f t="shared" si="26"/>
        <v>0</v>
      </c>
      <c r="BH171" s="170">
        <f t="shared" si="27"/>
        <v>0</v>
      </c>
      <c r="BI171" s="170">
        <f t="shared" si="28"/>
        <v>0</v>
      </c>
      <c r="BJ171" s="18" t="s">
        <v>85</v>
      </c>
      <c r="BK171" s="170">
        <f t="shared" si="29"/>
        <v>0</v>
      </c>
      <c r="BL171" s="18" t="s">
        <v>349</v>
      </c>
      <c r="BM171" s="169" t="s">
        <v>1756</v>
      </c>
    </row>
    <row r="172" spans="1:65" s="2" customFormat="1" ht="24.15" customHeight="1">
      <c r="A172" s="33"/>
      <c r="B172" s="156"/>
      <c r="C172" s="157" t="s">
        <v>818</v>
      </c>
      <c r="D172" s="157" t="s">
        <v>224</v>
      </c>
      <c r="E172" s="158" t="s">
        <v>1757</v>
      </c>
      <c r="F172" s="159" t="s">
        <v>1758</v>
      </c>
      <c r="G172" s="160" t="s">
        <v>399</v>
      </c>
      <c r="H172" s="161">
        <v>80</v>
      </c>
      <c r="I172" s="162"/>
      <c r="J172" s="163">
        <f t="shared" si="20"/>
        <v>0</v>
      </c>
      <c r="K172" s="164"/>
      <c r="L172" s="34"/>
      <c r="M172" s="165" t="s">
        <v>1</v>
      </c>
      <c r="N172" s="166" t="s">
        <v>40</v>
      </c>
      <c r="O172" s="62"/>
      <c r="P172" s="167">
        <f t="shared" si="21"/>
        <v>0</v>
      </c>
      <c r="Q172" s="167">
        <v>0</v>
      </c>
      <c r="R172" s="167">
        <f t="shared" si="22"/>
        <v>0</v>
      </c>
      <c r="S172" s="167">
        <v>0</v>
      </c>
      <c r="T172" s="168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349</v>
      </c>
      <c r="AT172" s="169" t="s">
        <v>224</v>
      </c>
      <c r="AU172" s="169" t="s">
        <v>85</v>
      </c>
      <c r="AY172" s="18" t="s">
        <v>222</v>
      </c>
      <c r="BE172" s="170">
        <f t="shared" si="24"/>
        <v>0</v>
      </c>
      <c r="BF172" s="170">
        <f t="shared" si="25"/>
        <v>0</v>
      </c>
      <c r="BG172" s="170">
        <f t="shared" si="26"/>
        <v>0</v>
      </c>
      <c r="BH172" s="170">
        <f t="shared" si="27"/>
        <v>0</v>
      </c>
      <c r="BI172" s="170">
        <f t="shared" si="28"/>
        <v>0</v>
      </c>
      <c r="BJ172" s="18" t="s">
        <v>85</v>
      </c>
      <c r="BK172" s="170">
        <f t="shared" si="29"/>
        <v>0</v>
      </c>
      <c r="BL172" s="18" t="s">
        <v>349</v>
      </c>
      <c r="BM172" s="169" t="s">
        <v>1759</v>
      </c>
    </row>
    <row r="173" spans="1:65" s="2" customFormat="1" ht="24.15" customHeight="1">
      <c r="A173" s="33"/>
      <c r="B173" s="156"/>
      <c r="C173" s="157" t="s">
        <v>1433</v>
      </c>
      <c r="D173" s="157" t="s">
        <v>224</v>
      </c>
      <c r="E173" s="158" t="s">
        <v>1760</v>
      </c>
      <c r="F173" s="159" t="s">
        <v>1761</v>
      </c>
      <c r="G173" s="160" t="s">
        <v>482</v>
      </c>
      <c r="H173" s="161">
        <v>0.90100000000000002</v>
      </c>
      <c r="I173" s="162"/>
      <c r="J173" s="163">
        <f t="shared" si="20"/>
        <v>0</v>
      </c>
      <c r="K173" s="164"/>
      <c r="L173" s="34"/>
      <c r="M173" s="165" t="s">
        <v>1</v>
      </c>
      <c r="N173" s="166" t="s">
        <v>40</v>
      </c>
      <c r="O173" s="62"/>
      <c r="P173" s="167">
        <f t="shared" si="21"/>
        <v>0</v>
      </c>
      <c r="Q173" s="167">
        <v>0</v>
      </c>
      <c r="R173" s="167">
        <f t="shared" si="22"/>
        <v>0</v>
      </c>
      <c r="S173" s="167">
        <v>0</v>
      </c>
      <c r="T173" s="168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349</v>
      </c>
      <c r="AT173" s="169" t="s">
        <v>224</v>
      </c>
      <c r="AU173" s="169" t="s">
        <v>85</v>
      </c>
      <c r="AY173" s="18" t="s">
        <v>222</v>
      </c>
      <c r="BE173" s="170">
        <f t="shared" si="24"/>
        <v>0</v>
      </c>
      <c r="BF173" s="170">
        <f t="shared" si="25"/>
        <v>0</v>
      </c>
      <c r="BG173" s="170">
        <f t="shared" si="26"/>
        <v>0</v>
      </c>
      <c r="BH173" s="170">
        <f t="shared" si="27"/>
        <v>0</v>
      </c>
      <c r="BI173" s="170">
        <f t="shared" si="28"/>
        <v>0</v>
      </c>
      <c r="BJ173" s="18" t="s">
        <v>85</v>
      </c>
      <c r="BK173" s="170">
        <f t="shared" si="29"/>
        <v>0</v>
      </c>
      <c r="BL173" s="18" t="s">
        <v>349</v>
      </c>
      <c r="BM173" s="169" t="s">
        <v>1762</v>
      </c>
    </row>
    <row r="174" spans="1:65" s="12" customFormat="1" ht="22.95" customHeight="1">
      <c r="B174" s="143"/>
      <c r="D174" s="144" t="s">
        <v>73</v>
      </c>
      <c r="E174" s="154" t="s">
        <v>1763</v>
      </c>
      <c r="F174" s="154" t="s">
        <v>1764</v>
      </c>
      <c r="I174" s="146"/>
      <c r="J174" s="155">
        <f>BK174</f>
        <v>0</v>
      </c>
      <c r="L174" s="143"/>
      <c r="M174" s="148"/>
      <c r="N174" s="149"/>
      <c r="O174" s="149"/>
      <c r="P174" s="150">
        <f>SUM(P175:P202)</f>
        <v>0</v>
      </c>
      <c r="Q174" s="149"/>
      <c r="R174" s="150">
        <f>SUM(R175:R202)</f>
        <v>5.2219999999999996E-2</v>
      </c>
      <c r="S174" s="149"/>
      <c r="T174" s="151">
        <f>SUM(T175:T202)</f>
        <v>0</v>
      </c>
      <c r="AR174" s="144" t="s">
        <v>85</v>
      </c>
      <c r="AT174" s="152" t="s">
        <v>73</v>
      </c>
      <c r="AU174" s="152" t="s">
        <v>78</v>
      </c>
      <c r="AY174" s="144" t="s">
        <v>222</v>
      </c>
      <c r="BK174" s="153">
        <f>SUM(BK175:BK202)</f>
        <v>0</v>
      </c>
    </row>
    <row r="175" spans="1:65" s="2" customFormat="1" ht="24.15" customHeight="1">
      <c r="A175" s="33"/>
      <c r="B175" s="156"/>
      <c r="C175" s="157" t="s">
        <v>1151</v>
      </c>
      <c r="D175" s="157" t="s">
        <v>224</v>
      </c>
      <c r="E175" s="158" t="s">
        <v>1765</v>
      </c>
      <c r="F175" s="159" t="s">
        <v>1766</v>
      </c>
      <c r="G175" s="160" t="s">
        <v>227</v>
      </c>
      <c r="H175" s="161">
        <v>2</v>
      </c>
      <c r="I175" s="162"/>
      <c r="J175" s="163">
        <f t="shared" ref="J175:J202" si="30">ROUND(I175*H175,2)</f>
        <v>0</v>
      </c>
      <c r="K175" s="164"/>
      <c r="L175" s="34"/>
      <c r="M175" s="165" t="s">
        <v>1</v>
      </c>
      <c r="N175" s="166" t="s">
        <v>40</v>
      </c>
      <c r="O175" s="62"/>
      <c r="P175" s="167">
        <f t="shared" ref="P175:P202" si="31">O175*H175</f>
        <v>0</v>
      </c>
      <c r="Q175" s="167">
        <v>1.1E-4</v>
      </c>
      <c r="R175" s="167">
        <f t="shared" ref="R175:R202" si="32">Q175*H175</f>
        <v>2.2000000000000001E-4</v>
      </c>
      <c r="S175" s="167">
        <v>0</v>
      </c>
      <c r="T175" s="168">
        <f t="shared" ref="T175:T202" si="33"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349</v>
      </c>
      <c r="AT175" s="169" t="s">
        <v>224</v>
      </c>
      <c r="AU175" s="169" t="s">
        <v>85</v>
      </c>
      <c r="AY175" s="18" t="s">
        <v>222</v>
      </c>
      <c r="BE175" s="170">
        <f t="shared" ref="BE175:BE202" si="34">IF(N175="základná",J175,0)</f>
        <v>0</v>
      </c>
      <c r="BF175" s="170">
        <f t="shared" ref="BF175:BF202" si="35">IF(N175="znížená",J175,0)</f>
        <v>0</v>
      </c>
      <c r="BG175" s="170">
        <f t="shared" ref="BG175:BG202" si="36">IF(N175="zákl. prenesená",J175,0)</f>
        <v>0</v>
      </c>
      <c r="BH175" s="170">
        <f t="shared" ref="BH175:BH202" si="37">IF(N175="zníž. prenesená",J175,0)</f>
        <v>0</v>
      </c>
      <c r="BI175" s="170">
        <f t="shared" ref="BI175:BI202" si="38">IF(N175="nulová",J175,0)</f>
        <v>0</v>
      </c>
      <c r="BJ175" s="18" t="s">
        <v>85</v>
      </c>
      <c r="BK175" s="170">
        <f t="shared" ref="BK175:BK202" si="39">ROUND(I175*H175,2)</f>
        <v>0</v>
      </c>
      <c r="BL175" s="18" t="s">
        <v>349</v>
      </c>
      <c r="BM175" s="169" t="s">
        <v>1767</v>
      </c>
    </row>
    <row r="176" spans="1:65" s="2" customFormat="1" ht="16.5" customHeight="1">
      <c r="A176" s="33"/>
      <c r="B176" s="156"/>
      <c r="C176" s="209" t="s">
        <v>1438</v>
      </c>
      <c r="D176" s="209" t="s">
        <v>588</v>
      </c>
      <c r="E176" s="210" t="s">
        <v>1768</v>
      </c>
      <c r="F176" s="211" t="s">
        <v>1769</v>
      </c>
      <c r="G176" s="212" t="s">
        <v>227</v>
      </c>
      <c r="H176" s="213">
        <v>2</v>
      </c>
      <c r="I176" s="214"/>
      <c r="J176" s="215">
        <f t="shared" si="30"/>
        <v>0</v>
      </c>
      <c r="K176" s="216"/>
      <c r="L176" s="217"/>
      <c r="M176" s="218" t="s">
        <v>1</v>
      </c>
      <c r="N176" s="219" t="s">
        <v>40</v>
      </c>
      <c r="O176" s="62"/>
      <c r="P176" s="167">
        <f t="shared" si="31"/>
        <v>0</v>
      </c>
      <c r="Q176" s="167">
        <v>2.5999999999999999E-2</v>
      </c>
      <c r="R176" s="167">
        <f t="shared" si="32"/>
        <v>5.1999999999999998E-2</v>
      </c>
      <c r="S176" s="167">
        <v>0</v>
      </c>
      <c r="T176" s="168">
        <f t="shared" si="3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506</v>
      </c>
      <c r="AT176" s="169" t="s">
        <v>588</v>
      </c>
      <c r="AU176" s="169" t="s">
        <v>85</v>
      </c>
      <c r="AY176" s="18" t="s">
        <v>222</v>
      </c>
      <c r="BE176" s="170">
        <f t="shared" si="34"/>
        <v>0</v>
      </c>
      <c r="BF176" s="170">
        <f t="shared" si="35"/>
        <v>0</v>
      </c>
      <c r="BG176" s="170">
        <f t="shared" si="36"/>
        <v>0</v>
      </c>
      <c r="BH176" s="170">
        <f t="shared" si="37"/>
        <v>0</v>
      </c>
      <c r="BI176" s="170">
        <f t="shared" si="38"/>
        <v>0</v>
      </c>
      <c r="BJ176" s="18" t="s">
        <v>85</v>
      </c>
      <c r="BK176" s="170">
        <f t="shared" si="39"/>
        <v>0</v>
      </c>
      <c r="BL176" s="18" t="s">
        <v>349</v>
      </c>
      <c r="BM176" s="169" t="s">
        <v>1770</v>
      </c>
    </row>
    <row r="177" spans="1:65" s="2" customFormat="1" ht="21.75" customHeight="1">
      <c r="A177" s="33"/>
      <c r="B177" s="156"/>
      <c r="C177" s="157" t="s">
        <v>1449</v>
      </c>
      <c r="D177" s="157" t="s">
        <v>224</v>
      </c>
      <c r="E177" s="158" t="s">
        <v>1771</v>
      </c>
      <c r="F177" s="159" t="s">
        <v>1772</v>
      </c>
      <c r="G177" s="160" t="s">
        <v>1369</v>
      </c>
      <c r="H177" s="161">
        <v>2</v>
      </c>
      <c r="I177" s="162"/>
      <c r="J177" s="163">
        <f t="shared" si="30"/>
        <v>0</v>
      </c>
      <c r="K177" s="164"/>
      <c r="L177" s="34"/>
      <c r="M177" s="165" t="s">
        <v>1</v>
      </c>
      <c r="N177" s="166" t="s">
        <v>40</v>
      </c>
      <c r="O177" s="62"/>
      <c r="P177" s="167">
        <f t="shared" si="31"/>
        <v>0</v>
      </c>
      <c r="Q177" s="167">
        <v>0</v>
      </c>
      <c r="R177" s="167">
        <f t="shared" si="32"/>
        <v>0</v>
      </c>
      <c r="S177" s="167">
        <v>0</v>
      </c>
      <c r="T177" s="168">
        <f t="shared" si="3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349</v>
      </c>
      <c r="AT177" s="169" t="s">
        <v>224</v>
      </c>
      <c r="AU177" s="169" t="s">
        <v>85</v>
      </c>
      <c r="AY177" s="18" t="s">
        <v>222</v>
      </c>
      <c r="BE177" s="170">
        <f t="shared" si="34"/>
        <v>0</v>
      </c>
      <c r="BF177" s="170">
        <f t="shared" si="35"/>
        <v>0</v>
      </c>
      <c r="BG177" s="170">
        <f t="shared" si="36"/>
        <v>0</v>
      </c>
      <c r="BH177" s="170">
        <f t="shared" si="37"/>
        <v>0</v>
      </c>
      <c r="BI177" s="170">
        <f t="shared" si="38"/>
        <v>0</v>
      </c>
      <c r="BJ177" s="18" t="s">
        <v>85</v>
      </c>
      <c r="BK177" s="170">
        <f t="shared" si="39"/>
        <v>0</v>
      </c>
      <c r="BL177" s="18" t="s">
        <v>349</v>
      </c>
      <c r="BM177" s="169" t="s">
        <v>1773</v>
      </c>
    </row>
    <row r="178" spans="1:65" s="2" customFormat="1" ht="16.5" customHeight="1">
      <c r="A178" s="33"/>
      <c r="B178" s="156"/>
      <c r="C178" s="209" t="s">
        <v>1156</v>
      </c>
      <c r="D178" s="209" t="s">
        <v>588</v>
      </c>
      <c r="E178" s="210" t="s">
        <v>1774</v>
      </c>
      <c r="F178" s="211" t="s">
        <v>1775</v>
      </c>
      <c r="G178" s="212" t="s">
        <v>227</v>
      </c>
      <c r="H178" s="213">
        <v>1</v>
      </c>
      <c r="I178" s="214"/>
      <c r="J178" s="215">
        <f t="shared" si="30"/>
        <v>0</v>
      </c>
      <c r="K178" s="216"/>
      <c r="L178" s="217"/>
      <c r="M178" s="218" t="s">
        <v>1</v>
      </c>
      <c r="N178" s="219" t="s">
        <v>40</v>
      </c>
      <c r="O178" s="62"/>
      <c r="P178" s="167">
        <f t="shared" si="31"/>
        <v>0</v>
      </c>
      <c r="Q178" s="167">
        <v>0</v>
      </c>
      <c r="R178" s="167">
        <f t="shared" si="32"/>
        <v>0</v>
      </c>
      <c r="S178" s="167">
        <v>0</v>
      </c>
      <c r="T178" s="168">
        <f t="shared" si="3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506</v>
      </c>
      <c r="AT178" s="169" t="s">
        <v>588</v>
      </c>
      <c r="AU178" s="169" t="s">
        <v>85</v>
      </c>
      <c r="AY178" s="18" t="s">
        <v>222</v>
      </c>
      <c r="BE178" s="170">
        <f t="shared" si="34"/>
        <v>0</v>
      </c>
      <c r="BF178" s="170">
        <f t="shared" si="35"/>
        <v>0</v>
      </c>
      <c r="BG178" s="170">
        <f t="shared" si="36"/>
        <v>0</v>
      </c>
      <c r="BH178" s="170">
        <f t="shared" si="37"/>
        <v>0</v>
      </c>
      <c r="BI178" s="170">
        <f t="shared" si="38"/>
        <v>0</v>
      </c>
      <c r="BJ178" s="18" t="s">
        <v>85</v>
      </c>
      <c r="BK178" s="170">
        <f t="shared" si="39"/>
        <v>0</v>
      </c>
      <c r="BL178" s="18" t="s">
        <v>349</v>
      </c>
      <c r="BM178" s="169" t="s">
        <v>1776</v>
      </c>
    </row>
    <row r="179" spans="1:65" s="2" customFormat="1" ht="16.5" customHeight="1">
      <c r="A179" s="33"/>
      <c r="B179" s="156"/>
      <c r="C179" s="209" t="s">
        <v>1160</v>
      </c>
      <c r="D179" s="209" t="s">
        <v>588</v>
      </c>
      <c r="E179" s="210" t="s">
        <v>1777</v>
      </c>
      <c r="F179" s="211" t="s">
        <v>1778</v>
      </c>
      <c r="G179" s="212" t="s">
        <v>227</v>
      </c>
      <c r="H179" s="213">
        <v>1</v>
      </c>
      <c r="I179" s="214"/>
      <c r="J179" s="215">
        <f t="shared" si="30"/>
        <v>0</v>
      </c>
      <c r="K179" s="216"/>
      <c r="L179" s="217"/>
      <c r="M179" s="218" t="s">
        <v>1</v>
      </c>
      <c r="N179" s="219" t="s">
        <v>40</v>
      </c>
      <c r="O179" s="62"/>
      <c r="P179" s="167">
        <f t="shared" si="31"/>
        <v>0</v>
      </c>
      <c r="Q179" s="167">
        <v>0</v>
      </c>
      <c r="R179" s="167">
        <f t="shared" si="32"/>
        <v>0</v>
      </c>
      <c r="S179" s="167">
        <v>0</v>
      </c>
      <c r="T179" s="168">
        <f t="shared" si="3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506</v>
      </c>
      <c r="AT179" s="169" t="s">
        <v>588</v>
      </c>
      <c r="AU179" s="169" t="s">
        <v>85</v>
      </c>
      <c r="AY179" s="18" t="s">
        <v>222</v>
      </c>
      <c r="BE179" s="170">
        <f t="shared" si="34"/>
        <v>0</v>
      </c>
      <c r="BF179" s="170">
        <f t="shared" si="35"/>
        <v>0</v>
      </c>
      <c r="BG179" s="170">
        <f t="shared" si="36"/>
        <v>0</v>
      </c>
      <c r="BH179" s="170">
        <f t="shared" si="37"/>
        <v>0</v>
      </c>
      <c r="BI179" s="170">
        <f t="shared" si="38"/>
        <v>0</v>
      </c>
      <c r="BJ179" s="18" t="s">
        <v>85</v>
      </c>
      <c r="BK179" s="170">
        <f t="shared" si="39"/>
        <v>0</v>
      </c>
      <c r="BL179" s="18" t="s">
        <v>349</v>
      </c>
      <c r="BM179" s="169" t="s">
        <v>1779</v>
      </c>
    </row>
    <row r="180" spans="1:65" s="2" customFormat="1" ht="16.5" customHeight="1">
      <c r="A180" s="33"/>
      <c r="B180" s="156"/>
      <c r="C180" s="157" t="s">
        <v>1164</v>
      </c>
      <c r="D180" s="157" t="s">
        <v>224</v>
      </c>
      <c r="E180" s="158" t="s">
        <v>1780</v>
      </c>
      <c r="F180" s="159" t="s">
        <v>1781</v>
      </c>
      <c r="G180" s="160" t="s">
        <v>1369</v>
      </c>
      <c r="H180" s="161">
        <v>1</v>
      </c>
      <c r="I180" s="162"/>
      <c r="J180" s="163">
        <f t="shared" si="30"/>
        <v>0</v>
      </c>
      <c r="K180" s="164"/>
      <c r="L180" s="34"/>
      <c r="M180" s="165" t="s">
        <v>1</v>
      </c>
      <c r="N180" s="166" t="s">
        <v>40</v>
      </c>
      <c r="O180" s="62"/>
      <c r="P180" s="167">
        <f t="shared" si="31"/>
        <v>0</v>
      </c>
      <c r="Q180" s="167">
        <v>0</v>
      </c>
      <c r="R180" s="167">
        <f t="shared" si="32"/>
        <v>0</v>
      </c>
      <c r="S180" s="167">
        <v>0</v>
      </c>
      <c r="T180" s="168">
        <f t="shared" si="3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349</v>
      </c>
      <c r="AT180" s="169" t="s">
        <v>224</v>
      </c>
      <c r="AU180" s="169" t="s">
        <v>85</v>
      </c>
      <c r="AY180" s="18" t="s">
        <v>222</v>
      </c>
      <c r="BE180" s="170">
        <f t="shared" si="34"/>
        <v>0</v>
      </c>
      <c r="BF180" s="170">
        <f t="shared" si="35"/>
        <v>0</v>
      </c>
      <c r="BG180" s="170">
        <f t="shared" si="36"/>
        <v>0</v>
      </c>
      <c r="BH180" s="170">
        <f t="shared" si="37"/>
        <v>0</v>
      </c>
      <c r="BI180" s="170">
        <f t="shared" si="38"/>
        <v>0</v>
      </c>
      <c r="BJ180" s="18" t="s">
        <v>85</v>
      </c>
      <c r="BK180" s="170">
        <f t="shared" si="39"/>
        <v>0</v>
      </c>
      <c r="BL180" s="18" t="s">
        <v>349</v>
      </c>
      <c r="BM180" s="169" t="s">
        <v>1782</v>
      </c>
    </row>
    <row r="181" spans="1:65" s="2" customFormat="1" ht="16.5" customHeight="1">
      <c r="A181" s="33"/>
      <c r="B181" s="156"/>
      <c r="C181" s="209" t="s">
        <v>1168</v>
      </c>
      <c r="D181" s="209" t="s">
        <v>588</v>
      </c>
      <c r="E181" s="210" t="s">
        <v>1783</v>
      </c>
      <c r="F181" s="211" t="s">
        <v>1784</v>
      </c>
      <c r="G181" s="212" t="s">
        <v>227</v>
      </c>
      <c r="H181" s="213">
        <v>1</v>
      </c>
      <c r="I181" s="214"/>
      <c r="J181" s="215">
        <f t="shared" si="30"/>
        <v>0</v>
      </c>
      <c r="K181" s="216"/>
      <c r="L181" s="217"/>
      <c r="M181" s="218" t="s">
        <v>1</v>
      </c>
      <c r="N181" s="219" t="s">
        <v>40</v>
      </c>
      <c r="O181" s="62"/>
      <c r="P181" s="167">
        <f t="shared" si="31"/>
        <v>0</v>
      </c>
      <c r="Q181" s="167">
        <v>0</v>
      </c>
      <c r="R181" s="167">
        <f t="shared" si="32"/>
        <v>0</v>
      </c>
      <c r="S181" s="167">
        <v>0</v>
      </c>
      <c r="T181" s="168">
        <f t="shared" si="3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506</v>
      </c>
      <c r="AT181" s="169" t="s">
        <v>588</v>
      </c>
      <c r="AU181" s="169" t="s">
        <v>85</v>
      </c>
      <c r="AY181" s="18" t="s">
        <v>222</v>
      </c>
      <c r="BE181" s="170">
        <f t="shared" si="34"/>
        <v>0</v>
      </c>
      <c r="BF181" s="170">
        <f t="shared" si="35"/>
        <v>0</v>
      </c>
      <c r="BG181" s="170">
        <f t="shared" si="36"/>
        <v>0</v>
      </c>
      <c r="BH181" s="170">
        <f t="shared" si="37"/>
        <v>0</v>
      </c>
      <c r="BI181" s="170">
        <f t="shared" si="38"/>
        <v>0</v>
      </c>
      <c r="BJ181" s="18" t="s">
        <v>85</v>
      </c>
      <c r="BK181" s="170">
        <f t="shared" si="39"/>
        <v>0</v>
      </c>
      <c r="BL181" s="18" t="s">
        <v>349</v>
      </c>
      <c r="BM181" s="169" t="s">
        <v>1785</v>
      </c>
    </row>
    <row r="182" spans="1:65" s="2" customFormat="1" ht="16.5" customHeight="1">
      <c r="A182" s="33"/>
      <c r="B182" s="156"/>
      <c r="C182" s="209" t="s">
        <v>826</v>
      </c>
      <c r="D182" s="209" t="s">
        <v>588</v>
      </c>
      <c r="E182" s="210" t="s">
        <v>1786</v>
      </c>
      <c r="F182" s="211" t="s">
        <v>1787</v>
      </c>
      <c r="G182" s="212" t="s">
        <v>227</v>
      </c>
      <c r="H182" s="213">
        <v>1</v>
      </c>
      <c r="I182" s="214"/>
      <c r="J182" s="215">
        <f t="shared" si="30"/>
        <v>0</v>
      </c>
      <c r="K182" s="216"/>
      <c r="L182" s="217"/>
      <c r="M182" s="218" t="s">
        <v>1</v>
      </c>
      <c r="N182" s="219" t="s">
        <v>40</v>
      </c>
      <c r="O182" s="62"/>
      <c r="P182" s="167">
        <f t="shared" si="31"/>
        <v>0</v>
      </c>
      <c r="Q182" s="167">
        <v>0</v>
      </c>
      <c r="R182" s="167">
        <f t="shared" si="32"/>
        <v>0</v>
      </c>
      <c r="S182" s="167">
        <v>0</v>
      </c>
      <c r="T182" s="168">
        <f t="shared" si="3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506</v>
      </c>
      <c r="AT182" s="169" t="s">
        <v>588</v>
      </c>
      <c r="AU182" s="169" t="s">
        <v>85</v>
      </c>
      <c r="AY182" s="18" t="s">
        <v>222</v>
      </c>
      <c r="BE182" s="170">
        <f t="shared" si="34"/>
        <v>0</v>
      </c>
      <c r="BF182" s="170">
        <f t="shared" si="35"/>
        <v>0</v>
      </c>
      <c r="BG182" s="170">
        <f t="shared" si="36"/>
        <v>0</v>
      </c>
      <c r="BH182" s="170">
        <f t="shared" si="37"/>
        <v>0</v>
      </c>
      <c r="BI182" s="170">
        <f t="shared" si="38"/>
        <v>0</v>
      </c>
      <c r="BJ182" s="18" t="s">
        <v>85</v>
      </c>
      <c r="BK182" s="170">
        <f t="shared" si="39"/>
        <v>0</v>
      </c>
      <c r="BL182" s="18" t="s">
        <v>349</v>
      </c>
      <c r="BM182" s="169" t="s">
        <v>1788</v>
      </c>
    </row>
    <row r="183" spans="1:65" s="2" customFormat="1" ht="24.15" customHeight="1">
      <c r="A183" s="33"/>
      <c r="B183" s="156"/>
      <c r="C183" s="209" t="s">
        <v>595</v>
      </c>
      <c r="D183" s="209" t="s">
        <v>588</v>
      </c>
      <c r="E183" s="210" t="s">
        <v>1789</v>
      </c>
      <c r="F183" s="211" t="s">
        <v>1790</v>
      </c>
      <c r="G183" s="212" t="s">
        <v>227</v>
      </c>
      <c r="H183" s="213">
        <v>1</v>
      </c>
      <c r="I183" s="214"/>
      <c r="J183" s="215">
        <f t="shared" si="30"/>
        <v>0</v>
      </c>
      <c r="K183" s="216"/>
      <c r="L183" s="217"/>
      <c r="M183" s="218" t="s">
        <v>1</v>
      </c>
      <c r="N183" s="219" t="s">
        <v>40</v>
      </c>
      <c r="O183" s="62"/>
      <c r="P183" s="167">
        <f t="shared" si="31"/>
        <v>0</v>
      </c>
      <c r="Q183" s="167">
        <v>0</v>
      </c>
      <c r="R183" s="167">
        <f t="shared" si="32"/>
        <v>0</v>
      </c>
      <c r="S183" s="167">
        <v>0</v>
      </c>
      <c r="T183" s="168">
        <f t="shared" si="3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506</v>
      </c>
      <c r="AT183" s="169" t="s">
        <v>588</v>
      </c>
      <c r="AU183" s="169" t="s">
        <v>85</v>
      </c>
      <c r="AY183" s="18" t="s">
        <v>222</v>
      </c>
      <c r="BE183" s="170">
        <f t="shared" si="34"/>
        <v>0</v>
      </c>
      <c r="BF183" s="170">
        <f t="shared" si="35"/>
        <v>0</v>
      </c>
      <c r="BG183" s="170">
        <f t="shared" si="36"/>
        <v>0</v>
      </c>
      <c r="BH183" s="170">
        <f t="shared" si="37"/>
        <v>0</v>
      </c>
      <c r="BI183" s="170">
        <f t="shared" si="38"/>
        <v>0</v>
      </c>
      <c r="BJ183" s="18" t="s">
        <v>85</v>
      </c>
      <c r="BK183" s="170">
        <f t="shared" si="39"/>
        <v>0</v>
      </c>
      <c r="BL183" s="18" t="s">
        <v>349</v>
      </c>
      <c r="BM183" s="169" t="s">
        <v>1791</v>
      </c>
    </row>
    <row r="184" spans="1:65" s="2" customFormat="1" ht="33" customHeight="1">
      <c r="A184" s="33"/>
      <c r="B184" s="156"/>
      <c r="C184" s="157" t="s">
        <v>1471</v>
      </c>
      <c r="D184" s="157" t="s">
        <v>224</v>
      </c>
      <c r="E184" s="158" t="s">
        <v>1792</v>
      </c>
      <c r="F184" s="159" t="s">
        <v>1793</v>
      </c>
      <c r="G184" s="160" t="s">
        <v>1369</v>
      </c>
      <c r="H184" s="161">
        <v>1</v>
      </c>
      <c r="I184" s="162"/>
      <c r="J184" s="163">
        <f t="shared" si="30"/>
        <v>0</v>
      </c>
      <c r="K184" s="164"/>
      <c r="L184" s="34"/>
      <c r="M184" s="165" t="s">
        <v>1</v>
      </c>
      <c r="N184" s="166" t="s">
        <v>40</v>
      </c>
      <c r="O184" s="62"/>
      <c r="P184" s="167">
        <f t="shared" si="31"/>
        <v>0</v>
      </c>
      <c r="Q184" s="167">
        <v>0</v>
      </c>
      <c r="R184" s="167">
        <f t="shared" si="32"/>
        <v>0</v>
      </c>
      <c r="S184" s="167">
        <v>0</v>
      </c>
      <c r="T184" s="168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349</v>
      </c>
      <c r="AT184" s="169" t="s">
        <v>224</v>
      </c>
      <c r="AU184" s="169" t="s">
        <v>85</v>
      </c>
      <c r="AY184" s="18" t="s">
        <v>222</v>
      </c>
      <c r="BE184" s="170">
        <f t="shared" si="34"/>
        <v>0</v>
      </c>
      <c r="BF184" s="170">
        <f t="shared" si="35"/>
        <v>0</v>
      </c>
      <c r="BG184" s="170">
        <f t="shared" si="36"/>
        <v>0</v>
      </c>
      <c r="BH184" s="170">
        <f t="shared" si="37"/>
        <v>0</v>
      </c>
      <c r="BI184" s="170">
        <f t="shared" si="38"/>
        <v>0</v>
      </c>
      <c r="BJ184" s="18" t="s">
        <v>85</v>
      </c>
      <c r="BK184" s="170">
        <f t="shared" si="39"/>
        <v>0</v>
      </c>
      <c r="BL184" s="18" t="s">
        <v>349</v>
      </c>
      <c r="BM184" s="169" t="s">
        <v>1794</v>
      </c>
    </row>
    <row r="185" spans="1:65" s="2" customFormat="1" ht="24.15" customHeight="1">
      <c r="A185" s="33"/>
      <c r="B185" s="156"/>
      <c r="C185" s="209" t="s">
        <v>1475</v>
      </c>
      <c r="D185" s="209" t="s">
        <v>588</v>
      </c>
      <c r="E185" s="210" t="s">
        <v>1795</v>
      </c>
      <c r="F185" s="211" t="s">
        <v>1796</v>
      </c>
      <c r="G185" s="212" t="s">
        <v>227</v>
      </c>
      <c r="H185" s="213">
        <v>1</v>
      </c>
      <c r="I185" s="214"/>
      <c r="J185" s="215">
        <f t="shared" si="30"/>
        <v>0</v>
      </c>
      <c r="K185" s="216"/>
      <c r="L185" s="217"/>
      <c r="M185" s="218" t="s">
        <v>1</v>
      </c>
      <c r="N185" s="219" t="s">
        <v>40</v>
      </c>
      <c r="O185" s="62"/>
      <c r="P185" s="167">
        <f t="shared" si="31"/>
        <v>0</v>
      </c>
      <c r="Q185" s="167">
        <v>0</v>
      </c>
      <c r="R185" s="167">
        <f t="shared" si="32"/>
        <v>0</v>
      </c>
      <c r="S185" s="167">
        <v>0</v>
      </c>
      <c r="T185" s="168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506</v>
      </c>
      <c r="AT185" s="169" t="s">
        <v>588</v>
      </c>
      <c r="AU185" s="169" t="s">
        <v>85</v>
      </c>
      <c r="AY185" s="18" t="s">
        <v>222</v>
      </c>
      <c r="BE185" s="170">
        <f t="shared" si="34"/>
        <v>0</v>
      </c>
      <c r="BF185" s="170">
        <f t="shared" si="35"/>
        <v>0</v>
      </c>
      <c r="BG185" s="170">
        <f t="shared" si="36"/>
        <v>0</v>
      </c>
      <c r="BH185" s="170">
        <f t="shared" si="37"/>
        <v>0</v>
      </c>
      <c r="BI185" s="170">
        <f t="shared" si="38"/>
        <v>0</v>
      </c>
      <c r="BJ185" s="18" t="s">
        <v>85</v>
      </c>
      <c r="BK185" s="170">
        <f t="shared" si="39"/>
        <v>0</v>
      </c>
      <c r="BL185" s="18" t="s">
        <v>349</v>
      </c>
      <c r="BM185" s="169" t="s">
        <v>1797</v>
      </c>
    </row>
    <row r="186" spans="1:65" s="2" customFormat="1" ht="24.15" customHeight="1">
      <c r="A186" s="33"/>
      <c r="B186" s="156"/>
      <c r="C186" s="157" t="s">
        <v>1480</v>
      </c>
      <c r="D186" s="157" t="s">
        <v>224</v>
      </c>
      <c r="E186" s="158" t="s">
        <v>1798</v>
      </c>
      <c r="F186" s="159" t="s">
        <v>1799</v>
      </c>
      <c r="G186" s="160" t="s">
        <v>1369</v>
      </c>
      <c r="H186" s="161">
        <v>1</v>
      </c>
      <c r="I186" s="162"/>
      <c r="J186" s="163">
        <f t="shared" si="30"/>
        <v>0</v>
      </c>
      <c r="K186" s="164"/>
      <c r="L186" s="34"/>
      <c r="M186" s="165" t="s">
        <v>1</v>
      </c>
      <c r="N186" s="166" t="s">
        <v>40</v>
      </c>
      <c r="O186" s="62"/>
      <c r="P186" s="167">
        <f t="shared" si="31"/>
        <v>0</v>
      </c>
      <c r="Q186" s="167">
        <v>0</v>
      </c>
      <c r="R186" s="167">
        <f t="shared" si="32"/>
        <v>0</v>
      </c>
      <c r="S186" s="167">
        <v>0</v>
      </c>
      <c r="T186" s="168">
        <f t="shared" si="3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349</v>
      </c>
      <c r="AT186" s="169" t="s">
        <v>224</v>
      </c>
      <c r="AU186" s="169" t="s">
        <v>85</v>
      </c>
      <c r="AY186" s="18" t="s">
        <v>222</v>
      </c>
      <c r="BE186" s="170">
        <f t="shared" si="34"/>
        <v>0</v>
      </c>
      <c r="BF186" s="170">
        <f t="shared" si="35"/>
        <v>0</v>
      </c>
      <c r="BG186" s="170">
        <f t="shared" si="36"/>
        <v>0</v>
      </c>
      <c r="BH186" s="170">
        <f t="shared" si="37"/>
        <v>0</v>
      </c>
      <c r="BI186" s="170">
        <f t="shared" si="38"/>
        <v>0</v>
      </c>
      <c r="BJ186" s="18" t="s">
        <v>85</v>
      </c>
      <c r="BK186" s="170">
        <f t="shared" si="39"/>
        <v>0</v>
      </c>
      <c r="BL186" s="18" t="s">
        <v>349</v>
      </c>
      <c r="BM186" s="169" t="s">
        <v>1800</v>
      </c>
    </row>
    <row r="187" spans="1:65" s="2" customFormat="1" ht="24.15" customHeight="1">
      <c r="A187" s="33"/>
      <c r="B187" s="156"/>
      <c r="C187" s="209" t="s">
        <v>1485</v>
      </c>
      <c r="D187" s="209" t="s">
        <v>588</v>
      </c>
      <c r="E187" s="210" t="s">
        <v>1801</v>
      </c>
      <c r="F187" s="211" t="s">
        <v>3301</v>
      </c>
      <c r="G187" s="212" t="s">
        <v>227</v>
      </c>
      <c r="H187" s="213">
        <v>1</v>
      </c>
      <c r="I187" s="214"/>
      <c r="J187" s="215">
        <f t="shared" si="30"/>
        <v>0</v>
      </c>
      <c r="K187" s="216"/>
      <c r="L187" s="217"/>
      <c r="M187" s="218" t="s">
        <v>1</v>
      </c>
      <c r="N187" s="219" t="s">
        <v>40</v>
      </c>
      <c r="O187" s="62"/>
      <c r="P187" s="167">
        <f t="shared" si="31"/>
        <v>0</v>
      </c>
      <c r="Q187" s="167">
        <v>0</v>
      </c>
      <c r="R187" s="167">
        <f t="shared" si="32"/>
        <v>0</v>
      </c>
      <c r="S187" s="167">
        <v>0</v>
      </c>
      <c r="T187" s="168">
        <f t="shared" si="3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506</v>
      </c>
      <c r="AT187" s="169" t="s">
        <v>588</v>
      </c>
      <c r="AU187" s="169" t="s">
        <v>85</v>
      </c>
      <c r="AY187" s="18" t="s">
        <v>222</v>
      </c>
      <c r="BE187" s="170">
        <f t="shared" si="34"/>
        <v>0</v>
      </c>
      <c r="BF187" s="170">
        <f t="shared" si="35"/>
        <v>0</v>
      </c>
      <c r="BG187" s="170">
        <f t="shared" si="36"/>
        <v>0</v>
      </c>
      <c r="BH187" s="170">
        <f t="shared" si="37"/>
        <v>0</v>
      </c>
      <c r="BI187" s="170">
        <f t="shared" si="38"/>
        <v>0</v>
      </c>
      <c r="BJ187" s="18" t="s">
        <v>85</v>
      </c>
      <c r="BK187" s="170">
        <f t="shared" si="39"/>
        <v>0</v>
      </c>
      <c r="BL187" s="18" t="s">
        <v>349</v>
      </c>
      <c r="BM187" s="169" t="s">
        <v>1802</v>
      </c>
    </row>
    <row r="188" spans="1:65" s="2" customFormat="1" ht="24.15" customHeight="1">
      <c r="A188" s="33"/>
      <c r="B188" s="156"/>
      <c r="C188" s="157" t="s">
        <v>1490</v>
      </c>
      <c r="D188" s="157" t="s">
        <v>224</v>
      </c>
      <c r="E188" s="158" t="s">
        <v>1803</v>
      </c>
      <c r="F188" s="159" t="s">
        <v>1804</v>
      </c>
      <c r="G188" s="160" t="s">
        <v>227</v>
      </c>
      <c r="H188" s="161">
        <v>1</v>
      </c>
      <c r="I188" s="162"/>
      <c r="J188" s="163">
        <f t="shared" si="30"/>
        <v>0</v>
      </c>
      <c r="K188" s="164"/>
      <c r="L188" s="34"/>
      <c r="M188" s="165" t="s">
        <v>1</v>
      </c>
      <c r="N188" s="166" t="s">
        <v>40</v>
      </c>
      <c r="O188" s="62"/>
      <c r="P188" s="167">
        <f t="shared" si="31"/>
        <v>0</v>
      </c>
      <c r="Q188" s="167">
        <v>0</v>
      </c>
      <c r="R188" s="167">
        <f t="shared" si="32"/>
        <v>0</v>
      </c>
      <c r="S188" s="167">
        <v>0</v>
      </c>
      <c r="T188" s="168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349</v>
      </c>
      <c r="AT188" s="169" t="s">
        <v>224</v>
      </c>
      <c r="AU188" s="169" t="s">
        <v>85</v>
      </c>
      <c r="AY188" s="18" t="s">
        <v>222</v>
      </c>
      <c r="BE188" s="170">
        <f t="shared" si="34"/>
        <v>0</v>
      </c>
      <c r="BF188" s="170">
        <f t="shared" si="35"/>
        <v>0</v>
      </c>
      <c r="BG188" s="170">
        <f t="shared" si="36"/>
        <v>0</v>
      </c>
      <c r="BH188" s="170">
        <f t="shared" si="37"/>
        <v>0</v>
      </c>
      <c r="BI188" s="170">
        <f t="shared" si="38"/>
        <v>0</v>
      </c>
      <c r="BJ188" s="18" t="s">
        <v>85</v>
      </c>
      <c r="BK188" s="170">
        <f t="shared" si="39"/>
        <v>0</v>
      </c>
      <c r="BL188" s="18" t="s">
        <v>349</v>
      </c>
      <c r="BM188" s="169" t="s">
        <v>1805</v>
      </c>
    </row>
    <row r="189" spans="1:65" s="2" customFormat="1" ht="16.5" customHeight="1">
      <c r="A189" s="33"/>
      <c r="B189" s="156"/>
      <c r="C189" s="157" t="s">
        <v>945</v>
      </c>
      <c r="D189" s="157" t="s">
        <v>224</v>
      </c>
      <c r="E189" s="158" t="s">
        <v>1806</v>
      </c>
      <c r="F189" s="159" t="s">
        <v>1807</v>
      </c>
      <c r="G189" s="160" t="s">
        <v>1369</v>
      </c>
      <c r="H189" s="161">
        <v>9</v>
      </c>
      <c r="I189" s="162"/>
      <c r="J189" s="163">
        <f t="shared" si="30"/>
        <v>0</v>
      </c>
      <c r="K189" s="164"/>
      <c r="L189" s="34"/>
      <c r="M189" s="165" t="s">
        <v>1</v>
      </c>
      <c r="N189" s="166" t="s">
        <v>40</v>
      </c>
      <c r="O189" s="62"/>
      <c r="P189" s="167">
        <f t="shared" si="31"/>
        <v>0</v>
      </c>
      <c r="Q189" s="167">
        <v>0</v>
      </c>
      <c r="R189" s="167">
        <f t="shared" si="32"/>
        <v>0</v>
      </c>
      <c r="S189" s="167">
        <v>0</v>
      </c>
      <c r="T189" s="168">
        <f t="shared" si="3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349</v>
      </c>
      <c r="AT189" s="169" t="s">
        <v>224</v>
      </c>
      <c r="AU189" s="169" t="s">
        <v>85</v>
      </c>
      <c r="AY189" s="18" t="s">
        <v>222</v>
      </c>
      <c r="BE189" s="170">
        <f t="shared" si="34"/>
        <v>0</v>
      </c>
      <c r="BF189" s="170">
        <f t="shared" si="35"/>
        <v>0</v>
      </c>
      <c r="BG189" s="170">
        <f t="shared" si="36"/>
        <v>0</v>
      </c>
      <c r="BH189" s="170">
        <f t="shared" si="37"/>
        <v>0</v>
      </c>
      <c r="BI189" s="170">
        <f t="shared" si="38"/>
        <v>0</v>
      </c>
      <c r="BJ189" s="18" t="s">
        <v>85</v>
      </c>
      <c r="BK189" s="170">
        <f t="shared" si="39"/>
        <v>0</v>
      </c>
      <c r="BL189" s="18" t="s">
        <v>349</v>
      </c>
      <c r="BM189" s="169" t="s">
        <v>1808</v>
      </c>
    </row>
    <row r="190" spans="1:65" s="2" customFormat="1" ht="16.5" customHeight="1">
      <c r="A190" s="33"/>
      <c r="B190" s="156"/>
      <c r="C190" s="209" t="s">
        <v>953</v>
      </c>
      <c r="D190" s="209" t="s">
        <v>588</v>
      </c>
      <c r="E190" s="210" t="s">
        <v>1809</v>
      </c>
      <c r="F190" s="211" t="s">
        <v>1810</v>
      </c>
      <c r="G190" s="212" t="s">
        <v>227</v>
      </c>
      <c r="H190" s="213">
        <v>9</v>
      </c>
      <c r="I190" s="214"/>
      <c r="J190" s="215">
        <f t="shared" si="30"/>
        <v>0</v>
      </c>
      <c r="K190" s="216"/>
      <c r="L190" s="217"/>
      <c r="M190" s="218" t="s">
        <v>1</v>
      </c>
      <c r="N190" s="219" t="s">
        <v>40</v>
      </c>
      <c r="O190" s="62"/>
      <c r="P190" s="167">
        <f t="shared" si="31"/>
        <v>0</v>
      </c>
      <c r="Q190" s="167">
        <v>0</v>
      </c>
      <c r="R190" s="167">
        <f t="shared" si="32"/>
        <v>0</v>
      </c>
      <c r="S190" s="167">
        <v>0</v>
      </c>
      <c r="T190" s="168">
        <f t="shared" si="3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506</v>
      </c>
      <c r="AT190" s="169" t="s">
        <v>588</v>
      </c>
      <c r="AU190" s="169" t="s">
        <v>85</v>
      </c>
      <c r="AY190" s="18" t="s">
        <v>222</v>
      </c>
      <c r="BE190" s="170">
        <f t="shared" si="34"/>
        <v>0</v>
      </c>
      <c r="BF190" s="170">
        <f t="shared" si="35"/>
        <v>0</v>
      </c>
      <c r="BG190" s="170">
        <f t="shared" si="36"/>
        <v>0</v>
      </c>
      <c r="BH190" s="170">
        <f t="shared" si="37"/>
        <v>0</v>
      </c>
      <c r="BI190" s="170">
        <f t="shared" si="38"/>
        <v>0</v>
      </c>
      <c r="BJ190" s="18" t="s">
        <v>85</v>
      </c>
      <c r="BK190" s="170">
        <f t="shared" si="39"/>
        <v>0</v>
      </c>
      <c r="BL190" s="18" t="s">
        <v>349</v>
      </c>
      <c r="BM190" s="169" t="s">
        <v>1811</v>
      </c>
    </row>
    <row r="191" spans="1:65" s="2" customFormat="1" ht="16.5" customHeight="1">
      <c r="A191" s="33"/>
      <c r="B191" s="156"/>
      <c r="C191" s="209" t="s">
        <v>958</v>
      </c>
      <c r="D191" s="209" t="s">
        <v>588</v>
      </c>
      <c r="E191" s="210" t="s">
        <v>1812</v>
      </c>
      <c r="F191" s="211" t="s">
        <v>1813</v>
      </c>
      <c r="G191" s="212" t="s">
        <v>227</v>
      </c>
      <c r="H191" s="213">
        <v>9</v>
      </c>
      <c r="I191" s="214"/>
      <c r="J191" s="215">
        <f t="shared" si="30"/>
        <v>0</v>
      </c>
      <c r="K191" s="216"/>
      <c r="L191" s="217"/>
      <c r="M191" s="218" t="s">
        <v>1</v>
      </c>
      <c r="N191" s="219" t="s">
        <v>40</v>
      </c>
      <c r="O191" s="62"/>
      <c r="P191" s="167">
        <f t="shared" si="31"/>
        <v>0</v>
      </c>
      <c r="Q191" s="167">
        <v>0</v>
      </c>
      <c r="R191" s="167">
        <f t="shared" si="32"/>
        <v>0</v>
      </c>
      <c r="S191" s="167">
        <v>0</v>
      </c>
      <c r="T191" s="168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506</v>
      </c>
      <c r="AT191" s="169" t="s">
        <v>588</v>
      </c>
      <c r="AU191" s="169" t="s">
        <v>85</v>
      </c>
      <c r="AY191" s="18" t="s">
        <v>222</v>
      </c>
      <c r="BE191" s="170">
        <f t="shared" si="34"/>
        <v>0</v>
      </c>
      <c r="BF191" s="170">
        <f t="shared" si="35"/>
        <v>0</v>
      </c>
      <c r="BG191" s="170">
        <f t="shared" si="36"/>
        <v>0</v>
      </c>
      <c r="BH191" s="170">
        <f t="shared" si="37"/>
        <v>0</v>
      </c>
      <c r="BI191" s="170">
        <f t="shared" si="38"/>
        <v>0</v>
      </c>
      <c r="BJ191" s="18" t="s">
        <v>85</v>
      </c>
      <c r="BK191" s="170">
        <f t="shared" si="39"/>
        <v>0</v>
      </c>
      <c r="BL191" s="18" t="s">
        <v>349</v>
      </c>
      <c r="BM191" s="169" t="s">
        <v>1814</v>
      </c>
    </row>
    <row r="192" spans="1:65" s="2" customFormat="1" ht="24.15" customHeight="1">
      <c r="A192" s="33"/>
      <c r="B192" s="156"/>
      <c r="C192" s="157" t="s">
        <v>964</v>
      </c>
      <c r="D192" s="157" t="s">
        <v>224</v>
      </c>
      <c r="E192" s="158" t="s">
        <v>1815</v>
      </c>
      <c r="F192" s="159" t="s">
        <v>1816</v>
      </c>
      <c r="G192" s="160" t="s">
        <v>227</v>
      </c>
      <c r="H192" s="161">
        <v>3</v>
      </c>
      <c r="I192" s="162"/>
      <c r="J192" s="163">
        <f t="shared" si="30"/>
        <v>0</v>
      </c>
      <c r="K192" s="164"/>
      <c r="L192" s="34"/>
      <c r="M192" s="165" t="s">
        <v>1</v>
      </c>
      <c r="N192" s="166" t="s">
        <v>40</v>
      </c>
      <c r="O192" s="62"/>
      <c r="P192" s="167">
        <f t="shared" si="31"/>
        <v>0</v>
      </c>
      <c r="Q192" s="167">
        <v>0</v>
      </c>
      <c r="R192" s="167">
        <f t="shared" si="32"/>
        <v>0</v>
      </c>
      <c r="S192" s="167">
        <v>0</v>
      </c>
      <c r="T192" s="168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349</v>
      </c>
      <c r="AT192" s="169" t="s">
        <v>224</v>
      </c>
      <c r="AU192" s="169" t="s">
        <v>85</v>
      </c>
      <c r="AY192" s="18" t="s">
        <v>222</v>
      </c>
      <c r="BE192" s="170">
        <f t="shared" si="34"/>
        <v>0</v>
      </c>
      <c r="BF192" s="170">
        <f t="shared" si="35"/>
        <v>0</v>
      </c>
      <c r="BG192" s="170">
        <f t="shared" si="36"/>
        <v>0</v>
      </c>
      <c r="BH192" s="170">
        <f t="shared" si="37"/>
        <v>0</v>
      </c>
      <c r="BI192" s="170">
        <f t="shared" si="38"/>
        <v>0</v>
      </c>
      <c r="BJ192" s="18" t="s">
        <v>85</v>
      </c>
      <c r="BK192" s="170">
        <f t="shared" si="39"/>
        <v>0</v>
      </c>
      <c r="BL192" s="18" t="s">
        <v>349</v>
      </c>
      <c r="BM192" s="169" t="s">
        <v>1817</v>
      </c>
    </row>
    <row r="193" spans="1:65" s="2" customFormat="1" ht="16.5" customHeight="1">
      <c r="A193" s="33"/>
      <c r="B193" s="156"/>
      <c r="C193" s="209" t="s">
        <v>969</v>
      </c>
      <c r="D193" s="209" t="s">
        <v>588</v>
      </c>
      <c r="E193" s="210" t="s">
        <v>1818</v>
      </c>
      <c r="F193" s="211" t="s">
        <v>1819</v>
      </c>
      <c r="G193" s="212" t="s">
        <v>227</v>
      </c>
      <c r="H193" s="213">
        <v>3</v>
      </c>
      <c r="I193" s="214"/>
      <c r="J193" s="215">
        <f t="shared" si="30"/>
        <v>0</v>
      </c>
      <c r="K193" s="216"/>
      <c r="L193" s="217"/>
      <c r="M193" s="218" t="s">
        <v>1</v>
      </c>
      <c r="N193" s="219" t="s">
        <v>40</v>
      </c>
      <c r="O193" s="62"/>
      <c r="P193" s="167">
        <f t="shared" si="31"/>
        <v>0</v>
      </c>
      <c r="Q193" s="167">
        <v>0</v>
      </c>
      <c r="R193" s="167">
        <f t="shared" si="32"/>
        <v>0</v>
      </c>
      <c r="S193" s="167">
        <v>0</v>
      </c>
      <c r="T193" s="168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506</v>
      </c>
      <c r="AT193" s="169" t="s">
        <v>588</v>
      </c>
      <c r="AU193" s="169" t="s">
        <v>85</v>
      </c>
      <c r="AY193" s="18" t="s">
        <v>222</v>
      </c>
      <c r="BE193" s="170">
        <f t="shared" si="34"/>
        <v>0</v>
      </c>
      <c r="BF193" s="170">
        <f t="shared" si="35"/>
        <v>0</v>
      </c>
      <c r="BG193" s="170">
        <f t="shared" si="36"/>
        <v>0</v>
      </c>
      <c r="BH193" s="170">
        <f t="shared" si="37"/>
        <v>0</v>
      </c>
      <c r="BI193" s="170">
        <f t="shared" si="38"/>
        <v>0</v>
      </c>
      <c r="BJ193" s="18" t="s">
        <v>85</v>
      </c>
      <c r="BK193" s="170">
        <f t="shared" si="39"/>
        <v>0</v>
      </c>
      <c r="BL193" s="18" t="s">
        <v>349</v>
      </c>
      <c r="BM193" s="169" t="s">
        <v>1820</v>
      </c>
    </row>
    <row r="194" spans="1:65" s="2" customFormat="1" ht="21.75" customHeight="1">
      <c r="A194" s="33"/>
      <c r="B194" s="156"/>
      <c r="C194" s="157" t="s">
        <v>973</v>
      </c>
      <c r="D194" s="157" t="s">
        <v>224</v>
      </c>
      <c r="E194" s="158" t="s">
        <v>1821</v>
      </c>
      <c r="F194" s="159" t="s">
        <v>1822</v>
      </c>
      <c r="G194" s="160" t="s">
        <v>227</v>
      </c>
      <c r="H194" s="161">
        <v>1</v>
      </c>
      <c r="I194" s="162"/>
      <c r="J194" s="163">
        <f t="shared" si="30"/>
        <v>0</v>
      </c>
      <c r="K194" s="164"/>
      <c r="L194" s="34"/>
      <c r="M194" s="165" t="s">
        <v>1</v>
      </c>
      <c r="N194" s="166" t="s">
        <v>40</v>
      </c>
      <c r="O194" s="62"/>
      <c r="P194" s="167">
        <f t="shared" si="31"/>
        <v>0</v>
      </c>
      <c r="Q194" s="167">
        <v>0</v>
      </c>
      <c r="R194" s="167">
        <f t="shared" si="32"/>
        <v>0</v>
      </c>
      <c r="S194" s="167">
        <v>0</v>
      </c>
      <c r="T194" s="168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349</v>
      </c>
      <c r="AT194" s="169" t="s">
        <v>224</v>
      </c>
      <c r="AU194" s="169" t="s">
        <v>85</v>
      </c>
      <c r="AY194" s="18" t="s">
        <v>222</v>
      </c>
      <c r="BE194" s="170">
        <f t="shared" si="34"/>
        <v>0</v>
      </c>
      <c r="BF194" s="170">
        <f t="shared" si="35"/>
        <v>0</v>
      </c>
      <c r="BG194" s="170">
        <f t="shared" si="36"/>
        <v>0</v>
      </c>
      <c r="BH194" s="170">
        <f t="shared" si="37"/>
        <v>0</v>
      </c>
      <c r="BI194" s="170">
        <f t="shared" si="38"/>
        <v>0</v>
      </c>
      <c r="BJ194" s="18" t="s">
        <v>85</v>
      </c>
      <c r="BK194" s="170">
        <f t="shared" si="39"/>
        <v>0</v>
      </c>
      <c r="BL194" s="18" t="s">
        <v>349</v>
      </c>
      <c r="BM194" s="169" t="s">
        <v>1823</v>
      </c>
    </row>
    <row r="195" spans="1:65" s="2" customFormat="1" ht="24.15" customHeight="1">
      <c r="A195" s="33"/>
      <c r="B195" s="156"/>
      <c r="C195" s="209" t="s">
        <v>977</v>
      </c>
      <c r="D195" s="209" t="s">
        <v>588</v>
      </c>
      <c r="E195" s="210" t="s">
        <v>1824</v>
      </c>
      <c r="F195" s="211" t="s">
        <v>1825</v>
      </c>
      <c r="G195" s="212" t="s">
        <v>227</v>
      </c>
      <c r="H195" s="213">
        <v>1</v>
      </c>
      <c r="I195" s="214"/>
      <c r="J195" s="215">
        <f t="shared" si="30"/>
        <v>0</v>
      </c>
      <c r="K195" s="216"/>
      <c r="L195" s="217"/>
      <c r="M195" s="218" t="s">
        <v>1</v>
      </c>
      <c r="N195" s="219" t="s">
        <v>40</v>
      </c>
      <c r="O195" s="62"/>
      <c r="P195" s="167">
        <f t="shared" si="31"/>
        <v>0</v>
      </c>
      <c r="Q195" s="167">
        <v>0</v>
      </c>
      <c r="R195" s="167">
        <f t="shared" si="32"/>
        <v>0</v>
      </c>
      <c r="S195" s="167">
        <v>0</v>
      </c>
      <c r="T195" s="168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9" t="s">
        <v>506</v>
      </c>
      <c r="AT195" s="169" t="s">
        <v>588</v>
      </c>
      <c r="AU195" s="169" t="s">
        <v>85</v>
      </c>
      <c r="AY195" s="18" t="s">
        <v>222</v>
      </c>
      <c r="BE195" s="170">
        <f t="shared" si="34"/>
        <v>0</v>
      </c>
      <c r="BF195" s="170">
        <f t="shared" si="35"/>
        <v>0</v>
      </c>
      <c r="BG195" s="170">
        <f t="shared" si="36"/>
        <v>0</v>
      </c>
      <c r="BH195" s="170">
        <f t="shared" si="37"/>
        <v>0</v>
      </c>
      <c r="BI195" s="170">
        <f t="shared" si="38"/>
        <v>0</v>
      </c>
      <c r="BJ195" s="18" t="s">
        <v>85</v>
      </c>
      <c r="BK195" s="170">
        <f t="shared" si="39"/>
        <v>0</v>
      </c>
      <c r="BL195" s="18" t="s">
        <v>349</v>
      </c>
      <c r="BM195" s="169" t="s">
        <v>1826</v>
      </c>
    </row>
    <row r="196" spans="1:65" s="2" customFormat="1" ht="24.15" customHeight="1">
      <c r="A196" s="33"/>
      <c r="B196" s="156"/>
      <c r="C196" s="157" t="s">
        <v>983</v>
      </c>
      <c r="D196" s="157" t="s">
        <v>224</v>
      </c>
      <c r="E196" s="158" t="s">
        <v>1827</v>
      </c>
      <c r="F196" s="159" t="s">
        <v>1828</v>
      </c>
      <c r="G196" s="160" t="s">
        <v>227</v>
      </c>
      <c r="H196" s="161">
        <v>2</v>
      </c>
      <c r="I196" s="162"/>
      <c r="J196" s="163">
        <f t="shared" si="30"/>
        <v>0</v>
      </c>
      <c r="K196" s="164"/>
      <c r="L196" s="34"/>
      <c r="M196" s="165" t="s">
        <v>1</v>
      </c>
      <c r="N196" s="166" t="s">
        <v>40</v>
      </c>
      <c r="O196" s="62"/>
      <c r="P196" s="167">
        <f t="shared" si="31"/>
        <v>0</v>
      </c>
      <c r="Q196" s="167">
        <v>0</v>
      </c>
      <c r="R196" s="167">
        <f t="shared" si="32"/>
        <v>0</v>
      </c>
      <c r="S196" s="167">
        <v>0</v>
      </c>
      <c r="T196" s="168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349</v>
      </c>
      <c r="AT196" s="169" t="s">
        <v>224</v>
      </c>
      <c r="AU196" s="169" t="s">
        <v>85</v>
      </c>
      <c r="AY196" s="18" t="s">
        <v>222</v>
      </c>
      <c r="BE196" s="170">
        <f t="shared" si="34"/>
        <v>0</v>
      </c>
      <c r="BF196" s="170">
        <f t="shared" si="35"/>
        <v>0</v>
      </c>
      <c r="BG196" s="170">
        <f t="shared" si="36"/>
        <v>0</v>
      </c>
      <c r="BH196" s="170">
        <f t="shared" si="37"/>
        <v>0</v>
      </c>
      <c r="BI196" s="170">
        <f t="shared" si="38"/>
        <v>0</v>
      </c>
      <c r="BJ196" s="18" t="s">
        <v>85</v>
      </c>
      <c r="BK196" s="170">
        <f t="shared" si="39"/>
        <v>0</v>
      </c>
      <c r="BL196" s="18" t="s">
        <v>349</v>
      </c>
      <c r="BM196" s="169" t="s">
        <v>1829</v>
      </c>
    </row>
    <row r="197" spans="1:65" s="2" customFormat="1" ht="16.5" customHeight="1">
      <c r="A197" s="33"/>
      <c r="B197" s="156"/>
      <c r="C197" s="209" t="s">
        <v>987</v>
      </c>
      <c r="D197" s="209" t="s">
        <v>588</v>
      </c>
      <c r="E197" s="210" t="s">
        <v>1830</v>
      </c>
      <c r="F197" s="211" t="s">
        <v>1831</v>
      </c>
      <c r="G197" s="212" t="s">
        <v>227</v>
      </c>
      <c r="H197" s="213">
        <v>2</v>
      </c>
      <c r="I197" s="214"/>
      <c r="J197" s="215">
        <f t="shared" si="30"/>
        <v>0</v>
      </c>
      <c r="K197" s="216"/>
      <c r="L197" s="217"/>
      <c r="M197" s="218" t="s">
        <v>1</v>
      </c>
      <c r="N197" s="219" t="s">
        <v>40</v>
      </c>
      <c r="O197" s="62"/>
      <c r="P197" s="167">
        <f t="shared" si="31"/>
        <v>0</v>
      </c>
      <c r="Q197" s="167">
        <v>0</v>
      </c>
      <c r="R197" s="167">
        <f t="shared" si="32"/>
        <v>0</v>
      </c>
      <c r="S197" s="167">
        <v>0</v>
      </c>
      <c r="T197" s="168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506</v>
      </c>
      <c r="AT197" s="169" t="s">
        <v>588</v>
      </c>
      <c r="AU197" s="169" t="s">
        <v>85</v>
      </c>
      <c r="AY197" s="18" t="s">
        <v>222</v>
      </c>
      <c r="BE197" s="170">
        <f t="shared" si="34"/>
        <v>0</v>
      </c>
      <c r="BF197" s="170">
        <f t="shared" si="35"/>
        <v>0</v>
      </c>
      <c r="BG197" s="170">
        <f t="shared" si="36"/>
        <v>0</v>
      </c>
      <c r="BH197" s="170">
        <f t="shared" si="37"/>
        <v>0</v>
      </c>
      <c r="BI197" s="170">
        <f t="shared" si="38"/>
        <v>0</v>
      </c>
      <c r="BJ197" s="18" t="s">
        <v>85</v>
      </c>
      <c r="BK197" s="170">
        <f t="shared" si="39"/>
        <v>0</v>
      </c>
      <c r="BL197" s="18" t="s">
        <v>349</v>
      </c>
      <c r="BM197" s="169" t="s">
        <v>1832</v>
      </c>
    </row>
    <row r="198" spans="1:65" s="2" customFormat="1" ht="24.15" customHeight="1">
      <c r="A198" s="33"/>
      <c r="B198" s="156"/>
      <c r="C198" s="157" t="s">
        <v>1494</v>
      </c>
      <c r="D198" s="157" t="s">
        <v>224</v>
      </c>
      <c r="E198" s="158" t="s">
        <v>1833</v>
      </c>
      <c r="F198" s="159" t="s">
        <v>1834</v>
      </c>
      <c r="G198" s="160" t="s">
        <v>227</v>
      </c>
      <c r="H198" s="161">
        <v>1</v>
      </c>
      <c r="I198" s="162"/>
      <c r="J198" s="163">
        <f t="shared" si="30"/>
        <v>0</v>
      </c>
      <c r="K198" s="164"/>
      <c r="L198" s="34"/>
      <c r="M198" s="165" t="s">
        <v>1</v>
      </c>
      <c r="N198" s="166" t="s">
        <v>40</v>
      </c>
      <c r="O198" s="62"/>
      <c r="P198" s="167">
        <f t="shared" si="31"/>
        <v>0</v>
      </c>
      <c r="Q198" s="167">
        <v>0</v>
      </c>
      <c r="R198" s="167">
        <f t="shared" si="32"/>
        <v>0</v>
      </c>
      <c r="S198" s="167">
        <v>0</v>
      </c>
      <c r="T198" s="168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349</v>
      </c>
      <c r="AT198" s="169" t="s">
        <v>224</v>
      </c>
      <c r="AU198" s="169" t="s">
        <v>85</v>
      </c>
      <c r="AY198" s="18" t="s">
        <v>222</v>
      </c>
      <c r="BE198" s="170">
        <f t="shared" si="34"/>
        <v>0</v>
      </c>
      <c r="BF198" s="170">
        <f t="shared" si="35"/>
        <v>0</v>
      </c>
      <c r="BG198" s="170">
        <f t="shared" si="36"/>
        <v>0</v>
      </c>
      <c r="BH198" s="170">
        <f t="shared" si="37"/>
        <v>0</v>
      </c>
      <c r="BI198" s="170">
        <f t="shared" si="38"/>
        <v>0</v>
      </c>
      <c r="BJ198" s="18" t="s">
        <v>85</v>
      </c>
      <c r="BK198" s="170">
        <f t="shared" si="39"/>
        <v>0</v>
      </c>
      <c r="BL198" s="18" t="s">
        <v>349</v>
      </c>
      <c r="BM198" s="169" t="s">
        <v>1835</v>
      </c>
    </row>
    <row r="199" spans="1:65" s="2" customFormat="1" ht="16.5" customHeight="1">
      <c r="A199" s="33"/>
      <c r="B199" s="156"/>
      <c r="C199" s="209" t="s">
        <v>1499</v>
      </c>
      <c r="D199" s="209" t="s">
        <v>588</v>
      </c>
      <c r="E199" s="210" t="s">
        <v>1836</v>
      </c>
      <c r="F199" s="211" t="s">
        <v>1837</v>
      </c>
      <c r="G199" s="212" t="s">
        <v>227</v>
      </c>
      <c r="H199" s="213">
        <v>1</v>
      </c>
      <c r="I199" s="214"/>
      <c r="J199" s="215">
        <f t="shared" si="30"/>
        <v>0</v>
      </c>
      <c r="K199" s="216"/>
      <c r="L199" s="217"/>
      <c r="M199" s="218" t="s">
        <v>1</v>
      </c>
      <c r="N199" s="219" t="s">
        <v>40</v>
      </c>
      <c r="O199" s="62"/>
      <c r="P199" s="167">
        <f t="shared" si="31"/>
        <v>0</v>
      </c>
      <c r="Q199" s="167">
        <v>0</v>
      </c>
      <c r="R199" s="167">
        <f t="shared" si="32"/>
        <v>0</v>
      </c>
      <c r="S199" s="167">
        <v>0</v>
      </c>
      <c r="T199" s="168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506</v>
      </c>
      <c r="AT199" s="169" t="s">
        <v>588</v>
      </c>
      <c r="AU199" s="169" t="s">
        <v>85</v>
      </c>
      <c r="AY199" s="18" t="s">
        <v>222</v>
      </c>
      <c r="BE199" s="170">
        <f t="shared" si="34"/>
        <v>0</v>
      </c>
      <c r="BF199" s="170">
        <f t="shared" si="35"/>
        <v>0</v>
      </c>
      <c r="BG199" s="170">
        <f t="shared" si="36"/>
        <v>0</v>
      </c>
      <c r="BH199" s="170">
        <f t="shared" si="37"/>
        <v>0</v>
      </c>
      <c r="BI199" s="170">
        <f t="shared" si="38"/>
        <v>0</v>
      </c>
      <c r="BJ199" s="18" t="s">
        <v>85</v>
      </c>
      <c r="BK199" s="170">
        <f t="shared" si="39"/>
        <v>0</v>
      </c>
      <c r="BL199" s="18" t="s">
        <v>349</v>
      </c>
      <c r="BM199" s="169" t="s">
        <v>1838</v>
      </c>
    </row>
    <row r="200" spans="1:65" s="2" customFormat="1" ht="16.5" customHeight="1">
      <c r="A200" s="33"/>
      <c r="B200" s="156"/>
      <c r="C200" s="157" t="s">
        <v>1504</v>
      </c>
      <c r="D200" s="157" t="s">
        <v>224</v>
      </c>
      <c r="E200" s="158" t="s">
        <v>1839</v>
      </c>
      <c r="F200" s="159" t="s">
        <v>1840</v>
      </c>
      <c r="G200" s="160" t="s">
        <v>227</v>
      </c>
      <c r="H200" s="161">
        <v>2</v>
      </c>
      <c r="I200" s="162"/>
      <c r="J200" s="163">
        <f t="shared" si="30"/>
        <v>0</v>
      </c>
      <c r="K200" s="164"/>
      <c r="L200" s="34"/>
      <c r="M200" s="165" t="s">
        <v>1</v>
      </c>
      <c r="N200" s="166" t="s">
        <v>40</v>
      </c>
      <c r="O200" s="62"/>
      <c r="P200" s="167">
        <f t="shared" si="31"/>
        <v>0</v>
      </c>
      <c r="Q200" s="167">
        <v>0</v>
      </c>
      <c r="R200" s="167">
        <f t="shared" si="32"/>
        <v>0</v>
      </c>
      <c r="S200" s="167">
        <v>0</v>
      </c>
      <c r="T200" s="168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9" t="s">
        <v>349</v>
      </c>
      <c r="AT200" s="169" t="s">
        <v>224</v>
      </c>
      <c r="AU200" s="169" t="s">
        <v>85</v>
      </c>
      <c r="AY200" s="18" t="s">
        <v>222</v>
      </c>
      <c r="BE200" s="170">
        <f t="shared" si="34"/>
        <v>0</v>
      </c>
      <c r="BF200" s="170">
        <f t="shared" si="35"/>
        <v>0</v>
      </c>
      <c r="BG200" s="170">
        <f t="shared" si="36"/>
        <v>0</v>
      </c>
      <c r="BH200" s="170">
        <f t="shared" si="37"/>
        <v>0</v>
      </c>
      <c r="BI200" s="170">
        <f t="shared" si="38"/>
        <v>0</v>
      </c>
      <c r="BJ200" s="18" t="s">
        <v>85</v>
      </c>
      <c r="BK200" s="170">
        <f t="shared" si="39"/>
        <v>0</v>
      </c>
      <c r="BL200" s="18" t="s">
        <v>349</v>
      </c>
      <c r="BM200" s="169" t="s">
        <v>1841</v>
      </c>
    </row>
    <row r="201" spans="1:65" s="2" customFormat="1" ht="16.5" customHeight="1">
      <c r="A201" s="33"/>
      <c r="B201" s="156"/>
      <c r="C201" s="209" t="s">
        <v>1172</v>
      </c>
      <c r="D201" s="209" t="s">
        <v>588</v>
      </c>
      <c r="E201" s="210" t="s">
        <v>1842</v>
      </c>
      <c r="F201" s="211" t="s">
        <v>1843</v>
      </c>
      <c r="G201" s="212" t="s">
        <v>227</v>
      </c>
      <c r="H201" s="213">
        <v>2</v>
      </c>
      <c r="I201" s="214"/>
      <c r="J201" s="215">
        <f t="shared" si="30"/>
        <v>0</v>
      </c>
      <c r="K201" s="216"/>
      <c r="L201" s="217"/>
      <c r="M201" s="218" t="s">
        <v>1</v>
      </c>
      <c r="N201" s="219" t="s">
        <v>40</v>
      </c>
      <c r="O201" s="62"/>
      <c r="P201" s="167">
        <f t="shared" si="31"/>
        <v>0</v>
      </c>
      <c r="Q201" s="167">
        <v>0</v>
      </c>
      <c r="R201" s="167">
        <f t="shared" si="32"/>
        <v>0</v>
      </c>
      <c r="S201" s="167">
        <v>0</v>
      </c>
      <c r="T201" s="168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506</v>
      </c>
      <c r="AT201" s="169" t="s">
        <v>588</v>
      </c>
      <c r="AU201" s="169" t="s">
        <v>85</v>
      </c>
      <c r="AY201" s="18" t="s">
        <v>222</v>
      </c>
      <c r="BE201" s="170">
        <f t="shared" si="34"/>
        <v>0</v>
      </c>
      <c r="BF201" s="170">
        <f t="shared" si="35"/>
        <v>0</v>
      </c>
      <c r="BG201" s="170">
        <f t="shared" si="36"/>
        <v>0</v>
      </c>
      <c r="BH201" s="170">
        <f t="shared" si="37"/>
        <v>0</v>
      </c>
      <c r="BI201" s="170">
        <f t="shared" si="38"/>
        <v>0</v>
      </c>
      <c r="BJ201" s="18" t="s">
        <v>85</v>
      </c>
      <c r="BK201" s="170">
        <f t="shared" si="39"/>
        <v>0</v>
      </c>
      <c r="BL201" s="18" t="s">
        <v>349</v>
      </c>
      <c r="BM201" s="169" t="s">
        <v>1844</v>
      </c>
    </row>
    <row r="202" spans="1:65" s="2" customFormat="1" ht="24.15" customHeight="1">
      <c r="A202" s="33"/>
      <c r="B202" s="156"/>
      <c r="C202" s="157" t="s">
        <v>1051</v>
      </c>
      <c r="D202" s="157" t="s">
        <v>224</v>
      </c>
      <c r="E202" s="158" t="s">
        <v>1845</v>
      </c>
      <c r="F202" s="159" t="s">
        <v>1846</v>
      </c>
      <c r="G202" s="160" t="s">
        <v>893</v>
      </c>
      <c r="H202" s="228">
        <v>18.422000000000001</v>
      </c>
      <c r="I202" s="162"/>
      <c r="J202" s="163">
        <f t="shared" si="30"/>
        <v>0</v>
      </c>
      <c r="K202" s="164"/>
      <c r="L202" s="34"/>
      <c r="M202" s="220" t="s">
        <v>1</v>
      </c>
      <c r="N202" s="221" t="s">
        <v>40</v>
      </c>
      <c r="O202" s="222"/>
      <c r="P202" s="223">
        <f t="shared" si="31"/>
        <v>0</v>
      </c>
      <c r="Q202" s="223">
        <v>0</v>
      </c>
      <c r="R202" s="223">
        <f t="shared" si="32"/>
        <v>0</v>
      </c>
      <c r="S202" s="223">
        <v>0</v>
      </c>
      <c r="T202" s="224">
        <f t="shared" si="3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349</v>
      </c>
      <c r="AT202" s="169" t="s">
        <v>224</v>
      </c>
      <c r="AU202" s="169" t="s">
        <v>85</v>
      </c>
      <c r="AY202" s="18" t="s">
        <v>222</v>
      </c>
      <c r="BE202" s="170">
        <f t="shared" si="34"/>
        <v>0</v>
      </c>
      <c r="BF202" s="170">
        <f t="shared" si="35"/>
        <v>0</v>
      </c>
      <c r="BG202" s="170">
        <f t="shared" si="36"/>
        <v>0</v>
      </c>
      <c r="BH202" s="170">
        <f t="shared" si="37"/>
        <v>0</v>
      </c>
      <c r="BI202" s="170">
        <f t="shared" si="38"/>
        <v>0</v>
      </c>
      <c r="BJ202" s="18" t="s">
        <v>85</v>
      </c>
      <c r="BK202" s="170">
        <f t="shared" si="39"/>
        <v>0</v>
      </c>
      <c r="BL202" s="18" t="s">
        <v>349</v>
      </c>
      <c r="BM202" s="169" t="s">
        <v>1847</v>
      </c>
    </row>
    <row r="203" spans="1:65" s="2" customFormat="1" ht="6.9" customHeight="1">
      <c r="A203" s="33"/>
      <c r="B203" s="51"/>
      <c r="C203" s="52"/>
      <c r="D203" s="52"/>
      <c r="E203" s="52"/>
      <c r="F203" s="52"/>
      <c r="G203" s="52"/>
      <c r="H203" s="52"/>
      <c r="I203" s="52"/>
      <c r="J203" s="52"/>
      <c r="K203" s="52"/>
      <c r="L203" s="34"/>
      <c r="M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</row>
    <row r="206" spans="1:65">
      <c r="C206" s="281" t="s">
        <v>3286</v>
      </c>
      <c r="D206" s="281"/>
      <c r="E206" s="281"/>
      <c r="F206" s="281"/>
      <c r="G206" s="281"/>
      <c r="H206" s="281"/>
      <c r="I206" s="281"/>
      <c r="J206" s="281"/>
    </row>
    <row r="207" spans="1:65">
      <c r="C207" s="281"/>
      <c r="D207" s="281"/>
      <c r="E207" s="281"/>
      <c r="F207" s="281"/>
      <c r="G207" s="281"/>
      <c r="H207" s="281"/>
      <c r="I207" s="281"/>
      <c r="J207" s="281"/>
    </row>
    <row r="208" spans="1:65">
      <c r="C208" s="281"/>
      <c r="D208" s="281"/>
      <c r="E208" s="281"/>
      <c r="F208" s="281"/>
      <c r="G208" s="281"/>
      <c r="H208" s="281"/>
      <c r="I208" s="281"/>
      <c r="J208" s="281"/>
    </row>
    <row r="209" spans="3:10">
      <c r="C209" s="281"/>
      <c r="D209" s="281"/>
      <c r="E209" s="281"/>
      <c r="F209" s="281"/>
      <c r="G209" s="281"/>
      <c r="H209" s="281"/>
      <c r="I209" s="281"/>
      <c r="J209" s="281"/>
    </row>
    <row r="210" spans="3:10">
      <c r="C210" s="281"/>
      <c r="D210" s="281"/>
      <c r="E210" s="281"/>
      <c r="F210" s="281"/>
      <c r="G210" s="281"/>
      <c r="H210" s="281"/>
      <c r="I210" s="281"/>
      <c r="J210" s="281"/>
    </row>
    <row r="213" spans="3:10">
      <c r="C213" s="281" t="s">
        <v>3287</v>
      </c>
      <c r="D213" s="281"/>
      <c r="E213" s="281"/>
      <c r="F213" s="281"/>
      <c r="G213" s="281"/>
      <c r="H213" s="281"/>
      <c r="I213" s="281"/>
      <c r="J213" s="281"/>
    </row>
    <row r="214" spans="3:10">
      <c r="C214" s="281"/>
      <c r="D214" s="281"/>
      <c r="E214" s="281"/>
      <c r="F214" s="281"/>
      <c r="G214" s="281"/>
      <c r="H214" s="281"/>
      <c r="I214" s="281"/>
      <c r="J214" s="281"/>
    </row>
    <row r="215" spans="3:10">
      <c r="C215" s="281"/>
      <c r="D215" s="281"/>
      <c r="E215" s="281"/>
      <c r="F215" s="281"/>
      <c r="G215" s="281"/>
      <c r="H215" s="281"/>
      <c r="I215" s="281"/>
      <c r="J215" s="281"/>
    </row>
    <row r="216" spans="3:10">
      <c r="C216" s="281"/>
      <c r="D216" s="281"/>
      <c r="E216" s="281"/>
      <c r="F216" s="281"/>
      <c r="G216" s="281"/>
      <c r="H216" s="281"/>
      <c r="I216" s="281"/>
      <c r="J216" s="281"/>
    </row>
    <row r="223" spans="3:10">
      <c r="C223" s="281" t="s">
        <v>3288</v>
      </c>
      <c r="D223" s="281"/>
      <c r="E223" s="281"/>
      <c r="F223" s="281"/>
      <c r="G223" s="281"/>
      <c r="H223" s="281"/>
      <c r="I223" s="281"/>
      <c r="J223" s="281"/>
    </row>
    <row r="224" spans="3:10">
      <c r="C224" s="281"/>
      <c r="D224" s="281"/>
      <c r="E224" s="281"/>
      <c r="F224" s="281"/>
      <c r="G224" s="281"/>
      <c r="H224" s="281"/>
      <c r="I224" s="281"/>
      <c r="J224" s="281"/>
    </row>
  </sheetData>
  <autoFilter ref="C130:K202" xr:uid="{00000000-0009-0000-0000-00000B000000}"/>
  <mergeCells count="18">
    <mergeCell ref="C206:J210"/>
    <mergeCell ref="C213:J216"/>
    <mergeCell ref="C223:J224"/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284"/>
  <sheetViews>
    <sheetView showGridLines="0" topLeftCell="A177" zoomScale="120" zoomScaleNormal="120" workbookViewId="0">
      <selection activeCell="F179" sqref="F17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129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1359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1848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1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1849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1850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ROUND(J130,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ROUND((SUM(BE130:BE262)),  2)</f>
        <v>0</v>
      </c>
      <c r="G37" s="109"/>
      <c r="H37" s="109"/>
      <c r="I37" s="110">
        <v>0.2</v>
      </c>
      <c r="J37" s="108">
        <f>ROUND(((SUM(BE130:BE262))*I37),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ROUND((SUM(BF130:BF262)),  2)</f>
        <v>0</v>
      </c>
      <c r="G38" s="109"/>
      <c r="H38" s="109"/>
      <c r="I38" s="110">
        <v>0.2</v>
      </c>
      <c r="J38" s="108">
        <f>ROUND(((SUM(BF130:BF262))*I38),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ROUND((SUM(BG130:BG262)),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ROUND((SUM(BH130:BH262)),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ROUND((SUM(BI130:BI262)),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1359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01.4 - Elektroinštalácia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Gemerská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J130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J131</f>
        <v>0</v>
      </c>
      <c r="L101" s="124"/>
    </row>
    <row r="102" spans="1:47" s="10" customFormat="1" ht="19.95" customHeight="1">
      <c r="B102" s="128"/>
      <c r="D102" s="129" t="s">
        <v>200</v>
      </c>
      <c r="E102" s="130"/>
      <c r="F102" s="130"/>
      <c r="G102" s="130"/>
      <c r="H102" s="130"/>
      <c r="I102" s="130"/>
      <c r="J102" s="131">
        <f>J132</f>
        <v>0</v>
      </c>
      <c r="L102" s="128"/>
    </row>
    <row r="103" spans="1:47" s="9" customFormat="1" ht="24.9" customHeight="1">
      <c r="B103" s="124"/>
      <c r="D103" s="125" t="s">
        <v>1851</v>
      </c>
      <c r="E103" s="126"/>
      <c r="F103" s="126"/>
      <c r="G103" s="126"/>
      <c r="H103" s="126"/>
      <c r="I103" s="126"/>
      <c r="J103" s="127">
        <f>J140</f>
        <v>0</v>
      </c>
      <c r="L103" s="124"/>
    </row>
    <row r="104" spans="1:47" s="10" customFormat="1" ht="19.95" customHeight="1">
      <c r="B104" s="128"/>
      <c r="D104" s="129" t="s">
        <v>207</v>
      </c>
      <c r="E104" s="130"/>
      <c r="F104" s="130"/>
      <c r="G104" s="130"/>
      <c r="H104" s="130"/>
      <c r="I104" s="130"/>
      <c r="J104" s="131">
        <f>J141</f>
        <v>0</v>
      </c>
      <c r="L104" s="128"/>
    </row>
    <row r="105" spans="1:47" s="9" customFormat="1" ht="24.9" customHeight="1">
      <c r="B105" s="124"/>
      <c r="D105" s="125" t="s">
        <v>1852</v>
      </c>
      <c r="E105" s="126"/>
      <c r="F105" s="126"/>
      <c r="G105" s="126"/>
      <c r="H105" s="126"/>
      <c r="I105" s="126"/>
      <c r="J105" s="127">
        <f>J259</f>
        <v>0</v>
      </c>
      <c r="L105" s="124"/>
    </row>
    <row r="106" spans="1:47" s="10" customFormat="1" ht="19.95" customHeight="1">
      <c r="B106" s="128"/>
      <c r="D106" s="129" t="s">
        <v>1853</v>
      </c>
      <c r="E106" s="130"/>
      <c r="F106" s="130"/>
      <c r="G106" s="130"/>
      <c r="H106" s="130"/>
      <c r="I106" s="130"/>
      <c r="J106" s="131">
        <f>J260</f>
        <v>0</v>
      </c>
      <c r="L106" s="128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" customHeight="1">
      <c r="A108" s="33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6.9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24.9" customHeight="1">
      <c r="A113" s="33"/>
      <c r="B113" s="34"/>
      <c r="C113" s="22" t="s">
        <v>208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6.5" customHeight="1">
      <c r="A116" s="33"/>
      <c r="B116" s="34"/>
      <c r="C116" s="33"/>
      <c r="D116" s="33"/>
      <c r="E116" s="277" t="str">
        <f>E7</f>
        <v>Výstavba zberného dvora Gemerská Poloma</v>
      </c>
      <c r="F116" s="278"/>
      <c r="G116" s="278"/>
      <c r="H116" s="278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1" customFormat="1" ht="12" customHeight="1">
      <c r="B117" s="21"/>
      <c r="C117" s="28" t="s">
        <v>187</v>
      </c>
      <c r="L117" s="21"/>
    </row>
    <row r="118" spans="1:31" s="1" customFormat="1" ht="16.5" customHeight="1">
      <c r="B118" s="21"/>
      <c r="E118" s="277" t="s">
        <v>1359</v>
      </c>
      <c r="F118" s="240"/>
      <c r="G118" s="240"/>
      <c r="H118" s="240"/>
      <c r="L118" s="21"/>
    </row>
    <row r="119" spans="1:31" s="1" customFormat="1" ht="12" customHeight="1">
      <c r="B119" s="21"/>
      <c r="C119" s="28" t="s">
        <v>189</v>
      </c>
      <c r="L119" s="21"/>
    </row>
    <row r="120" spans="1:31" s="2" customFormat="1" ht="16.5" customHeight="1">
      <c r="A120" s="33"/>
      <c r="B120" s="34"/>
      <c r="C120" s="33"/>
      <c r="D120" s="33"/>
      <c r="E120" s="279" t="s">
        <v>190</v>
      </c>
      <c r="F120" s="276"/>
      <c r="G120" s="276"/>
      <c r="H120" s="276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191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59" t="str">
        <f>E13</f>
        <v>SO 01.4 - Elektroinštalácia</v>
      </c>
      <c r="F122" s="276"/>
      <c r="G122" s="276"/>
      <c r="H122" s="276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</v>
      </c>
      <c r="D124" s="33"/>
      <c r="E124" s="33"/>
      <c r="F124" s="26" t="str">
        <f>F16</f>
        <v>Gemerská Poloma</v>
      </c>
      <c r="G124" s="33"/>
      <c r="H124" s="33"/>
      <c r="I124" s="28" t="s">
        <v>21</v>
      </c>
      <c r="J124" s="59" t="str">
        <f>IF(J16="","",J16)</f>
        <v/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22</v>
      </c>
      <c r="D126" s="33"/>
      <c r="E126" s="33"/>
      <c r="F126" s="26" t="str">
        <f>E19</f>
        <v>Obec Gemerská Poloma</v>
      </c>
      <c r="G126" s="33"/>
      <c r="H126" s="33"/>
      <c r="I126" s="28" t="s">
        <v>28</v>
      </c>
      <c r="J126" s="31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15" customHeight="1">
      <c r="A127" s="33"/>
      <c r="B127" s="34"/>
      <c r="C127" s="28" t="s">
        <v>26</v>
      </c>
      <c r="D127" s="33"/>
      <c r="E127" s="33"/>
      <c r="F127" s="26" t="str">
        <f>IF(E22="","",E22)</f>
        <v/>
      </c>
      <c r="G127" s="33"/>
      <c r="H127" s="33"/>
      <c r="I127" s="28" t="s">
        <v>31</v>
      </c>
      <c r="J127" s="31" t="str">
        <f>E28</f>
        <v/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32"/>
      <c r="B129" s="133"/>
      <c r="C129" s="134" t="s">
        <v>209</v>
      </c>
      <c r="D129" s="135" t="s">
        <v>59</v>
      </c>
      <c r="E129" s="135" t="s">
        <v>55</v>
      </c>
      <c r="F129" s="135" t="s">
        <v>56</v>
      </c>
      <c r="G129" s="135" t="s">
        <v>210</v>
      </c>
      <c r="H129" s="135" t="s">
        <v>211</v>
      </c>
      <c r="I129" s="135" t="s">
        <v>212</v>
      </c>
      <c r="J129" s="136" t="s">
        <v>196</v>
      </c>
      <c r="K129" s="137" t="s">
        <v>213</v>
      </c>
      <c r="L129" s="138"/>
      <c r="M129" s="66" t="s">
        <v>1</v>
      </c>
      <c r="N129" s="67" t="s">
        <v>38</v>
      </c>
      <c r="O129" s="67" t="s">
        <v>214</v>
      </c>
      <c r="P129" s="67" t="s">
        <v>215</v>
      </c>
      <c r="Q129" s="67" t="s">
        <v>216</v>
      </c>
      <c r="R129" s="67" t="s">
        <v>217</v>
      </c>
      <c r="S129" s="67" t="s">
        <v>218</v>
      </c>
      <c r="T129" s="68" t="s">
        <v>219</v>
      </c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</row>
    <row r="130" spans="1:65" s="2" customFormat="1" ht="22.95" customHeight="1">
      <c r="A130" s="33"/>
      <c r="B130" s="34"/>
      <c r="C130" s="73" t="s">
        <v>197</v>
      </c>
      <c r="D130" s="33"/>
      <c r="E130" s="33"/>
      <c r="F130" s="33"/>
      <c r="G130" s="33"/>
      <c r="H130" s="33"/>
      <c r="I130" s="33"/>
      <c r="J130" s="139">
        <f>BK130</f>
        <v>0</v>
      </c>
      <c r="K130" s="33"/>
      <c r="L130" s="34"/>
      <c r="M130" s="69"/>
      <c r="N130" s="60"/>
      <c r="O130" s="70"/>
      <c r="P130" s="140">
        <f>P131+P140+P259</f>
        <v>0</v>
      </c>
      <c r="Q130" s="70"/>
      <c r="R130" s="140">
        <f>R131+R140+R259</f>
        <v>0.95771890108727886</v>
      </c>
      <c r="S130" s="70"/>
      <c r="T130" s="141">
        <f>T131+T140+T259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73</v>
      </c>
      <c r="AU130" s="18" t="s">
        <v>198</v>
      </c>
      <c r="BK130" s="142">
        <f>BK131+BK140+BK259</f>
        <v>0</v>
      </c>
    </row>
    <row r="131" spans="1:65" s="12" customFormat="1" ht="25.95" customHeight="1">
      <c r="B131" s="143"/>
      <c r="D131" s="144" t="s">
        <v>73</v>
      </c>
      <c r="E131" s="145" t="s">
        <v>220</v>
      </c>
      <c r="F131" s="145" t="s">
        <v>221</v>
      </c>
      <c r="I131" s="146"/>
      <c r="J131" s="147">
        <f>BK131</f>
        <v>0</v>
      </c>
      <c r="L131" s="143"/>
      <c r="M131" s="148"/>
      <c r="N131" s="149"/>
      <c r="O131" s="149"/>
      <c r="P131" s="150">
        <f>P132</f>
        <v>0</v>
      </c>
      <c r="Q131" s="149"/>
      <c r="R131" s="150">
        <f>R132</f>
        <v>0.7608299999999999</v>
      </c>
      <c r="S131" s="149"/>
      <c r="T131" s="151">
        <f>T132</f>
        <v>0</v>
      </c>
      <c r="AR131" s="144" t="s">
        <v>78</v>
      </c>
      <c r="AT131" s="152" t="s">
        <v>73</v>
      </c>
      <c r="AU131" s="152" t="s">
        <v>74</v>
      </c>
      <c r="AY131" s="144" t="s">
        <v>222</v>
      </c>
      <c r="BK131" s="153">
        <f>BK132</f>
        <v>0</v>
      </c>
    </row>
    <row r="132" spans="1:65" s="12" customFormat="1" ht="22.95" customHeight="1">
      <c r="B132" s="143"/>
      <c r="D132" s="144" t="s">
        <v>73</v>
      </c>
      <c r="E132" s="154" t="s">
        <v>160</v>
      </c>
      <c r="F132" s="154" t="s">
        <v>223</v>
      </c>
      <c r="I132" s="146"/>
      <c r="J132" s="155">
        <f>BK132</f>
        <v>0</v>
      </c>
      <c r="L132" s="143"/>
      <c r="M132" s="148"/>
      <c r="N132" s="149"/>
      <c r="O132" s="149"/>
      <c r="P132" s="150">
        <f>SUM(P133:P139)</f>
        <v>0</v>
      </c>
      <c r="Q132" s="149"/>
      <c r="R132" s="150">
        <f>SUM(R133:R139)</f>
        <v>0.7608299999999999</v>
      </c>
      <c r="S132" s="149"/>
      <c r="T132" s="151">
        <f>SUM(T133:T139)</f>
        <v>0</v>
      </c>
      <c r="AR132" s="144" t="s">
        <v>78</v>
      </c>
      <c r="AT132" s="152" t="s">
        <v>73</v>
      </c>
      <c r="AU132" s="152" t="s">
        <v>78</v>
      </c>
      <c r="AY132" s="144" t="s">
        <v>222</v>
      </c>
      <c r="BK132" s="153">
        <f>SUM(BK133:BK139)</f>
        <v>0</v>
      </c>
    </row>
    <row r="133" spans="1:65" s="2" customFormat="1" ht="24.15" customHeight="1">
      <c r="A133" s="33"/>
      <c r="B133" s="156"/>
      <c r="C133" s="157" t="s">
        <v>78</v>
      </c>
      <c r="D133" s="157" t="s">
        <v>224</v>
      </c>
      <c r="E133" s="158" t="s">
        <v>1854</v>
      </c>
      <c r="F133" s="159" t="s">
        <v>1855</v>
      </c>
      <c r="G133" s="160" t="s">
        <v>227</v>
      </c>
      <c r="H133" s="161">
        <v>7.2779999999999996</v>
      </c>
      <c r="I133" s="162"/>
      <c r="J133" s="163">
        <f t="shared" ref="J133:J139" si="0">ROUND(I133*H133,2)</f>
        <v>0</v>
      </c>
      <c r="K133" s="164"/>
      <c r="L133" s="34"/>
      <c r="M133" s="165" t="s">
        <v>1</v>
      </c>
      <c r="N133" s="166" t="s">
        <v>40</v>
      </c>
      <c r="O133" s="62"/>
      <c r="P133" s="167">
        <f t="shared" ref="P133:P139" si="1">O133*H133</f>
        <v>0</v>
      </c>
      <c r="Q133" s="167">
        <v>2.6628194558944801E-2</v>
      </c>
      <c r="R133" s="167">
        <f t="shared" ref="R133:R139" si="2">Q133*H133</f>
        <v>0.19380000000000025</v>
      </c>
      <c r="S133" s="167">
        <v>0</v>
      </c>
      <c r="T133" s="168">
        <f t="shared" ref="T133:T139" si="3"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114</v>
      </c>
      <c r="AT133" s="169" t="s">
        <v>224</v>
      </c>
      <c r="AU133" s="169" t="s">
        <v>85</v>
      </c>
      <c r="AY133" s="18" t="s">
        <v>222</v>
      </c>
      <c r="BE133" s="170">
        <f t="shared" ref="BE133:BE139" si="4">IF(N133="základná",J133,0)</f>
        <v>0</v>
      </c>
      <c r="BF133" s="170">
        <f t="shared" ref="BF133:BF139" si="5">IF(N133="znížená",J133,0)</f>
        <v>0</v>
      </c>
      <c r="BG133" s="170">
        <f t="shared" ref="BG133:BG139" si="6">IF(N133="zákl. prenesená",J133,0)</f>
        <v>0</v>
      </c>
      <c r="BH133" s="170">
        <f t="shared" ref="BH133:BH139" si="7">IF(N133="zníž. prenesená",J133,0)</f>
        <v>0</v>
      </c>
      <c r="BI133" s="170">
        <f t="shared" ref="BI133:BI139" si="8">IF(N133="nulová",J133,0)</f>
        <v>0</v>
      </c>
      <c r="BJ133" s="18" t="s">
        <v>85</v>
      </c>
      <c r="BK133" s="170">
        <f t="shared" ref="BK133:BK139" si="9">ROUND(I133*H133,2)</f>
        <v>0</v>
      </c>
      <c r="BL133" s="18" t="s">
        <v>114</v>
      </c>
      <c r="BM133" s="169" t="s">
        <v>85</v>
      </c>
    </row>
    <row r="134" spans="1:65" s="2" customFormat="1" ht="16.5" customHeight="1">
      <c r="A134" s="33"/>
      <c r="B134" s="156"/>
      <c r="C134" s="157" t="s">
        <v>85</v>
      </c>
      <c r="D134" s="157" t="s">
        <v>224</v>
      </c>
      <c r="E134" s="158" t="s">
        <v>1856</v>
      </c>
      <c r="F134" s="159" t="s">
        <v>1857</v>
      </c>
      <c r="G134" s="160" t="s">
        <v>227</v>
      </c>
      <c r="H134" s="161">
        <v>128.578</v>
      </c>
      <c r="I134" s="162"/>
      <c r="J134" s="163">
        <f t="shared" si="0"/>
        <v>0</v>
      </c>
      <c r="K134" s="164"/>
      <c r="L134" s="34"/>
      <c r="M134" s="165" t="s">
        <v>1</v>
      </c>
      <c r="N134" s="166" t="s">
        <v>40</v>
      </c>
      <c r="O134" s="62"/>
      <c r="P134" s="167">
        <f t="shared" si="1"/>
        <v>0</v>
      </c>
      <c r="Q134" s="167">
        <v>4.41000793292787E-3</v>
      </c>
      <c r="R134" s="167">
        <f t="shared" si="2"/>
        <v>0.5670299999999997</v>
      </c>
      <c r="S134" s="167">
        <v>0</v>
      </c>
      <c r="T134" s="168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114</v>
      </c>
      <c r="AT134" s="169" t="s">
        <v>224</v>
      </c>
      <c r="AU134" s="169" t="s">
        <v>85</v>
      </c>
      <c r="AY134" s="18" t="s">
        <v>222</v>
      </c>
      <c r="BE134" s="170">
        <f t="shared" si="4"/>
        <v>0</v>
      </c>
      <c r="BF134" s="170">
        <f t="shared" si="5"/>
        <v>0</v>
      </c>
      <c r="BG134" s="170">
        <f t="shared" si="6"/>
        <v>0</v>
      </c>
      <c r="BH134" s="170">
        <f t="shared" si="7"/>
        <v>0</v>
      </c>
      <c r="BI134" s="170">
        <f t="shared" si="8"/>
        <v>0</v>
      </c>
      <c r="BJ134" s="18" t="s">
        <v>85</v>
      </c>
      <c r="BK134" s="170">
        <f t="shared" si="9"/>
        <v>0</v>
      </c>
      <c r="BL134" s="18" t="s">
        <v>114</v>
      </c>
      <c r="BM134" s="169" t="s">
        <v>114</v>
      </c>
    </row>
    <row r="135" spans="1:65" s="2" customFormat="1" ht="21.75" customHeight="1">
      <c r="A135" s="33"/>
      <c r="B135" s="156"/>
      <c r="C135" s="157" t="s">
        <v>90</v>
      </c>
      <c r="D135" s="157" t="s">
        <v>224</v>
      </c>
      <c r="E135" s="158" t="s">
        <v>485</v>
      </c>
      <c r="F135" s="159" t="s">
        <v>1858</v>
      </c>
      <c r="G135" s="160" t="s">
        <v>482</v>
      </c>
      <c r="H135" s="161">
        <v>1.2130000000000001</v>
      </c>
      <c r="I135" s="162"/>
      <c r="J135" s="163">
        <f t="shared" si="0"/>
        <v>0</v>
      </c>
      <c r="K135" s="164"/>
      <c r="L135" s="34"/>
      <c r="M135" s="165" t="s">
        <v>1</v>
      </c>
      <c r="N135" s="166" t="s">
        <v>40</v>
      </c>
      <c r="O135" s="62"/>
      <c r="P135" s="167">
        <f t="shared" si="1"/>
        <v>0</v>
      </c>
      <c r="Q135" s="167">
        <v>0</v>
      </c>
      <c r="R135" s="167">
        <f t="shared" si="2"/>
        <v>0</v>
      </c>
      <c r="S135" s="167">
        <v>0</v>
      </c>
      <c r="T135" s="168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114</v>
      </c>
      <c r="AT135" s="169" t="s">
        <v>224</v>
      </c>
      <c r="AU135" s="169" t="s">
        <v>85</v>
      </c>
      <c r="AY135" s="18" t="s">
        <v>222</v>
      </c>
      <c r="BE135" s="170">
        <f t="shared" si="4"/>
        <v>0</v>
      </c>
      <c r="BF135" s="170">
        <f t="shared" si="5"/>
        <v>0</v>
      </c>
      <c r="BG135" s="170">
        <f t="shared" si="6"/>
        <v>0</v>
      </c>
      <c r="BH135" s="170">
        <f t="shared" si="7"/>
        <v>0</v>
      </c>
      <c r="BI135" s="170">
        <f t="shared" si="8"/>
        <v>0</v>
      </c>
      <c r="BJ135" s="18" t="s">
        <v>85</v>
      </c>
      <c r="BK135" s="170">
        <f t="shared" si="9"/>
        <v>0</v>
      </c>
      <c r="BL135" s="18" t="s">
        <v>114</v>
      </c>
      <c r="BM135" s="169" t="s">
        <v>137</v>
      </c>
    </row>
    <row r="136" spans="1:65" s="2" customFormat="1" ht="24.15" customHeight="1">
      <c r="A136" s="33"/>
      <c r="B136" s="156"/>
      <c r="C136" s="157" t="s">
        <v>114</v>
      </c>
      <c r="D136" s="157" t="s">
        <v>224</v>
      </c>
      <c r="E136" s="158" t="s">
        <v>489</v>
      </c>
      <c r="F136" s="159" t="s">
        <v>490</v>
      </c>
      <c r="G136" s="160" t="s">
        <v>482</v>
      </c>
      <c r="H136" s="161">
        <v>1.2130000000000001</v>
      </c>
      <c r="I136" s="162"/>
      <c r="J136" s="163">
        <f t="shared" si="0"/>
        <v>0</v>
      </c>
      <c r="K136" s="164"/>
      <c r="L136" s="34"/>
      <c r="M136" s="165" t="s">
        <v>1</v>
      </c>
      <c r="N136" s="166" t="s">
        <v>40</v>
      </c>
      <c r="O136" s="62"/>
      <c r="P136" s="167">
        <f t="shared" si="1"/>
        <v>0</v>
      </c>
      <c r="Q136" s="167">
        <v>0</v>
      </c>
      <c r="R136" s="167">
        <f t="shared" si="2"/>
        <v>0</v>
      </c>
      <c r="S136" s="167">
        <v>0</v>
      </c>
      <c r="T136" s="168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114</v>
      </c>
      <c r="AT136" s="169" t="s">
        <v>224</v>
      </c>
      <c r="AU136" s="169" t="s">
        <v>85</v>
      </c>
      <c r="AY136" s="18" t="s">
        <v>222</v>
      </c>
      <c r="BE136" s="170">
        <f t="shared" si="4"/>
        <v>0</v>
      </c>
      <c r="BF136" s="170">
        <f t="shared" si="5"/>
        <v>0</v>
      </c>
      <c r="BG136" s="170">
        <f t="shared" si="6"/>
        <v>0</v>
      </c>
      <c r="BH136" s="170">
        <f t="shared" si="7"/>
        <v>0</v>
      </c>
      <c r="BI136" s="170">
        <f t="shared" si="8"/>
        <v>0</v>
      </c>
      <c r="BJ136" s="18" t="s">
        <v>85</v>
      </c>
      <c r="BK136" s="170">
        <f t="shared" si="9"/>
        <v>0</v>
      </c>
      <c r="BL136" s="18" t="s">
        <v>114</v>
      </c>
      <c r="BM136" s="169" t="s">
        <v>153</v>
      </c>
    </row>
    <row r="137" spans="1:65" s="2" customFormat="1" ht="24.15" customHeight="1">
      <c r="A137" s="33"/>
      <c r="B137" s="156"/>
      <c r="C137" s="157" t="s">
        <v>121</v>
      </c>
      <c r="D137" s="157" t="s">
        <v>224</v>
      </c>
      <c r="E137" s="158" t="s">
        <v>1859</v>
      </c>
      <c r="F137" s="159" t="s">
        <v>1860</v>
      </c>
      <c r="G137" s="160" t="s">
        <v>482</v>
      </c>
      <c r="H137" s="161">
        <v>1.2130000000000001</v>
      </c>
      <c r="I137" s="162"/>
      <c r="J137" s="163">
        <f t="shared" si="0"/>
        <v>0</v>
      </c>
      <c r="K137" s="164"/>
      <c r="L137" s="34"/>
      <c r="M137" s="165" t="s">
        <v>1</v>
      </c>
      <c r="N137" s="166" t="s">
        <v>40</v>
      </c>
      <c r="O137" s="62"/>
      <c r="P137" s="167">
        <f t="shared" si="1"/>
        <v>0</v>
      </c>
      <c r="Q137" s="167">
        <v>0</v>
      </c>
      <c r="R137" s="167">
        <f t="shared" si="2"/>
        <v>0</v>
      </c>
      <c r="S137" s="167">
        <v>0</v>
      </c>
      <c r="T137" s="168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114</v>
      </c>
      <c r="AT137" s="169" t="s">
        <v>224</v>
      </c>
      <c r="AU137" s="169" t="s">
        <v>85</v>
      </c>
      <c r="AY137" s="18" t="s">
        <v>222</v>
      </c>
      <c r="BE137" s="170">
        <f t="shared" si="4"/>
        <v>0</v>
      </c>
      <c r="BF137" s="170">
        <f t="shared" si="5"/>
        <v>0</v>
      </c>
      <c r="BG137" s="170">
        <f t="shared" si="6"/>
        <v>0</v>
      </c>
      <c r="BH137" s="170">
        <f t="shared" si="7"/>
        <v>0</v>
      </c>
      <c r="BI137" s="170">
        <f t="shared" si="8"/>
        <v>0</v>
      </c>
      <c r="BJ137" s="18" t="s">
        <v>85</v>
      </c>
      <c r="BK137" s="170">
        <f t="shared" si="9"/>
        <v>0</v>
      </c>
      <c r="BL137" s="18" t="s">
        <v>114</v>
      </c>
      <c r="BM137" s="169" t="s">
        <v>179</v>
      </c>
    </row>
    <row r="138" spans="1:65" s="2" customFormat="1" ht="24.15" customHeight="1">
      <c r="A138" s="33"/>
      <c r="B138" s="156"/>
      <c r="C138" s="157" t="s">
        <v>137</v>
      </c>
      <c r="D138" s="157" t="s">
        <v>224</v>
      </c>
      <c r="E138" s="158" t="s">
        <v>501</v>
      </c>
      <c r="F138" s="159" t="s">
        <v>502</v>
      </c>
      <c r="G138" s="160" t="s">
        <v>482</v>
      </c>
      <c r="H138" s="161">
        <v>1.2130000000000001</v>
      </c>
      <c r="I138" s="162"/>
      <c r="J138" s="163">
        <f t="shared" si="0"/>
        <v>0</v>
      </c>
      <c r="K138" s="164"/>
      <c r="L138" s="34"/>
      <c r="M138" s="165" t="s">
        <v>1</v>
      </c>
      <c r="N138" s="166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85</v>
      </c>
      <c r="BK138" s="170">
        <f t="shared" si="9"/>
        <v>0</v>
      </c>
      <c r="BL138" s="18" t="s">
        <v>114</v>
      </c>
      <c r="BM138" s="169" t="s">
        <v>321</v>
      </c>
    </row>
    <row r="139" spans="1:65" s="2" customFormat="1" ht="24.15" customHeight="1">
      <c r="A139" s="33"/>
      <c r="B139" s="156"/>
      <c r="C139" s="157" t="s">
        <v>146</v>
      </c>
      <c r="D139" s="157" t="s">
        <v>224</v>
      </c>
      <c r="E139" s="158" t="s">
        <v>1861</v>
      </c>
      <c r="F139" s="159" t="s">
        <v>1862</v>
      </c>
      <c r="G139" s="160" t="s">
        <v>482</v>
      </c>
      <c r="H139" s="161">
        <v>1.2130000000000001</v>
      </c>
      <c r="I139" s="162"/>
      <c r="J139" s="163">
        <f t="shared" si="0"/>
        <v>0</v>
      </c>
      <c r="K139" s="164"/>
      <c r="L139" s="34"/>
      <c r="M139" s="165" t="s">
        <v>1</v>
      </c>
      <c r="N139" s="166" t="s">
        <v>40</v>
      </c>
      <c r="O139" s="62"/>
      <c r="P139" s="167">
        <f t="shared" si="1"/>
        <v>0</v>
      </c>
      <c r="Q139" s="167">
        <v>0</v>
      </c>
      <c r="R139" s="167">
        <f t="shared" si="2"/>
        <v>0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85</v>
      </c>
      <c r="BK139" s="170">
        <f t="shared" si="9"/>
        <v>0</v>
      </c>
      <c r="BL139" s="18" t="s">
        <v>114</v>
      </c>
      <c r="BM139" s="169" t="s">
        <v>335</v>
      </c>
    </row>
    <row r="140" spans="1:65" s="12" customFormat="1" ht="25.95" customHeight="1">
      <c r="B140" s="143"/>
      <c r="D140" s="144" t="s">
        <v>73</v>
      </c>
      <c r="E140" s="145" t="s">
        <v>588</v>
      </c>
      <c r="F140" s="145" t="s">
        <v>588</v>
      </c>
      <c r="I140" s="146"/>
      <c r="J140" s="147">
        <f>BK140</f>
        <v>0</v>
      </c>
      <c r="L140" s="143"/>
      <c r="M140" s="148"/>
      <c r="N140" s="149"/>
      <c r="O140" s="149"/>
      <c r="P140" s="150">
        <f>P141</f>
        <v>0</v>
      </c>
      <c r="Q140" s="149"/>
      <c r="R140" s="150">
        <f>R141</f>
        <v>0.19688890108727894</v>
      </c>
      <c r="S140" s="149"/>
      <c r="T140" s="151">
        <f>T141</f>
        <v>0</v>
      </c>
      <c r="AR140" s="144" t="s">
        <v>90</v>
      </c>
      <c r="AT140" s="152" t="s">
        <v>73</v>
      </c>
      <c r="AU140" s="152" t="s">
        <v>74</v>
      </c>
      <c r="AY140" s="144" t="s">
        <v>222</v>
      </c>
      <c r="BK140" s="153">
        <f>BK141</f>
        <v>0</v>
      </c>
    </row>
    <row r="141" spans="1:65" s="12" customFormat="1" ht="22.95" customHeight="1">
      <c r="B141" s="143"/>
      <c r="D141" s="144" t="s">
        <v>73</v>
      </c>
      <c r="E141" s="154" t="s">
        <v>590</v>
      </c>
      <c r="F141" s="154" t="s">
        <v>591</v>
      </c>
      <c r="I141" s="146"/>
      <c r="J141" s="155">
        <f>BK141</f>
        <v>0</v>
      </c>
      <c r="L141" s="143"/>
      <c r="M141" s="148"/>
      <c r="N141" s="149"/>
      <c r="O141" s="149"/>
      <c r="P141" s="150">
        <f>SUM(P142:P258)</f>
        <v>0</v>
      </c>
      <c r="Q141" s="149"/>
      <c r="R141" s="150">
        <f>SUM(R142:R258)</f>
        <v>0.19688890108727894</v>
      </c>
      <c r="S141" s="149"/>
      <c r="T141" s="151">
        <f>SUM(T142:T258)</f>
        <v>0</v>
      </c>
      <c r="AR141" s="144" t="s">
        <v>90</v>
      </c>
      <c r="AT141" s="152" t="s">
        <v>73</v>
      </c>
      <c r="AU141" s="152" t="s">
        <v>78</v>
      </c>
      <c r="AY141" s="144" t="s">
        <v>222</v>
      </c>
      <c r="BK141" s="153">
        <f>SUM(BK142:BK258)</f>
        <v>0</v>
      </c>
    </row>
    <row r="142" spans="1:65" s="2" customFormat="1" ht="21.75" customHeight="1">
      <c r="A142" s="33"/>
      <c r="B142" s="156"/>
      <c r="C142" s="157" t="s">
        <v>179</v>
      </c>
      <c r="D142" s="157" t="s">
        <v>224</v>
      </c>
      <c r="E142" s="158" t="s">
        <v>1863</v>
      </c>
      <c r="F142" s="159" t="s">
        <v>1864</v>
      </c>
      <c r="G142" s="160" t="s">
        <v>227</v>
      </c>
      <c r="H142" s="161">
        <v>56</v>
      </c>
      <c r="I142" s="162"/>
      <c r="J142" s="163">
        <f t="shared" ref="J142:J173" si="10">ROUND(I142*H142,2)</f>
        <v>0</v>
      </c>
      <c r="K142" s="164"/>
      <c r="L142" s="34"/>
      <c r="M142" s="165" t="s">
        <v>1</v>
      </c>
      <c r="N142" s="166" t="s">
        <v>40</v>
      </c>
      <c r="O142" s="62"/>
      <c r="P142" s="167">
        <f t="shared" ref="P142:P173" si="11">O142*H142</f>
        <v>0</v>
      </c>
      <c r="Q142" s="167">
        <v>0</v>
      </c>
      <c r="R142" s="167">
        <f t="shared" ref="R142:R173" si="12">Q142*H142</f>
        <v>0</v>
      </c>
      <c r="S142" s="167">
        <v>0</v>
      </c>
      <c r="T142" s="168">
        <f t="shared" ref="T142:T173" si="1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595</v>
      </c>
      <c r="AT142" s="169" t="s">
        <v>224</v>
      </c>
      <c r="AU142" s="169" t="s">
        <v>85</v>
      </c>
      <c r="AY142" s="18" t="s">
        <v>222</v>
      </c>
      <c r="BE142" s="170">
        <f t="shared" ref="BE142:BE173" si="14">IF(N142="základná",J142,0)</f>
        <v>0</v>
      </c>
      <c r="BF142" s="170">
        <f t="shared" ref="BF142:BF173" si="15">IF(N142="znížená",J142,0)</f>
        <v>0</v>
      </c>
      <c r="BG142" s="170">
        <f t="shared" ref="BG142:BG173" si="16">IF(N142="zákl. prenesená",J142,0)</f>
        <v>0</v>
      </c>
      <c r="BH142" s="170">
        <f t="shared" ref="BH142:BH173" si="17">IF(N142="zníž. prenesená",J142,0)</f>
        <v>0</v>
      </c>
      <c r="BI142" s="170">
        <f t="shared" ref="BI142:BI173" si="18">IF(N142="nulová",J142,0)</f>
        <v>0</v>
      </c>
      <c r="BJ142" s="18" t="s">
        <v>85</v>
      </c>
      <c r="BK142" s="170">
        <f t="shared" ref="BK142:BK173" si="19">ROUND(I142*H142,2)</f>
        <v>0</v>
      </c>
      <c r="BL142" s="18" t="s">
        <v>595</v>
      </c>
      <c r="BM142" s="169" t="s">
        <v>7</v>
      </c>
    </row>
    <row r="143" spans="1:65" s="2" customFormat="1" ht="16.5" customHeight="1">
      <c r="A143" s="33"/>
      <c r="B143" s="156"/>
      <c r="C143" s="209" t="s">
        <v>314</v>
      </c>
      <c r="D143" s="209" t="s">
        <v>588</v>
      </c>
      <c r="E143" s="210" t="s">
        <v>1865</v>
      </c>
      <c r="F143" s="211" t="s">
        <v>1866</v>
      </c>
      <c r="G143" s="212" t="s">
        <v>227</v>
      </c>
      <c r="H143" s="213">
        <v>56</v>
      </c>
      <c r="I143" s="214"/>
      <c r="J143" s="215">
        <f t="shared" si="10"/>
        <v>0</v>
      </c>
      <c r="K143" s="216"/>
      <c r="L143" s="217"/>
      <c r="M143" s="218" t="s">
        <v>1</v>
      </c>
      <c r="N143" s="219" t="s">
        <v>40</v>
      </c>
      <c r="O143" s="62"/>
      <c r="P143" s="167">
        <f t="shared" si="11"/>
        <v>0</v>
      </c>
      <c r="Q143" s="167">
        <v>0</v>
      </c>
      <c r="R143" s="167">
        <f t="shared" si="12"/>
        <v>0</v>
      </c>
      <c r="S143" s="167">
        <v>0</v>
      </c>
      <c r="T143" s="168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1867</v>
      </c>
      <c r="AT143" s="169" t="s">
        <v>588</v>
      </c>
      <c r="AU143" s="169" t="s">
        <v>85</v>
      </c>
      <c r="AY143" s="18" t="s">
        <v>222</v>
      </c>
      <c r="BE143" s="170">
        <f t="shared" si="14"/>
        <v>0</v>
      </c>
      <c r="BF143" s="170">
        <f t="shared" si="15"/>
        <v>0</v>
      </c>
      <c r="BG143" s="170">
        <f t="shared" si="16"/>
        <v>0</v>
      </c>
      <c r="BH143" s="170">
        <f t="shared" si="17"/>
        <v>0</v>
      </c>
      <c r="BI143" s="170">
        <f t="shared" si="18"/>
        <v>0</v>
      </c>
      <c r="BJ143" s="18" t="s">
        <v>85</v>
      </c>
      <c r="BK143" s="170">
        <f t="shared" si="19"/>
        <v>0</v>
      </c>
      <c r="BL143" s="18" t="s">
        <v>595</v>
      </c>
      <c r="BM143" s="169" t="s">
        <v>415</v>
      </c>
    </row>
    <row r="144" spans="1:65" s="2" customFormat="1" ht="24.15" customHeight="1">
      <c r="A144" s="33"/>
      <c r="B144" s="156"/>
      <c r="C144" s="157" t="s">
        <v>321</v>
      </c>
      <c r="D144" s="157" t="s">
        <v>224</v>
      </c>
      <c r="E144" s="158" t="s">
        <v>1868</v>
      </c>
      <c r="F144" s="159" t="s">
        <v>1869</v>
      </c>
      <c r="G144" s="160" t="s">
        <v>227</v>
      </c>
      <c r="H144" s="161">
        <v>1</v>
      </c>
      <c r="I144" s="162"/>
      <c r="J144" s="163">
        <f t="shared" si="10"/>
        <v>0</v>
      </c>
      <c r="K144" s="164"/>
      <c r="L144" s="34"/>
      <c r="M144" s="165" t="s">
        <v>1</v>
      </c>
      <c r="N144" s="166" t="s">
        <v>40</v>
      </c>
      <c r="O144" s="62"/>
      <c r="P144" s="167">
        <f t="shared" si="11"/>
        <v>0</v>
      </c>
      <c r="Q144" s="167">
        <v>0</v>
      </c>
      <c r="R144" s="167">
        <f t="shared" si="12"/>
        <v>0</v>
      </c>
      <c r="S144" s="167">
        <v>0</v>
      </c>
      <c r="T144" s="168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595</v>
      </c>
      <c r="AT144" s="169" t="s">
        <v>224</v>
      </c>
      <c r="AU144" s="169" t="s">
        <v>85</v>
      </c>
      <c r="AY144" s="18" t="s">
        <v>222</v>
      </c>
      <c r="BE144" s="170">
        <f t="shared" si="14"/>
        <v>0</v>
      </c>
      <c r="BF144" s="170">
        <f t="shared" si="15"/>
        <v>0</v>
      </c>
      <c r="BG144" s="170">
        <f t="shared" si="16"/>
        <v>0</v>
      </c>
      <c r="BH144" s="170">
        <f t="shared" si="17"/>
        <v>0</v>
      </c>
      <c r="BI144" s="170">
        <f t="shared" si="18"/>
        <v>0</v>
      </c>
      <c r="BJ144" s="18" t="s">
        <v>85</v>
      </c>
      <c r="BK144" s="170">
        <f t="shared" si="19"/>
        <v>0</v>
      </c>
      <c r="BL144" s="18" t="s">
        <v>595</v>
      </c>
      <c r="BM144" s="169" t="s">
        <v>429</v>
      </c>
    </row>
    <row r="145" spans="1:65" s="2" customFormat="1" ht="16.5" customHeight="1">
      <c r="A145" s="33"/>
      <c r="B145" s="156"/>
      <c r="C145" s="209" t="s">
        <v>330</v>
      </c>
      <c r="D145" s="209" t="s">
        <v>588</v>
      </c>
      <c r="E145" s="210" t="s">
        <v>1870</v>
      </c>
      <c r="F145" s="211" t="s">
        <v>1871</v>
      </c>
      <c r="G145" s="212" t="s">
        <v>227</v>
      </c>
      <c r="H145" s="213">
        <v>1</v>
      </c>
      <c r="I145" s="214"/>
      <c r="J145" s="215">
        <f t="shared" si="10"/>
        <v>0</v>
      </c>
      <c r="K145" s="216"/>
      <c r="L145" s="217"/>
      <c r="M145" s="218" t="s">
        <v>1</v>
      </c>
      <c r="N145" s="219" t="s">
        <v>40</v>
      </c>
      <c r="O145" s="62"/>
      <c r="P145" s="167">
        <f t="shared" si="11"/>
        <v>0</v>
      </c>
      <c r="Q145" s="167">
        <v>0</v>
      </c>
      <c r="R145" s="167">
        <f t="shared" si="12"/>
        <v>0</v>
      </c>
      <c r="S145" s="167">
        <v>0</v>
      </c>
      <c r="T145" s="168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1867</v>
      </c>
      <c r="AT145" s="169" t="s">
        <v>588</v>
      </c>
      <c r="AU145" s="169" t="s">
        <v>85</v>
      </c>
      <c r="AY145" s="18" t="s">
        <v>222</v>
      </c>
      <c r="BE145" s="170">
        <f t="shared" si="14"/>
        <v>0</v>
      </c>
      <c r="BF145" s="170">
        <f t="shared" si="15"/>
        <v>0</v>
      </c>
      <c r="BG145" s="170">
        <f t="shared" si="16"/>
        <v>0</v>
      </c>
      <c r="BH145" s="170">
        <f t="shared" si="17"/>
        <v>0</v>
      </c>
      <c r="BI145" s="170">
        <f t="shared" si="18"/>
        <v>0</v>
      </c>
      <c r="BJ145" s="18" t="s">
        <v>85</v>
      </c>
      <c r="BK145" s="170">
        <f t="shared" si="19"/>
        <v>0</v>
      </c>
      <c r="BL145" s="18" t="s">
        <v>595</v>
      </c>
      <c r="BM145" s="169" t="s">
        <v>479</v>
      </c>
    </row>
    <row r="146" spans="1:65" s="2" customFormat="1" ht="24.15" customHeight="1">
      <c r="A146" s="33"/>
      <c r="B146" s="156"/>
      <c r="C146" s="157" t="s">
        <v>335</v>
      </c>
      <c r="D146" s="157" t="s">
        <v>224</v>
      </c>
      <c r="E146" s="158" t="s">
        <v>1872</v>
      </c>
      <c r="F146" s="159" t="s">
        <v>1873</v>
      </c>
      <c r="G146" s="160" t="s">
        <v>227</v>
      </c>
      <c r="H146" s="161">
        <v>75</v>
      </c>
      <c r="I146" s="162"/>
      <c r="J146" s="163">
        <f t="shared" si="10"/>
        <v>0</v>
      </c>
      <c r="K146" s="164"/>
      <c r="L146" s="34"/>
      <c r="M146" s="165" t="s">
        <v>1</v>
      </c>
      <c r="N146" s="166" t="s">
        <v>40</v>
      </c>
      <c r="O146" s="62"/>
      <c r="P146" s="167">
        <f t="shared" si="11"/>
        <v>0</v>
      </c>
      <c r="Q146" s="167">
        <v>0</v>
      </c>
      <c r="R146" s="167">
        <f t="shared" si="12"/>
        <v>0</v>
      </c>
      <c r="S146" s="167">
        <v>0</v>
      </c>
      <c r="T146" s="168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595</v>
      </c>
      <c r="AT146" s="169" t="s">
        <v>224</v>
      </c>
      <c r="AU146" s="169" t="s">
        <v>85</v>
      </c>
      <c r="AY146" s="18" t="s">
        <v>222</v>
      </c>
      <c r="BE146" s="170">
        <f t="shared" si="14"/>
        <v>0</v>
      </c>
      <c r="BF146" s="170">
        <f t="shared" si="15"/>
        <v>0</v>
      </c>
      <c r="BG146" s="170">
        <f t="shared" si="16"/>
        <v>0</v>
      </c>
      <c r="BH146" s="170">
        <f t="shared" si="17"/>
        <v>0</v>
      </c>
      <c r="BI146" s="170">
        <f t="shared" si="18"/>
        <v>0</v>
      </c>
      <c r="BJ146" s="18" t="s">
        <v>85</v>
      </c>
      <c r="BK146" s="170">
        <f t="shared" si="19"/>
        <v>0</v>
      </c>
      <c r="BL146" s="18" t="s">
        <v>595</v>
      </c>
      <c r="BM146" s="169" t="s">
        <v>488</v>
      </c>
    </row>
    <row r="147" spans="1:65" s="2" customFormat="1" ht="16.5" customHeight="1">
      <c r="A147" s="33"/>
      <c r="B147" s="156"/>
      <c r="C147" s="209" t="s">
        <v>339</v>
      </c>
      <c r="D147" s="209" t="s">
        <v>588</v>
      </c>
      <c r="E147" s="210" t="s">
        <v>1874</v>
      </c>
      <c r="F147" s="211" t="s">
        <v>1875</v>
      </c>
      <c r="G147" s="212" t="s">
        <v>227</v>
      </c>
      <c r="H147" s="213">
        <v>75</v>
      </c>
      <c r="I147" s="214"/>
      <c r="J147" s="215">
        <f t="shared" si="10"/>
        <v>0</v>
      </c>
      <c r="K147" s="216"/>
      <c r="L147" s="217"/>
      <c r="M147" s="218" t="s">
        <v>1</v>
      </c>
      <c r="N147" s="219" t="s">
        <v>40</v>
      </c>
      <c r="O147" s="62"/>
      <c r="P147" s="167">
        <f t="shared" si="11"/>
        <v>0</v>
      </c>
      <c r="Q147" s="167">
        <v>0</v>
      </c>
      <c r="R147" s="167">
        <f t="shared" si="12"/>
        <v>0</v>
      </c>
      <c r="S147" s="167">
        <v>0</v>
      </c>
      <c r="T147" s="168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1867</v>
      </c>
      <c r="AT147" s="169" t="s">
        <v>588</v>
      </c>
      <c r="AU147" s="169" t="s">
        <v>85</v>
      </c>
      <c r="AY147" s="18" t="s">
        <v>222</v>
      </c>
      <c r="BE147" s="170">
        <f t="shared" si="14"/>
        <v>0</v>
      </c>
      <c r="BF147" s="170">
        <f t="shared" si="15"/>
        <v>0</v>
      </c>
      <c r="BG147" s="170">
        <f t="shared" si="16"/>
        <v>0</v>
      </c>
      <c r="BH147" s="170">
        <f t="shared" si="17"/>
        <v>0</v>
      </c>
      <c r="BI147" s="170">
        <f t="shared" si="18"/>
        <v>0</v>
      </c>
      <c r="BJ147" s="18" t="s">
        <v>85</v>
      </c>
      <c r="BK147" s="170">
        <f t="shared" si="19"/>
        <v>0</v>
      </c>
      <c r="BL147" s="18" t="s">
        <v>595</v>
      </c>
      <c r="BM147" s="169" t="s">
        <v>496</v>
      </c>
    </row>
    <row r="148" spans="1:65" s="2" customFormat="1" ht="33" customHeight="1">
      <c r="A148" s="33"/>
      <c r="B148" s="156"/>
      <c r="C148" s="157" t="s">
        <v>349</v>
      </c>
      <c r="D148" s="157" t="s">
        <v>224</v>
      </c>
      <c r="E148" s="158" t="s">
        <v>1876</v>
      </c>
      <c r="F148" s="159" t="s">
        <v>1877</v>
      </c>
      <c r="G148" s="160" t="s">
        <v>399</v>
      </c>
      <c r="H148" s="161">
        <v>217.25</v>
      </c>
      <c r="I148" s="162"/>
      <c r="J148" s="163">
        <f t="shared" si="10"/>
        <v>0</v>
      </c>
      <c r="K148" s="164"/>
      <c r="L148" s="34"/>
      <c r="M148" s="165" t="s">
        <v>1</v>
      </c>
      <c r="N148" s="166" t="s">
        <v>40</v>
      </c>
      <c r="O148" s="62"/>
      <c r="P148" s="167">
        <f t="shared" si="11"/>
        <v>0</v>
      </c>
      <c r="Q148" s="167">
        <v>0</v>
      </c>
      <c r="R148" s="167">
        <f t="shared" si="12"/>
        <v>0</v>
      </c>
      <c r="S148" s="167">
        <v>0</v>
      </c>
      <c r="T148" s="168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595</v>
      </c>
      <c r="AT148" s="169" t="s">
        <v>224</v>
      </c>
      <c r="AU148" s="169" t="s">
        <v>85</v>
      </c>
      <c r="AY148" s="18" t="s">
        <v>222</v>
      </c>
      <c r="BE148" s="170">
        <f t="shared" si="14"/>
        <v>0</v>
      </c>
      <c r="BF148" s="170">
        <f t="shared" si="15"/>
        <v>0</v>
      </c>
      <c r="BG148" s="170">
        <f t="shared" si="16"/>
        <v>0</v>
      </c>
      <c r="BH148" s="170">
        <f t="shared" si="17"/>
        <v>0</v>
      </c>
      <c r="BI148" s="170">
        <f t="shared" si="18"/>
        <v>0</v>
      </c>
      <c r="BJ148" s="18" t="s">
        <v>85</v>
      </c>
      <c r="BK148" s="170">
        <f t="shared" si="19"/>
        <v>0</v>
      </c>
      <c r="BL148" s="18" t="s">
        <v>595</v>
      </c>
      <c r="BM148" s="169" t="s">
        <v>506</v>
      </c>
    </row>
    <row r="149" spans="1:65" s="2" customFormat="1" ht="33" customHeight="1">
      <c r="A149" s="33"/>
      <c r="B149" s="156"/>
      <c r="C149" s="157" t="s">
        <v>357</v>
      </c>
      <c r="D149" s="157" t="s">
        <v>224</v>
      </c>
      <c r="E149" s="158" t="s">
        <v>1878</v>
      </c>
      <c r="F149" s="159" t="s">
        <v>1879</v>
      </c>
      <c r="G149" s="160" t="s">
        <v>399</v>
      </c>
      <c r="H149" s="161">
        <v>133.06</v>
      </c>
      <c r="I149" s="162"/>
      <c r="J149" s="163">
        <f t="shared" si="10"/>
        <v>0</v>
      </c>
      <c r="K149" s="164"/>
      <c r="L149" s="34"/>
      <c r="M149" s="165" t="s">
        <v>1</v>
      </c>
      <c r="N149" s="166" t="s">
        <v>40</v>
      </c>
      <c r="O149" s="62"/>
      <c r="P149" s="167">
        <f t="shared" si="11"/>
        <v>0</v>
      </c>
      <c r="Q149" s="167">
        <v>0</v>
      </c>
      <c r="R149" s="167">
        <f t="shared" si="12"/>
        <v>0</v>
      </c>
      <c r="S149" s="167">
        <v>0</v>
      </c>
      <c r="T149" s="168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595</v>
      </c>
      <c r="AT149" s="169" t="s">
        <v>224</v>
      </c>
      <c r="AU149" s="169" t="s">
        <v>85</v>
      </c>
      <c r="AY149" s="18" t="s">
        <v>222</v>
      </c>
      <c r="BE149" s="170">
        <f t="shared" si="14"/>
        <v>0</v>
      </c>
      <c r="BF149" s="170">
        <f t="shared" si="15"/>
        <v>0</v>
      </c>
      <c r="BG149" s="170">
        <f t="shared" si="16"/>
        <v>0</v>
      </c>
      <c r="BH149" s="170">
        <f t="shared" si="17"/>
        <v>0</v>
      </c>
      <c r="BI149" s="170">
        <f t="shared" si="18"/>
        <v>0</v>
      </c>
      <c r="BJ149" s="18" t="s">
        <v>85</v>
      </c>
      <c r="BK149" s="170">
        <f t="shared" si="19"/>
        <v>0</v>
      </c>
      <c r="BL149" s="18" t="s">
        <v>595</v>
      </c>
      <c r="BM149" s="169" t="s">
        <v>518</v>
      </c>
    </row>
    <row r="150" spans="1:65" s="2" customFormat="1" ht="24.15" customHeight="1">
      <c r="A150" s="33"/>
      <c r="B150" s="156"/>
      <c r="C150" s="157" t="s">
        <v>362</v>
      </c>
      <c r="D150" s="157" t="s">
        <v>224</v>
      </c>
      <c r="E150" s="158" t="s">
        <v>1880</v>
      </c>
      <c r="F150" s="159" t="s">
        <v>1881</v>
      </c>
      <c r="G150" s="160" t="s">
        <v>227</v>
      </c>
      <c r="H150" s="161">
        <v>48</v>
      </c>
      <c r="I150" s="162"/>
      <c r="J150" s="163">
        <f t="shared" si="10"/>
        <v>0</v>
      </c>
      <c r="K150" s="164"/>
      <c r="L150" s="34"/>
      <c r="M150" s="165" t="s">
        <v>1</v>
      </c>
      <c r="N150" s="166" t="s">
        <v>40</v>
      </c>
      <c r="O150" s="62"/>
      <c r="P150" s="167">
        <f t="shared" si="11"/>
        <v>0</v>
      </c>
      <c r="Q150" s="167">
        <v>0</v>
      </c>
      <c r="R150" s="167">
        <f t="shared" si="12"/>
        <v>0</v>
      </c>
      <c r="S150" s="167">
        <v>0</v>
      </c>
      <c r="T150" s="168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595</v>
      </c>
      <c r="AT150" s="169" t="s">
        <v>224</v>
      </c>
      <c r="AU150" s="169" t="s">
        <v>85</v>
      </c>
      <c r="AY150" s="18" t="s">
        <v>222</v>
      </c>
      <c r="BE150" s="170">
        <f t="shared" si="14"/>
        <v>0</v>
      </c>
      <c r="BF150" s="170">
        <f t="shared" si="15"/>
        <v>0</v>
      </c>
      <c r="BG150" s="170">
        <f t="shared" si="16"/>
        <v>0</v>
      </c>
      <c r="BH150" s="170">
        <f t="shared" si="17"/>
        <v>0</v>
      </c>
      <c r="BI150" s="170">
        <f t="shared" si="18"/>
        <v>0</v>
      </c>
      <c r="BJ150" s="18" t="s">
        <v>85</v>
      </c>
      <c r="BK150" s="170">
        <f t="shared" si="19"/>
        <v>0</v>
      </c>
      <c r="BL150" s="18" t="s">
        <v>595</v>
      </c>
      <c r="BM150" s="169" t="s">
        <v>528</v>
      </c>
    </row>
    <row r="151" spans="1:65" s="2" customFormat="1" ht="16.5" customHeight="1">
      <c r="A151" s="33"/>
      <c r="B151" s="156"/>
      <c r="C151" s="209" t="s">
        <v>368</v>
      </c>
      <c r="D151" s="209" t="s">
        <v>588</v>
      </c>
      <c r="E151" s="210" t="s">
        <v>1882</v>
      </c>
      <c r="F151" s="211" t="s">
        <v>1883</v>
      </c>
      <c r="G151" s="212" t="s">
        <v>227</v>
      </c>
      <c r="H151" s="213">
        <v>48</v>
      </c>
      <c r="I151" s="214"/>
      <c r="J151" s="215">
        <f t="shared" si="10"/>
        <v>0</v>
      </c>
      <c r="K151" s="216"/>
      <c r="L151" s="217"/>
      <c r="M151" s="218" t="s">
        <v>1</v>
      </c>
      <c r="N151" s="219" t="s">
        <v>40</v>
      </c>
      <c r="O151" s="62"/>
      <c r="P151" s="167">
        <f t="shared" si="11"/>
        <v>0</v>
      </c>
      <c r="Q151" s="167">
        <v>0</v>
      </c>
      <c r="R151" s="167">
        <f t="shared" si="12"/>
        <v>0</v>
      </c>
      <c r="S151" s="167">
        <v>0</v>
      </c>
      <c r="T151" s="168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1867</v>
      </c>
      <c r="AT151" s="169" t="s">
        <v>588</v>
      </c>
      <c r="AU151" s="169" t="s">
        <v>85</v>
      </c>
      <c r="AY151" s="18" t="s">
        <v>222</v>
      </c>
      <c r="BE151" s="170">
        <f t="shared" si="14"/>
        <v>0</v>
      </c>
      <c r="BF151" s="170">
        <f t="shared" si="15"/>
        <v>0</v>
      </c>
      <c r="BG151" s="170">
        <f t="shared" si="16"/>
        <v>0</v>
      </c>
      <c r="BH151" s="170">
        <f t="shared" si="17"/>
        <v>0</v>
      </c>
      <c r="BI151" s="170">
        <f t="shared" si="18"/>
        <v>0</v>
      </c>
      <c r="BJ151" s="18" t="s">
        <v>85</v>
      </c>
      <c r="BK151" s="170">
        <f t="shared" si="19"/>
        <v>0</v>
      </c>
      <c r="BL151" s="18" t="s">
        <v>595</v>
      </c>
      <c r="BM151" s="169" t="s">
        <v>544</v>
      </c>
    </row>
    <row r="152" spans="1:65" s="2" customFormat="1" ht="16.5" customHeight="1">
      <c r="A152" s="33"/>
      <c r="B152" s="156"/>
      <c r="C152" s="209" t="s">
        <v>7</v>
      </c>
      <c r="D152" s="209" t="s">
        <v>588</v>
      </c>
      <c r="E152" s="210" t="s">
        <v>1884</v>
      </c>
      <c r="F152" s="211" t="s">
        <v>1885</v>
      </c>
      <c r="G152" s="212" t="s">
        <v>227</v>
      </c>
      <c r="H152" s="213">
        <v>48</v>
      </c>
      <c r="I152" s="214"/>
      <c r="J152" s="215">
        <f t="shared" si="10"/>
        <v>0</v>
      </c>
      <c r="K152" s="216"/>
      <c r="L152" s="217"/>
      <c r="M152" s="218" t="s">
        <v>1</v>
      </c>
      <c r="N152" s="219" t="s">
        <v>40</v>
      </c>
      <c r="O152" s="62"/>
      <c r="P152" s="167">
        <f t="shared" si="11"/>
        <v>0</v>
      </c>
      <c r="Q152" s="167">
        <v>0</v>
      </c>
      <c r="R152" s="167">
        <f t="shared" si="12"/>
        <v>0</v>
      </c>
      <c r="S152" s="167">
        <v>0</v>
      </c>
      <c r="T152" s="168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1867</v>
      </c>
      <c r="AT152" s="169" t="s">
        <v>588</v>
      </c>
      <c r="AU152" s="169" t="s">
        <v>85</v>
      </c>
      <c r="AY152" s="18" t="s">
        <v>222</v>
      </c>
      <c r="BE152" s="170">
        <f t="shared" si="14"/>
        <v>0</v>
      </c>
      <c r="BF152" s="170">
        <f t="shared" si="15"/>
        <v>0</v>
      </c>
      <c r="BG152" s="170">
        <f t="shared" si="16"/>
        <v>0</v>
      </c>
      <c r="BH152" s="170">
        <f t="shared" si="17"/>
        <v>0</v>
      </c>
      <c r="BI152" s="170">
        <f t="shared" si="18"/>
        <v>0</v>
      </c>
      <c r="BJ152" s="18" t="s">
        <v>85</v>
      </c>
      <c r="BK152" s="170">
        <f t="shared" si="19"/>
        <v>0</v>
      </c>
      <c r="BL152" s="18" t="s">
        <v>595</v>
      </c>
      <c r="BM152" s="169" t="s">
        <v>558</v>
      </c>
    </row>
    <row r="153" spans="1:65" s="2" customFormat="1" ht="24.15" customHeight="1">
      <c r="A153" s="33"/>
      <c r="B153" s="156"/>
      <c r="C153" s="157" t="s">
        <v>380</v>
      </c>
      <c r="D153" s="157" t="s">
        <v>224</v>
      </c>
      <c r="E153" s="158" t="s">
        <v>1886</v>
      </c>
      <c r="F153" s="159" t="s">
        <v>1887</v>
      </c>
      <c r="G153" s="160" t="s">
        <v>227</v>
      </c>
      <c r="H153" s="161">
        <v>77</v>
      </c>
      <c r="I153" s="162"/>
      <c r="J153" s="163">
        <f t="shared" si="10"/>
        <v>0</v>
      </c>
      <c r="K153" s="164"/>
      <c r="L153" s="34"/>
      <c r="M153" s="165" t="s">
        <v>1</v>
      </c>
      <c r="N153" s="166" t="s">
        <v>40</v>
      </c>
      <c r="O153" s="62"/>
      <c r="P153" s="167">
        <f t="shared" si="11"/>
        <v>0</v>
      </c>
      <c r="Q153" s="167">
        <v>0</v>
      </c>
      <c r="R153" s="167">
        <f t="shared" si="12"/>
        <v>0</v>
      </c>
      <c r="S153" s="167">
        <v>0</v>
      </c>
      <c r="T153" s="168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595</v>
      </c>
      <c r="AT153" s="169" t="s">
        <v>224</v>
      </c>
      <c r="AU153" s="169" t="s">
        <v>85</v>
      </c>
      <c r="AY153" s="18" t="s">
        <v>222</v>
      </c>
      <c r="BE153" s="170">
        <f t="shared" si="14"/>
        <v>0</v>
      </c>
      <c r="BF153" s="170">
        <f t="shared" si="15"/>
        <v>0</v>
      </c>
      <c r="BG153" s="170">
        <f t="shared" si="16"/>
        <v>0</v>
      </c>
      <c r="BH153" s="170">
        <f t="shared" si="17"/>
        <v>0</v>
      </c>
      <c r="BI153" s="170">
        <f t="shared" si="18"/>
        <v>0</v>
      </c>
      <c r="BJ153" s="18" t="s">
        <v>85</v>
      </c>
      <c r="BK153" s="170">
        <f t="shared" si="19"/>
        <v>0</v>
      </c>
      <c r="BL153" s="18" t="s">
        <v>595</v>
      </c>
      <c r="BM153" s="169" t="s">
        <v>568</v>
      </c>
    </row>
    <row r="154" spans="1:65" s="2" customFormat="1" ht="16.5" customHeight="1">
      <c r="A154" s="33"/>
      <c r="B154" s="156"/>
      <c r="C154" s="157" t="s">
        <v>415</v>
      </c>
      <c r="D154" s="157" t="s">
        <v>224</v>
      </c>
      <c r="E154" s="158" t="s">
        <v>1888</v>
      </c>
      <c r="F154" s="159" t="s">
        <v>1889</v>
      </c>
      <c r="G154" s="160" t="s">
        <v>1890</v>
      </c>
      <c r="H154" s="161">
        <v>1</v>
      </c>
      <c r="I154" s="162"/>
      <c r="J154" s="163">
        <f t="shared" si="10"/>
        <v>0</v>
      </c>
      <c r="K154" s="164"/>
      <c r="L154" s="34"/>
      <c r="M154" s="165" t="s">
        <v>1</v>
      </c>
      <c r="N154" s="166" t="s">
        <v>40</v>
      </c>
      <c r="O154" s="62"/>
      <c r="P154" s="167">
        <f t="shared" si="11"/>
        <v>0</v>
      </c>
      <c r="Q154" s="167">
        <v>0</v>
      </c>
      <c r="R154" s="167">
        <f t="shared" si="12"/>
        <v>0</v>
      </c>
      <c r="S154" s="167">
        <v>0</v>
      </c>
      <c r="T154" s="168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595</v>
      </c>
      <c r="AT154" s="169" t="s">
        <v>224</v>
      </c>
      <c r="AU154" s="169" t="s">
        <v>85</v>
      </c>
      <c r="AY154" s="18" t="s">
        <v>222</v>
      </c>
      <c r="BE154" s="170">
        <f t="shared" si="14"/>
        <v>0</v>
      </c>
      <c r="BF154" s="170">
        <f t="shared" si="15"/>
        <v>0</v>
      </c>
      <c r="BG154" s="170">
        <f t="shared" si="16"/>
        <v>0</v>
      </c>
      <c r="BH154" s="170">
        <f t="shared" si="17"/>
        <v>0</v>
      </c>
      <c r="BI154" s="170">
        <f t="shared" si="18"/>
        <v>0</v>
      </c>
      <c r="BJ154" s="18" t="s">
        <v>85</v>
      </c>
      <c r="BK154" s="170">
        <f t="shared" si="19"/>
        <v>0</v>
      </c>
      <c r="BL154" s="18" t="s">
        <v>595</v>
      </c>
      <c r="BM154" s="169" t="s">
        <v>582</v>
      </c>
    </row>
    <row r="155" spans="1:65" s="2" customFormat="1" ht="16.5" customHeight="1">
      <c r="A155" s="33"/>
      <c r="B155" s="156"/>
      <c r="C155" s="209" t="s">
        <v>424</v>
      </c>
      <c r="D155" s="209" t="s">
        <v>588</v>
      </c>
      <c r="E155" s="210" t="s">
        <v>1891</v>
      </c>
      <c r="F155" s="211" t="s">
        <v>1892</v>
      </c>
      <c r="G155" s="212" t="s">
        <v>227</v>
      </c>
      <c r="H155" s="213">
        <v>1</v>
      </c>
      <c r="I155" s="214"/>
      <c r="J155" s="215">
        <f t="shared" si="10"/>
        <v>0</v>
      </c>
      <c r="K155" s="216"/>
      <c r="L155" s="217"/>
      <c r="M155" s="218" t="s">
        <v>1</v>
      </c>
      <c r="N155" s="219" t="s">
        <v>40</v>
      </c>
      <c r="O155" s="62"/>
      <c r="P155" s="167">
        <f t="shared" si="11"/>
        <v>0</v>
      </c>
      <c r="Q155" s="167">
        <v>0</v>
      </c>
      <c r="R155" s="167">
        <f t="shared" si="12"/>
        <v>0</v>
      </c>
      <c r="S155" s="167">
        <v>0</v>
      </c>
      <c r="T155" s="168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1867</v>
      </c>
      <c r="AT155" s="169" t="s">
        <v>588</v>
      </c>
      <c r="AU155" s="169" t="s">
        <v>85</v>
      </c>
      <c r="AY155" s="18" t="s">
        <v>222</v>
      </c>
      <c r="BE155" s="170">
        <f t="shared" si="14"/>
        <v>0</v>
      </c>
      <c r="BF155" s="170">
        <f t="shared" si="15"/>
        <v>0</v>
      </c>
      <c r="BG155" s="170">
        <f t="shared" si="16"/>
        <v>0</v>
      </c>
      <c r="BH155" s="170">
        <f t="shared" si="17"/>
        <v>0</v>
      </c>
      <c r="BI155" s="170">
        <f t="shared" si="18"/>
        <v>0</v>
      </c>
      <c r="BJ155" s="18" t="s">
        <v>85</v>
      </c>
      <c r="BK155" s="170">
        <f t="shared" si="19"/>
        <v>0</v>
      </c>
      <c r="BL155" s="18" t="s">
        <v>595</v>
      </c>
      <c r="BM155" s="169" t="s">
        <v>396</v>
      </c>
    </row>
    <row r="156" spans="1:65" s="2" customFormat="1" ht="24.15" customHeight="1">
      <c r="A156" s="33"/>
      <c r="B156" s="156"/>
      <c r="C156" s="157" t="s">
        <v>429</v>
      </c>
      <c r="D156" s="157" t="s">
        <v>224</v>
      </c>
      <c r="E156" s="158" t="s">
        <v>1893</v>
      </c>
      <c r="F156" s="159" t="s">
        <v>1894</v>
      </c>
      <c r="G156" s="160" t="s">
        <v>227</v>
      </c>
      <c r="H156" s="161">
        <v>8</v>
      </c>
      <c r="I156" s="162"/>
      <c r="J156" s="163">
        <f t="shared" si="10"/>
        <v>0</v>
      </c>
      <c r="K156" s="164"/>
      <c r="L156" s="34"/>
      <c r="M156" s="165" t="s">
        <v>1</v>
      </c>
      <c r="N156" s="166" t="s">
        <v>40</v>
      </c>
      <c r="O156" s="62"/>
      <c r="P156" s="167">
        <f t="shared" si="11"/>
        <v>0</v>
      </c>
      <c r="Q156" s="167">
        <v>0</v>
      </c>
      <c r="R156" s="167">
        <f t="shared" si="12"/>
        <v>0</v>
      </c>
      <c r="S156" s="167">
        <v>0</v>
      </c>
      <c r="T156" s="168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595</v>
      </c>
      <c r="AT156" s="169" t="s">
        <v>224</v>
      </c>
      <c r="AU156" s="169" t="s">
        <v>85</v>
      </c>
      <c r="AY156" s="18" t="s">
        <v>222</v>
      </c>
      <c r="BE156" s="170">
        <f t="shared" si="14"/>
        <v>0</v>
      </c>
      <c r="BF156" s="170">
        <f t="shared" si="15"/>
        <v>0</v>
      </c>
      <c r="BG156" s="170">
        <f t="shared" si="16"/>
        <v>0</v>
      </c>
      <c r="BH156" s="170">
        <f t="shared" si="17"/>
        <v>0</v>
      </c>
      <c r="BI156" s="170">
        <f t="shared" si="18"/>
        <v>0</v>
      </c>
      <c r="BJ156" s="18" t="s">
        <v>85</v>
      </c>
      <c r="BK156" s="170">
        <f t="shared" si="19"/>
        <v>0</v>
      </c>
      <c r="BL156" s="18" t="s">
        <v>595</v>
      </c>
      <c r="BM156" s="169" t="s">
        <v>407</v>
      </c>
    </row>
    <row r="157" spans="1:65" s="2" customFormat="1" ht="21.75" customHeight="1">
      <c r="A157" s="33"/>
      <c r="B157" s="156"/>
      <c r="C157" s="209" t="s">
        <v>473</v>
      </c>
      <c r="D157" s="209" t="s">
        <v>588</v>
      </c>
      <c r="E157" s="210" t="s">
        <v>1895</v>
      </c>
      <c r="F157" s="211" t="s">
        <v>1896</v>
      </c>
      <c r="G157" s="212" t="s">
        <v>227</v>
      </c>
      <c r="H157" s="213">
        <v>4.8</v>
      </c>
      <c r="I157" s="214"/>
      <c r="J157" s="215">
        <f t="shared" si="10"/>
        <v>0</v>
      </c>
      <c r="K157" s="216"/>
      <c r="L157" s="217"/>
      <c r="M157" s="218" t="s">
        <v>1</v>
      </c>
      <c r="N157" s="219" t="s">
        <v>40</v>
      </c>
      <c r="O157" s="62"/>
      <c r="P157" s="167">
        <f t="shared" si="11"/>
        <v>0</v>
      </c>
      <c r="Q157" s="167">
        <v>0</v>
      </c>
      <c r="R157" s="167">
        <f t="shared" si="12"/>
        <v>0</v>
      </c>
      <c r="S157" s="167">
        <v>0</v>
      </c>
      <c r="T157" s="168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1867</v>
      </c>
      <c r="AT157" s="169" t="s">
        <v>588</v>
      </c>
      <c r="AU157" s="169" t="s">
        <v>85</v>
      </c>
      <c r="AY157" s="18" t="s">
        <v>222</v>
      </c>
      <c r="BE157" s="170">
        <f t="shared" si="14"/>
        <v>0</v>
      </c>
      <c r="BF157" s="170">
        <f t="shared" si="15"/>
        <v>0</v>
      </c>
      <c r="BG157" s="170">
        <f t="shared" si="16"/>
        <v>0</v>
      </c>
      <c r="BH157" s="170">
        <f t="shared" si="17"/>
        <v>0</v>
      </c>
      <c r="BI157" s="170">
        <f t="shared" si="18"/>
        <v>0</v>
      </c>
      <c r="BJ157" s="18" t="s">
        <v>85</v>
      </c>
      <c r="BK157" s="170">
        <f t="shared" si="19"/>
        <v>0</v>
      </c>
      <c r="BL157" s="18" t="s">
        <v>595</v>
      </c>
      <c r="BM157" s="169" t="s">
        <v>806</v>
      </c>
    </row>
    <row r="158" spans="1:65" s="2" customFormat="1" ht="24.15" customHeight="1">
      <c r="A158" s="33"/>
      <c r="B158" s="156"/>
      <c r="C158" s="157" t="s">
        <v>479</v>
      </c>
      <c r="D158" s="157" t="s">
        <v>224</v>
      </c>
      <c r="E158" s="158" t="s">
        <v>1897</v>
      </c>
      <c r="F158" s="159" t="s">
        <v>1898</v>
      </c>
      <c r="G158" s="160" t="s">
        <v>227</v>
      </c>
      <c r="H158" s="161">
        <v>15</v>
      </c>
      <c r="I158" s="162"/>
      <c r="J158" s="163">
        <f t="shared" si="10"/>
        <v>0</v>
      </c>
      <c r="K158" s="164"/>
      <c r="L158" s="34"/>
      <c r="M158" s="165" t="s">
        <v>1</v>
      </c>
      <c r="N158" s="166" t="s">
        <v>40</v>
      </c>
      <c r="O158" s="62"/>
      <c r="P158" s="167">
        <f t="shared" si="11"/>
        <v>0</v>
      </c>
      <c r="Q158" s="167">
        <v>0</v>
      </c>
      <c r="R158" s="167">
        <f t="shared" si="12"/>
        <v>0</v>
      </c>
      <c r="S158" s="167">
        <v>0</v>
      </c>
      <c r="T158" s="168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595</v>
      </c>
      <c r="AT158" s="169" t="s">
        <v>224</v>
      </c>
      <c r="AU158" s="169" t="s">
        <v>85</v>
      </c>
      <c r="AY158" s="18" t="s">
        <v>222</v>
      </c>
      <c r="BE158" s="170">
        <f t="shared" si="14"/>
        <v>0</v>
      </c>
      <c r="BF158" s="170">
        <f t="shared" si="15"/>
        <v>0</v>
      </c>
      <c r="BG158" s="170">
        <f t="shared" si="16"/>
        <v>0</v>
      </c>
      <c r="BH158" s="170">
        <f t="shared" si="17"/>
        <v>0</v>
      </c>
      <c r="BI158" s="170">
        <f t="shared" si="18"/>
        <v>0</v>
      </c>
      <c r="BJ158" s="18" t="s">
        <v>85</v>
      </c>
      <c r="BK158" s="170">
        <f t="shared" si="19"/>
        <v>0</v>
      </c>
      <c r="BL158" s="18" t="s">
        <v>595</v>
      </c>
      <c r="BM158" s="169" t="s">
        <v>814</v>
      </c>
    </row>
    <row r="159" spans="1:65" s="2" customFormat="1" ht="16.5" customHeight="1">
      <c r="A159" s="33"/>
      <c r="B159" s="156"/>
      <c r="C159" s="209" t="s">
        <v>484</v>
      </c>
      <c r="D159" s="209" t="s">
        <v>588</v>
      </c>
      <c r="E159" s="210" t="s">
        <v>1899</v>
      </c>
      <c r="F159" s="211" t="s">
        <v>1900</v>
      </c>
      <c r="G159" s="212" t="s">
        <v>227</v>
      </c>
      <c r="H159" s="213">
        <v>15</v>
      </c>
      <c r="I159" s="214"/>
      <c r="J159" s="215">
        <f t="shared" si="10"/>
        <v>0</v>
      </c>
      <c r="K159" s="216"/>
      <c r="L159" s="217"/>
      <c r="M159" s="218" t="s">
        <v>1</v>
      </c>
      <c r="N159" s="219" t="s">
        <v>40</v>
      </c>
      <c r="O159" s="62"/>
      <c r="P159" s="167">
        <f t="shared" si="11"/>
        <v>0</v>
      </c>
      <c r="Q159" s="167">
        <v>0</v>
      </c>
      <c r="R159" s="167">
        <f t="shared" si="12"/>
        <v>0</v>
      </c>
      <c r="S159" s="167">
        <v>0</v>
      </c>
      <c r="T159" s="168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1867</v>
      </c>
      <c r="AT159" s="169" t="s">
        <v>588</v>
      </c>
      <c r="AU159" s="169" t="s">
        <v>85</v>
      </c>
      <c r="AY159" s="18" t="s">
        <v>222</v>
      </c>
      <c r="BE159" s="170">
        <f t="shared" si="14"/>
        <v>0</v>
      </c>
      <c r="BF159" s="170">
        <f t="shared" si="15"/>
        <v>0</v>
      </c>
      <c r="BG159" s="170">
        <f t="shared" si="16"/>
        <v>0</v>
      </c>
      <c r="BH159" s="170">
        <f t="shared" si="17"/>
        <v>0</v>
      </c>
      <c r="BI159" s="170">
        <f t="shared" si="18"/>
        <v>0</v>
      </c>
      <c r="BJ159" s="18" t="s">
        <v>85</v>
      </c>
      <c r="BK159" s="170">
        <f t="shared" si="19"/>
        <v>0</v>
      </c>
      <c r="BL159" s="18" t="s">
        <v>595</v>
      </c>
      <c r="BM159" s="169" t="s">
        <v>818</v>
      </c>
    </row>
    <row r="160" spans="1:65" s="2" customFormat="1" ht="33" customHeight="1">
      <c r="A160" s="33"/>
      <c r="B160" s="156"/>
      <c r="C160" s="157" t="s">
        <v>488</v>
      </c>
      <c r="D160" s="157" t="s">
        <v>224</v>
      </c>
      <c r="E160" s="158" t="s">
        <v>1901</v>
      </c>
      <c r="F160" s="159" t="s">
        <v>1902</v>
      </c>
      <c r="G160" s="160" t="s">
        <v>227</v>
      </c>
      <c r="H160" s="161">
        <v>5</v>
      </c>
      <c r="I160" s="162"/>
      <c r="J160" s="163">
        <f t="shared" si="10"/>
        <v>0</v>
      </c>
      <c r="K160" s="164"/>
      <c r="L160" s="34"/>
      <c r="M160" s="165" t="s">
        <v>1</v>
      </c>
      <c r="N160" s="166" t="s">
        <v>40</v>
      </c>
      <c r="O160" s="62"/>
      <c r="P160" s="167">
        <f t="shared" si="11"/>
        <v>0</v>
      </c>
      <c r="Q160" s="167">
        <v>0</v>
      </c>
      <c r="R160" s="167">
        <f t="shared" si="12"/>
        <v>0</v>
      </c>
      <c r="S160" s="167">
        <v>0</v>
      </c>
      <c r="T160" s="168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595</v>
      </c>
      <c r="AT160" s="169" t="s">
        <v>224</v>
      </c>
      <c r="AU160" s="169" t="s">
        <v>85</v>
      </c>
      <c r="AY160" s="18" t="s">
        <v>222</v>
      </c>
      <c r="BE160" s="170">
        <f t="shared" si="14"/>
        <v>0</v>
      </c>
      <c r="BF160" s="170">
        <f t="shared" si="15"/>
        <v>0</v>
      </c>
      <c r="BG160" s="170">
        <f t="shared" si="16"/>
        <v>0</v>
      </c>
      <c r="BH160" s="170">
        <f t="shared" si="17"/>
        <v>0</v>
      </c>
      <c r="BI160" s="170">
        <f t="shared" si="18"/>
        <v>0</v>
      </c>
      <c r="BJ160" s="18" t="s">
        <v>85</v>
      </c>
      <c r="BK160" s="170">
        <f t="shared" si="19"/>
        <v>0</v>
      </c>
      <c r="BL160" s="18" t="s">
        <v>595</v>
      </c>
      <c r="BM160" s="169" t="s">
        <v>1151</v>
      </c>
    </row>
    <row r="161" spans="1:65" s="2" customFormat="1" ht="16.5" customHeight="1">
      <c r="A161" s="33"/>
      <c r="B161" s="156"/>
      <c r="C161" s="209" t="s">
        <v>492</v>
      </c>
      <c r="D161" s="209" t="s">
        <v>588</v>
      </c>
      <c r="E161" s="210" t="s">
        <v>1903</v>
      </c>
      <c r="F161" s="211" t="s">
        <v>1904</v>
      </c>
      <c r="G161" s="212" t="s">
        <v>227</v>
      </c>
      <c r="H161" s="213">
        <v>5</v>
      </c>
      <c r="I161" s="214"/>
      <c r="J161" s="215">
        <f t="shared" si="10"/>
        <v>0</v>
      </c>
      <c r="K161" s="216"/>
      <c r="L161" s="217"/>
      <c r="M161" s="218" t="s">
        <v>1</v>
      </c>
      <c r="N161" s="219" t="s">
        <v>40</v>
      </c>
      <c r="O161" s="62"/>
      <c r="P161" s="167">
        <f t="shared" si="11"/>
        <v>0</v>
      </c>
      <c r="Q161" s="167">
        <v>0</v>
      </c>
      <c r="R161" s="167">
        <f t="shared" si="12"/>
        <v>0</v>
      </c>
      <c r="S161" s="167">
        <v>0</v>
      </c>
      <c r="T161" s="168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1867</v>
      </c>
      <c r="AT161" s="169" t="s">
        <v>588</v>
      </c>
      <c r="AU161" s="169" t="s">
        <v>85</v>
      </c>
      <c r="AY161" s="18" t="s">
        <v>222</v>
      </c>
      <c r="BE161" s="170">
        <f t="shared" si="14"/>
        <v>0</v>
      </c>
      <c r="BF161" s="170">
        <f t="shared" si="15"/>
        <v>0</v>
      </c>
      <c r="BG161" s="170">
        <f t="shared" si="16"/>
        <v>0</v>
      </c>
      <c r="BH161" s="170">
        <f t="shared" si="17"/>
        <v>0</v>
      </c>
      <c r="BI161" s="170">
        <f t="shared" si="18"/>
        <v>0</v>
      </c>
      <c r="BJ161" s="18" t="s">
        <v>85</v>
      </c>
      <c r="BK161" s="170">
        <f t="shared" si="19"/>
        <v>0</v>
      </c>
      <c r="BL161" s="18" t="s">
        <v>595</v>
      </c>
      <c r="BM161" s="169" t="s">
        <v>1449</v>
      </c>
    </row>
    <row r="162" spans="1:65" s="2" customFormat="1" ht="16.5" customHeight="1">
      <c r="A162" s="33"/>
      <c r="B162" s="156"/>
      <c r="C162" s="209" t="s">
        <v>496</v>
      </c>
      <c r="D162" s="209" t="s">
        <v>588</v>
      </c>
      <c r="E162" s="210" t="s">
        <v>1905</v>
      </c>
      <c r="F162" s="211" t="s">
        <v>1906</v>
      </c>
      <c r="G162" s="212" t="s">
        <v>227</v>
      </c>
      <c r="H162" s="213">
        <v>2</v>
      </c>
      <c r="I162" s="214"/>
      <c r="J162" s="215">
        <f t="shared" si="10"/>
        <v>0</v>
      </c>
      <c r="K162" s="216"/>
      <c r="L162" s="217"/>
      <c r="M162" s="218" t="s">
        <v>1</v>
      </c>
      <c r="N162" s="219" t="s">
        <v>40</v>
      </c>
      <c r="O162" s="62"/>
      <c r="P162" s="167">
        <f t="shared" si="11"/>
        <v>0</v>
      </c>
      <c r="Q162" s="167">
        <v>0</v>
      </c>
      <c r="R162" s="167">
        <f t="shared" si="12"/>
        <v>0</v>
      </c>
      <c r="S162" s="167">
        <v>0</v>
      </c>
      <c r="T162" s="168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1867</v>
      </c>
      <c r="AT162" s="169" t="s">
        <v>588</v>
      </c>
      <c r="AU162" s="169" t="s">
        <v>85</v>
      </c>
      <c r="AY162" s="18" t="s">
        <v>222</v>
      </c>
      <c r="BE162" s="170">
        <f t="shared" si="14"/>
        <v>0</v>
      </c>
      <c r="BF162" s="170">
        <f t="shared" si="15"/>
        <v>0</v>
      </c>
      <c r="BG162" s="170">
        <f t="shared" si="16"/>
        <v>0</v>
      </c>
      <c r="BH162" s="170">
        <f t="shared" si="17"/>
        <v>0</v>
      </c>
      <c r="BI162" s="170">
        <f t="shared" si="18"/>
        <v>0</v>
      </c>
      <c r="BJ162" s="18" t="s">
        <v>85</v>
      </c>
      <c r="BK162" s="170">
        <f t="shared" si="19"/>
        <v>0</v>
      </c>
      <c r="BL162" s="18" t="s">
        <v>595</v>
      </c>
      <c r="BM162" s="169" t="s">
        <v>1160</v>
      </c>
    </row>
    <row r="163" spans="1:65" s="2" customFormat="1" ht="33" customHeight="1">
      <c r="A163" s="33"/>
      <c r="B163" s="156"/>
      <c r="C163" s="157" t="s">
        <v>500</v>
      </c>
      <c r="D163" s="157" t="s">
        <v>224</v>
      </c>
      <c r="E163" s="158" t="s">
        <v>1907</v>
      </c>
      <c r="F163" s="159" t="s">
        <v>1908</v>
      </c>
      <c r="G163" s="160" t="s">
        <v>227</v>
      </c>
      <c r="H163" s="161">
        <v>2</v>
      </c>
      <c r="I163" s="162"/>
      <c r="J163" s="163">
        <f t="shared" si="10"/>
        <v>0</v>
      </c>
      <c r="K163" s="164"/>
      <c r="L163" s="34"/>
      <c r="M163" s="165" t="s">
        <v>1</v>
      </c>
      <c r="N163" s="166" t="s">
        <v>40</v>
      </c>
      <c r="O163" s="62"/>
      <c r="P163" s="167">
        <f t="shared" si="11"/>
        <v>0</v>
      </c>
      <c r="Q163" s="167">
        <v>0</v>
      </c>
      <c r="R163" s="167">
        <f t="shared" si="12"/>
        <v>0</v>
      </c>
      <c r="S163" s="167">
        <v>0</v>
      </c>
      <c r="T163" s="168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595</v>
      </c>
      <c r="AT163" s="169" t="s">
        <v>224</v>
      </c>
      <c r="AU163" s="169" t="s">
        <v>85</v>
      </c>
      <c r="AY163" s="18" t="s">
        <v>222</v>
      </c>
      <c r="BE163" s="170">
        <f t="shared" si="14"/>
        <v>0</v>
      </c>
      <c r="BF163" s="170">
        <f t="shared" si="15"/>
        <v>0</v>
      </c>
      <c r="BG163" s="170">
        <f t="shared" si="16"/>
        <v>0</v>
      </c>
      <c r="BH163" s="170">
        <f t="shared" si="17"/>
        <v>0</v>
      </c>
      <c r="BI163" s="170">
        <f t="shared" si="18"/>
        <v>0</v>
      </c>
      <c r="BJ163" s="18" t="s">
        <v>85</v>
      </c>
      <c r="BK163" s="170">
        <f t="shared" si="19"/>
        <v>0</v>
      </c>
      <c r="BL163" s="18" t="s">
        <v>595</v>
      </c>
      <c r="BM163" s="169" t="s">
        <v>1168</v>
      </c>
    </row>
    <row r="164" spans="1:65" s="2" customFormat="1" ht="33" customHeight="1">
      <c r="A164" s="33"/>
      <c r="B164" s="156"/>
      <c r="C164" s="157" t="s">
        <v>506</v>
      </c>
      <c r="D164" s="157" t="s">
        <v>224</v>
      </c>
      <c r="E164" s="158" t="s">
        <v>1909</v>
      </c>
      <c r="F164" s="159" t="s">
        <v>1910</v>
      </c>
      <c r="G164" s="160" t="s">
        <v>227</v>
      </c>
      <c r="H164" s="161">
        <v>3</v>
      </c>
      <c r="I164" s="162"/>
      <c r="J164" s="163">
        <f t="shared" si="10"/>
        <v>0</v>
      </c>
      <c r="K164" s="164"/>
      <c r="L164" s="34"/>
      <c r="M164" s="165" t="s">
        <v>1</v>
      </c>
      <c r="N164" s="166" t="s">
        <v>40</v>
      </c>
      <c r="O164" s="62"/>
      <c r="P164" s="167">
        <f t="shared" si="11"/>
        <v>0</v>
      </c>
      <c r="Q164" s="167">
        <v>0</v>
      </c>
      <c r="R164" s="167">
        <f t="shared" si="12"/>
        <v>0</v>
      </c>
      <c r="S164" s="167">
        <v>0</v>
      </c>
      <c r="T164" s="168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595</v>
      </c>
      <c r="AT164" s="169" t="s">
        <v>224</v>
      </c>
      <c r="AU164" s="169" t="s">
        <v>85</v>
      </c>
      <c r="AY164" s="18" t="s">
        <v>222</v>
      </c>
      <c r="BE164" s="170">
        <f t="shared" si="14"/>
        <v>0</v>
      </c>
      <c r="BF164" s="170">
        <f t="shared" si="15"/>
        <v>0</v>
      </c>
      <c r="BG164" s="170">
        <f t="shared" si="16"/>
        <v>0</v>
      </c>
      <c r="BH164" s="170">
        <f t="shared" si="17"/>
        <v>0</v>
      </c>
      <c r="BI164" s="170">
        <f t="shared" si="18"/>
        <v>0</v>
      </c>
      <c r="BJ164" s="18" t="s">
        <v>85</v>
      </c>
      <c r="BK164" s="170">
        <f t="shared" si="19"/>
        <v>0</v>
      </c>
      <c r="BL164" s="18" t="s">
        <v>595</v>
      </c>
      <c r="BM164" s="169" t="s">
        <v>595</v>
      </c>
    </row>
    <row r="165" spans="1:65" s="2" customFormat="1" ht="16.5" customHeight="1">
      <c r="A165" s="33"/>
      <c r="B165" s="156"/>
      <c r="C165" s="209" t="s">
        <v>514</v>
      </c>
      <c r="D165" s="209" t="s">
        <v>588</v>
      </c>
      <c r="E165" s="210" t="s">
        <v>1911</v>
      </c>
      <c r="F165" s="211" t="s">
        <v>1912</v>
      </c>
      <c r="G165" s="212" t="s">
        <v>227</v>
      </c>
      <c r="H165" s="213">
        <v>3</v>
      </c>
      <c r="I165" s="214"/>
      <c r="J165" s="215">
        <f t="shared" si="10"/>
        <v>0</v>
      </c>
      <c r="K165" s="216"/>
      <c r="L165" s="217"/>
      <c r="M165" s="218" t="s">
        <v>1</v>
      </c>
      <c r="N165" s="219" t="s">
        <v>40</v>
      </c>
      <c r="O165" s="62"/>
      <c r="P165" s="167">
        <f t="shared" si="11"/>
        <v>0</v>
      </c>
      <c r="Q165" s="167">
        <v>0</v>
      </c>
      <c r="R165" s="167">
        <f t="shared" si="12"/>
        <v>0</v>
      </c>
      <c r="S165" s="167">
        <v>0</v>
      </c>
      <c r="T165" s="168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1867</v>
      </c>
      <c r="AT165" s="169" t="s">
        <v>588</v>
      </c>
      <c r="AU165" s="169" t="s">
        <v>85</v>
      </c>
      <c r="AY165" s="18" t="s">
        <v>222</v>
      </c>
      <c r="BE165" s="170">
        <f t="shared" si="14"/>
        <v>0</v>
      </c>
      <c r="BF165" s="170">
        <f t="shared" si="15"/>
        <v>0</v>
      </c>
      <c r="BG165" s="170">
        <f t="shared" si="16"/>
        <v>0</v>
      </c>
      <c r="BH165" s="170">
        <f t="shared" si="17"/>
        <v>0</v>
      </c>
      <c r="BI165" s="170">
        <f t="shared" si="18"/>
        <v>0</v>
      </c>
      <c r="BJ165" s="18" t="s">
        <v>85</v>
      </c>
      <c r="BK165" s="170">
        <f t="shared" si="19"/>
        <v>0</v>
      </c>
      <c r="BL165" s="18" t="s">
        <v>595</v>
      </c>
      <c r="BM165" s="169" t="s">
        <v>1475</v>
      </c>
    </row>
    <row r="166" spans="1:65" s="2" customFormat="1" ht="33" customHeight="1">
      <c r="A166" s="33"/>
      <c r="B166" s="156"/>
      <c r="C166" s="157" t="s">
        <v>518</v>
      </c>
      <c r="D166" s="157" t="s">
        <v>224</v>
      </c>
      <c r="E166" s="158" t="s">
        <v>1913</v>
      </c>
      <c r="F166" s="159" t="s">
        <v>1914</v>
      </c>
      <c r="G166" s="160" t="s">
        <v>227</v>
      </c>
      <c r="H166" s="161">
        <v>1</v>
      </c>
      <c r="I166" s="162"/>
      <c r="J166" s="163">
        <f t="shared" si="10"/>
        <v>0</v>
      </c>
      <c r="K166" s="164"/>
      <c r="L166" s="34"/>
      <c r="M166" s="165" t="s">
        <v>1</v>
      </c>
      <c r="N166" s="166" t="s">
        <v>40</v>
      </c>
      <c r="O166" s="62"/>
      <c r="P166" s="167">
        <f t="shared" si="11"/>
        <v>0</v>
      </c>
      <c r="Q166" s="167">
        <v>0</v>
      </c>
      <c r="R166" s="167">
        <f t="shared" si="12"/>
        <v>0</v>
      </c>
      <c r="S166" s="167">
        <v>0</v>
      </c>
      <c r="T166" s="168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595</v>
      </c>
      <c r="AT166" s="169" t="s">
        <v>224</v>
      </c>
      <c r="AU166" s="169" t="s">
        <v>85</v>
      </c>
      <c r="AY166" s="18" t="s">
        <v>222</v>
      </c>
      <c r="BE166" s="170">
        <f t="shared" si="14"/>
        <v>0</v>
      </c>
      <c r="BF166" s="170">
        <f t="shared" si="15"/>
        <v>0</v>
      </c>
      <c r="BG166" s="170">
        <f t="shared" si="16"/>
        <v>0</v>
      </c>
      <c r="BH166" s="170">
        <f t="shared" si="17"/>
        <v>0</v>
      </c>
      <c r="BI166" s="170">
        <f t="shared" si="18"/>
        <v>0</v>
      </c>
      <c r="BJ166" s="18" t="s">
        <v>85</v>
      </c>
      <c r="BK166" s="170">
        <f t="shared" si="19"/>
        <v>0</v>
      </c>
      <c r="BL166" s="18" t="s">
        <v>595</v>
      </c>
      <c r="BM166" s="169" t="s">
        <v>1485</v>
      </c>
    </row>
    <row r="167" spans="1:65" s="2" customFormat="1" ht="16.5" customHeight="1">
      <c r="A167" s="33"/>
      <c r="B167" s="156"/>
      <c r="C167" s="209" t="s">
        <v>522</v>
      </c>
      <c r="D167" s="209" t="s">
        <v>588</v>
      </c>
      <c r="E167" s="210" t="s">
        <v>1915</v>
      </c>
      <c r="F167" s="211" t="s">
        <v>1916</v>
      </c>
      <c r="G167" s="212" t="s">
        <v>227</v>
      </c>
      <c r="H167" s="213">
        <v>1</v>
      </c>
      <c r="I167" s="214"/>
      <c r="J167" s="215">
        <f t="shared" si="10"/>
        <v>0</v>
      </c>
      <c r="K167" s="216"/>
      <c r="L167" s="217"/>
      <c r="M167" s="218" t="s">
        <v>1</v>
      </c>
      <c r="N167" s="219" t="s">
        <v>40</v>
      </c>
      <c r="O167" s="62"/>
      <c r="P167" s="167">
        <f t="shared" si="11"/>
        <v>0</v>
      </c>
      <c r="Q167" s="167">
        <v>0</v>
      </c>
      <c r="R167" s="167">
        <f t="shared" si="12"/>
        <v>0</v>
      </c>
      <c r="S167" s="167">
        <v>0</v>
      </c>
      <c r="T167" s="168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1867</v>
      </c>
      <c r="AT167" s="169" t="s">
        <v>588</v>
      </c>
      <c r="AU167" s="169" t="s">
        <v>85</v>
      </c>
      <c r="AY167" s="18" t="s">
        <v>222</v>
      </c>
      <c r="BE167" s="170">
        <f t="shared" si="14"/>
        <v>0</v>
      </c>
      <c r="BF167" s="170">
        <f t="shared" si="15"/>
        <v>0</v>
      </c>
      <c r="BG167" s="170">
        <f t="shared" si="16"/>
        <v>0</v>
      </c>
      <c r="BH167" s="170">
        <f t="shared" si="17"/>
        <v>0</v>
      </c>
      <c r="BI167" s="170">
        <f t="shared" si="18"/>
        <v>0</v>
      </c>
      <c r="BJ167" s="18" t="s">
        <v>85</v>
      </c>
      <c r="BK167" s="170">
        <f t="shared" si="19"/>
        <v>0</v>
      </c>
      <c r="BL167" s="18" t="s">
        <v>595</v>
      </c>
      <c r="BM167" s="169" t="s">
        <v>945</v>
      </c>
    </row>
    <row r="168" spans="1:65" s="2" customFormat="1" ht="24.15" customHeight="1">
      <c r="A168" s="33"/>
      <c r="B168" s="156"/>
      <c r="C168" s="157" t="s">
        <v>528</v>
      </c>
      <c r="D168" s="157" t="s">
        <v>224</v>
      </c>
      <c r="E168" s="158" t="s">
        <v>1917</v>
      </c>
      <c r="F168" s="159" t="s">
        <v>1918</v>
      </c>
      <c r="G168" s="160" t="s">
        <v>227</v>
      </c>
      <c r="H168" s="161">
        <v>22</v>
      </c>
      <c r="I168" s="162"/>
      <c r="J168" s="163">
        <f t="shared" si="10"/>
        <v>0</v>
      </c>
      <c r="K168" s="164"/>
      <c r="L168" s="34"/>
      <c r="M168" s="165" t="s">
        <v>1</v>
      </c>
      <c r="N168" s="166" t="s">
        <v>40</v>
      </c>
      <c r="O168" s="62"/>
      <c r="P168" s="167">
        <f t="shared" si="11"/>
        <v>0</v>
      </c>
      <c r="Q168" s="167">
        <v>0</v>
      </c>
      <c r="R168" s="167">
        <f t="shared" si="12"/>
        <v>0</v>
      </c>
      <c r="S168" s="167">
        <v>0</v>
      </c>
      <c r="T168" s="168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595</v>
      </c>
      <c r="AT168" s="169" t="s">
        <v>224</v>
      </c>
      <c r="AU168" s="169" t="s">
        <v>85</v>
      </c>
      <c r="AY168" s="18" t="s">
        <v>222</v>
      </c>
      <c r="BE168" s="170">
        <f t="shared" si="14"/>
        <v>0</v>
      </c>
      <c r="BF168" s="170">
        <f t="shared" si="15"/>
        <v>0</v>
      </c>
      <c r="BG168" s="170">
        <f t="shared" si="16"/>
        <v>0</v>
      </c>
      <c r="BH168" s="170">
        <f t="shared" si="17"/>
        <v>0</v>
      </c>
      <c r="BI168" s="170">
        <f t="shared" si="18"/>
        <v>0</v>
      </c>
      <c r="BJ168" s="18" t="s">
        <v>85</v>
      </c>
      <c r="BK168" s="170">
        <f t="shared" si="19"/>
        <v>0</v>
      </c>
      <c r="BL168" s="18" t="s">
        <v>595</v>
      </c>
      <c r="BM168" s="169" t="s">
        <v>958</v>
      </c>
    </row>
    <row r="169" spans="1:65" s="2" customFormat="1" ht="16.5" customHeight="1">
      <c r="A169" s="33"/>
      <c r="B169" s="156"/>
      <c r="C169" s="209" t="s">
        <v>539</v>
      </c>
      <c r="D169" s="209" t="s">
        <v>588</v>
      </c>
      <c r="E169" s="210" t="s">
        <v>1919</v>
      </c>
      <c r="F169" s="211" t="s">
        <v>1920</v>
      </c>
      <c r="G169" s="212" t="s">
        <v>227</v>
      </c>
      <c r="H169" s="213">
        <v>22</v>
      </c>
      <c r="I169" s="214"/>
      <c r="J169" s="215">
        <f t="shared" si="10"/>
        <v>0</v>
      </c>
      <c r="K169" s="216"/>
      <c r="L169" s="217"/>
      <c r="M169" s="218" t="s">
        <v>1</v>
      </c>
      <c r="N169" s="219" t="s">
        <v>40</v>
      </c>
      <c r="O169" s="62"/>
      <c r="P169" s="167">
        <f t="shared" si="11"/>
        <v>0</v>
      </c>
      <c r="Q169" s="167">
        <v>0</v>
      </c>
      <c r="R169" s="167">
        <f t="shared" si="12"/>
        <v>0</v>
      </c>
      <c r="S169" s="167">
        <v>0</v>
      </c>
      <c r="T169" s="168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1867</v>
      </c>
      <c r="AT169" s="169" t="s">
        <v>588</v>
      </c>
      <c r="AU169" s="169" t="s">
        <v>85</v>
      </c>
      <c r="AY169" s="18" t="s">
        <v>222</v>
      </c>
      <c r="BE169" s="170">
        <f t="shared" si="14"/>
        <v>0</v>
      </c>
      <c r="BF169" s="170">
        <f t="shared" si="15"/>
        <v>0</v>
      </c>
      <c r="BG169" s="170">
        <f t="shared" si="16"/>
        <v>0</v>
      </c>
      <c r="BH169" s="170">
        <f t="shared" si="17"/>
        <v>0</v>
      </c>
      <c r="BI169" s="170">
        <f t="shared" si="18"/>
        <v>0</v>
      </c>
      <c r="BJ169" s="18" t="s">
        <v>85</v>
      </c>
      <c r="BK169" s="170">
        <f t="shared" si="19"/>
        <v>0</v>
      </c>
      <c r="BL169" s="18" t="s">
        <v>595</v>
      </c>
      <c r="BM169" s="169" t="s">
        <v>969</v>
      </c>
    </row>
    <row r="170" spans="1:65" s="2" customFormat="1" ht="33" customHeight="1">
      <c r="A170" s="33"/>
      <c r="B170" s="156"/>
      <c r="C170" s="157" t="s">
        <v>544</v>
      </c>
      <c r="D170" s="157" t="s">
        <v>224</v>
      </c>
      <c r="E170" s="158" t="s">
        <v>1921</v>
      </c>
      <c r="F170" s="159" t="s">
        <v>1922</v>
      </c>
      <c r="G170" s="160" t="s">
        <v>227</v>
      </c>
      <c r="H170" s="161">
        <v>1</v>
      </c>
      <c r="I170" s="162"/>
      <c r="J170" s="163">
        <f t="shared" si="10"/>
        <v>0</v>
      </c>
      <c r="K170" s="164"/>
      <c r="L170" s="34"/>
      <c r="M170" s="165" t="s">
        <v>1</v>
      </c>
      <c r="N170" s="166" t="s">
        <v>40</v>
      </c>
      <c r="O170" s="62"/>
      <c r="P170" s="167">
        <f t="shared" si="11"/>
        <v>0</v>
      </c>
      <c r="Q170" s="167">
        <v>0</v>
      </c>
      <c r="R170" s="167">
        <f t="shared" si="12"/>
        <v>0</v>
      </c>
      <c r="S170" s="167">
        <v>0</v>
      </c>
      <c r="T170" s="168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595</v>
      </c>
      <c r="AT170" s="169" t="s">
        <v>224</v>
      </c>
      <c r="AU170" s="169" t="s">
        <v>85</v>
      </c>
      <c r="AY170" s="18" t="s">
        <v>222</v>
      </c>
      <c r="BE170" s="170">
        <f t="shared" si="14"/>
        <v>0</v>
      </c>
      <c r="BF170" s="170">
        <f t="shared" si="15"/>
        <v>0</v>
      </c>
      <c r="BG170" s="170">
        <f t="shared" si="16"/>
        <v>0</v>
      </c>
      <c r="BH170" s="170">
        <f t="shared" si="17"/>
        <v>0</v>
      </c>
      <c r="BI170" s="170">
        <f t="shared" si="18"/>
        <v>0</v>
      </c>
      <c r="BJ170" s="18" t="s">
        <v>85</v>
      </c>
      <c r="BK170" s="170">
        <f t="shared" si="19"/>
        <v>0</v>
      </c>
      <c r="BL170" s="18" t="s">
        <v>595</v>
      </c>
      <c r="BM170" s="169" t="s">
        <v>977</v>
      </c>
    </row>
    <row r="171" spans="1:65" s="2" customFormat="1" ht="16.5" customHeight="1">
      <c r="A171" s="33"/>
      <c r="B171" s="156"/>
      <c r="C171" s="209" t="s">
        <v>552</v>
      </c>
      <c r="D171" s="209" t="s">
        <v>588</v>
      </c>
      <c r="E171" s="210" t="s">
        <v>1923</v>
      </c>
      <c r="F171" s="211" t="s">
        <v>1924</v>
      </c>
      <c r="G171" s="212" t="s">
        <v>227</v>
      </c>
      <c r="H171" s="213">
        <v>1</v>
      </c>
      <c r="I171" s="214"/>
      <c r="J171" s="215">
        <f t="shared" si="10"/>
        <v>0</v>
      </c>
      <c r="K171" s="216"/>
      <c r="L171" s="217"/>
      <c r="M171" s="218" t="s">
        <v>1</v>
      </c>
      <c r="N171" s="219" t="s">
        <v>40</v>
      </c>
      <c r="O171" s="62"/>
      <c r="P171" s="167">
        <f t="shared" si="11"/>
        <v>0</v>
      </c>
      <c r="Q171" s="167">
        <v>0</v>
      </c>
      <c r="R171" s="167">
        <f t="shared" si="12"/>
        <v>0</v>
      </c>
      <c r="S171" s="167">
        <v>0</v>
      </c>
      <c r="T171" s="168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1867</v>
      </c>
      <c r="AT171" s="169" t="s">
        <v>588</v>
      </c>
      <c r="AU171" s="169" t="s">
        <v>85</v>
      </c>
      <c r="AY171" s="18" t="s">
        <v>222</v>
      </c>
      <c r="BE171" s="170">
        <f t="shared" si="14"/>
        <v>0</v>
      </c>
      <c r="BF171" s="170">
        <f t="shared" si="15"/>
        <v>0</v>
      </c>
      <c r="BG171" s="170">
        <f t="shared" si="16"/>
        <v>0</v>
      </c>
      <c r="BH171" s="170">
        <f t="shared" si="17"/>
        <v>0</v>
      </c>
      <c r="BI171" s="170">
        <f t="shared" si="18"/>
        <v>0</v>
      </c>
      <c r="BJ171" s="18" t="s">
        <v>85</v>
      </c>
      <c r="BK171" s="170">
        <f t="shared" si="19"/>
        <v>0</v>
      </c>
      <c r="BL171" s="18" t="s">
        <v>595</v>
      </c>
      <c r="BM171" s="169" t="s">
        <v>987</v>
      </c>
    </row>
    <row r="172" spans="1:65" s="2" customFormat="1" ht="16.5" customHeight="1">
      <c r="A172" s="33"/>
      <c r="B172" s="156"/>
      <c r="C172" s="157" t="s">
        <v>558</v>
      </c>
      <c r="D172" s="157" t="s">
        <v>224</v>
      </c>
      <c r="E172" s="158" t="s">
        <v>1925</v>
      </c>
      <c r="F172" s="159" t="s">
        <v>1926</v>
      </c>
      <c r="G172" s="160" t="s">
        <v>227</v>
      </c>
      <c r="H172" s="161">
        <v>1</v>
      </c>
      <c r="I172" s="162"/>
      <c r="J172" s="163">
        <f t="shared" si="10"/>
        <v>0</v>
      </c>
      <c r="K172" s="164"/>
      <c r="L172" s="34"/>
      <c r="M172" s="165" t="s">
        <v>1</v>
      </c>
      <c r="N172" s="166" t="s">
        <v>40</v>
      </c>
      <c r="O172" s="62"/>
      <c r="P172" s="167">
        <f t="shared" si="11"/>
        <v>0</v>
      </c>
      <c r="Q172" s="167">
        <v>0</v>
      </c>
      <c r="R172" s="167">
        <f t="shared" si="12"/>
        <v>0</v>
      </c>
      <c r="S172" s="167">
        <v>0</v>
      </c>
      <c r="T172" s="168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595</v>
      </c>
      <c r="AT172" s="169" t="s">
        <v>224</v>
      </c>
      <c r="AU172" s="169" t="s">
        <v>85</v>
      </c>
      <c r="AY172" s="18" t="s">
        <v>222</v>
      </c>
      <c r="BE172" s="170">
        <f t="shared" si="14"/>
        <v>0</v>
      </c>
      <c r="BF172" s="170">
        <f t="shared" si="15"/>
        <v>0</v>
      </c>
      <c r="BG172" s="170">
        <f t="shared" si="16"/>
        <v>0</v>
      </c>
      <c r="BH172" s="170">
        <f t="shared" si="17"/>
        <v>0</v>
      </c>
      <c r="BI172" s="170">
        <f t="shared" si="18"/>
        <v>0</v>
      </c>
      <c r="BJ172" s="18" t="s">
        <v>85</v>
      </c>
      <c r="BK172" s="170">
        <f t="shared" si="19"/>
        <v>0</v>
      </c>
      <c r="BL172" s="18" t="s">
        <v>595</v>
      </c>
      <c r="BM172" s="169" t="s">
        <v>1499</v>
      </c>
    </row>
    <row r="173" spans="1:65" s="2" customFormat="1" ht="16.5" customHeight="1">
      <c r="A173" s="33"/>
      <c r="B173" s="156"/>
      <c r="C173" s="157" t="s">
        <v>563</v>
      </c>
      <c r="D173" s="157" t="s">
        <v>224</v>
      </c>
      <c r="E173" s="158" t="s">
        <v>1927</v>
      </c>
      <c r="F173" s="159" t="s">
        <v>1928</v>
      </c>
      <c r="G173" s="160" t="s">
        <v>227</v>
      </c>
      <c r="H173" s="161">
        <v>1</v>
      </c>
      <c r="I173" s="162"/>
      <c r="J173" s="163">
        <f t="shared" si="10"/>
        <v>0</v>
      </c>
      <c r="K173" s="164"/>
      <c r="L173" s="34"/>
      <c r="M173" s="165" t="s">
        <v>1</v>
      </c>
      <c r="N173" s="166" t="s">
        <v>40</v>
      </c>
      <c r="O173" s="62"/>
      <c r="P173" s="167">
        <f t="shared" si="11"/>
        <v>0</v>
      </c>
      <c r="Q173" s="167">
        <v>0</v>
      </c>
      <c r="R173" s="167">
        <f t="shared" si="12"/>
        <v>0</v>
      </c>
      <c r="S173" s="167">
        <v>0</v>
      </c>
      <c r="T173" s="168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595</v>
      </c>
      <c r="AT173" s="169" t="s">
        <v>224</v>
      </c>
      <c r="AU173" s="169" t="s">
        <v>85</v>
      </c>
      <c r="AY173" s="18" t="s">
        <v>222</v>
      </c>
      <c r="BE173" s="170">
        <f t="shared" si="14"/>
        <v>0</v>
      </c>
      <c r="BF173" s="170">
        <f t="shared" si="15"/>
        <v>0</v>
      </c>
      <c r="BG173" s="170">
        <f t="shared" si="16"/>
        <v>0</v>
      </c>
      <c r="BH173" s="170">
        <f t="shared" si="17"/>
        <v>0</v>
      </c>
      <c r="BI173" s="170">
        <f t="shared" si="18"/>
        <v>0</v>
      </c>
      <c r="BJ173" s="18" t="s">
        <v>85</v>
      </c>
      <c r="BK173" s="170">
        <f t="shared" si="19"/>
        <v>0</v>
      </c>
      <c r="BL173" s="18" t="s">
        <v>595</v>
      </c>
      <c r="BM173" s="169" t="s">
        <v>1172</v>
      </c>
    </row>
    <row r="174" spans="1:65" s="2" customFormat="1" ht="16.5" customHeight="1">
      <c r="A174" s="33"/>
      <c r="B174" s="156"/>
      <c r="C174" s="157" t="s">
        <v>568</v>
      </c>
      <c r="D174" s="157" t="s">
        <v>224</v>
      </c>
      <c r="E174" s="158" t="s">
        <v>1929</v>
      </c>
      <c r="F174" s="159" t="s">
        <v>1930</v>
      </c>
      <c r="G174" s="160" t="s">
        <v>227</v>
      </c>
      <c r="H174" s="161">
        <v>23</v>
      </c>
      <c r="I174" s="162"/>
      <c r="J174" s="163">
        <f t="shared" ref="J174:J205" si="20">ROUND(I174*H174,2)</f>
        <v>0</v>
      </c>
      <c r="K174" s="164"/>
      <c r="L174" s="34"/>
      <c r="M174" s="165" t="s">
        <v>1</v>
      </c>
      <c r="N174" s="166" t="s">
        <v>40</v>
      </c>
      <c r="O174" s="62"/>
      <c r="P174" s="167">
        <f t="shared" ref="P174:P205" si="21">O174*H174</f>
        <v>0</v>
      </c>
      <c r="Q174" s="167">
        <v>0</v>
      </c>
      <c r="R174" s="167">
        <f t="shared" ref="R174:R205" si="22">Q174*H174</f>
        <v>0</v>
      </c>
      <c r="S174" s="167">
        <v>0</v>
      </c>
      <c r="T174" s="168">
        <f t="shared" ref="T174:T205" si="23"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595</v>
      </c>
      <c r="AT174" s="169" t="s">
        <v>224</v>
      </c>
      <c r="AU174" s="169" t="s">
        <v>85</v>
      </c>
      <c r="AY174" s="18" t="s">
        <v>222</v>
      </c>
      <c r="BE174" s="170">
        <f t="shared" ref="BE174:BE205" si="24">IF(N174="základná",J174,0)</f>
        <v>0</v>
      </c>
      <c r="BF174" s="170">
        <f t="shared" ref="BF174:BF205" si="25">IF(N174="znížená",J174,0)</f>
        <v>0</v>
      </c>
      <c r="BG174" s="170">
        <f t="shared" ref="BG174:BG205" si="26">IF(N174="zákl. prenesená",J174,0)</f>
        <v>0</v>
      </c>
      <c r="BH174" s="170">
        <f t="shared" ref="BH174:BH205" si="27">IF(N174="zníž. prenesená",J174,0)</f>
        <v>0</v>
      </c>
      <c r="BI174" s="170">
        <f t="shared" ref="BI174:BI205" si="28">IF(N174="nulová",J174,0)</f>
        <v>0</v>
      </c>
      <c r="BJ174" s="18" t="s">
        <v>85</v>
      </c>
      <c r="BK174" s="170">
        <f t="shared" ref="BK174:BK205" si="29">ROUND(I174*H174,2)</f>
        <v>0</v>
      </c>
      <c r="BL174" s="18" t="s">
        <v>595</v>
      </c>
      <c r="BM174" s="169" t="s">
        <v>1183</v>
      </c>
    </row>
    <row r="175" spans="1:65" s="2" customFormat="1" ht="16.5" customHeight="1">
      <c r="A175" s="33"/>
      <c r="B175" s="156"/>
      <c r="C175" s="209" t="s">
        <v>576</v>
      </c>
      <c r="D175" s="209" t="s">
        <v>588</v>
      </c>
      <c r="E175" s="210" t="s">
        <v>1931</v>
      </c>
      <c r="F175" s="211" t="s">
        <v>3302</v>
      </c>
      <c r="G175" s="212" t="s">
        <v>227</v>
      </c>
      <c r="H175" s="213">
        <v>23</v>
      </c>
      <c r="I175" s="214"/>
      <c r="J175" s="215">
        <f t="shared" si="20"/>
        <v>0</v>
      </c>
      <c r="K175" s="216"/>
      <c r="L175" s="217"/>
      <c r="M175" s="218" t="s">
        <v>1</v>
      </c>
      <c r="N175" s="219" t="s">
        <v>40</v>
      </c>
      <c r="O175" s="62"/>
      <c r="P175" s="167">
        <f t="shared" si="21"/>
        <v>0</v>
      </c>
      <c r="Q175" s="167">
        <v>0</v>
      </c>
      <c r="R175" s="167">
        <f t="shared" si="22"/>
        <v>0</v>
      </c>
      <c r="S175" s="167">
        <v>0</v>
      </c>
      <c r="T175" s="168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1867</v>
      </c>
      <c r="AT175" s="169" t="s">
        <v>588</v>
      </c>
      <c r="AU175" s="169" t="s">
        <v>85</v>
      </c>
      <c r="AY175" s="18" t="s">
        <v>222</v>
      </c>
      <c r="BE175" s="170">
        <f t="shared" si="24"/>
        <v>0</v>
      </c>
      <c r="BF175" s="170">
        <f t="shared" si="25"/>
        <v>0</v>
      </c>
      <c r="BG175" s="170">
        <f t="shared" si="26"/>
        <v>0</v>
      </c>
      <c r="BH175" s="170">
        <f t="shared" si="27"/>
        <v>0</v>
      </c>
      <c r="BI175" s="170">
        <f t="shared" si="28"/>
        <v>0</v>
      </c>
      <c r="BJ175" s="18" t="s">
        <v>85</v>
      </c>
      <c r="BK175" s="170">
        <f t="shared" si="29"/>
        <v>0</v>
      </c>
      <c r="BL175" s="18" t="s">
        <v>595</v>
      </c>
      <c r="BM175" s="169" t="s">
        <v>1196</v>
      </c>
    </row>
    <row r="176" spans="1:65" s="2" customFormat="1" ht="16.5" customHeight="1">
      <c r="A176" s="33"/>
      <c r="B176" s="156"/>
      <c r="C176" s="157" t="s">
        <v>582</v>
      </c>
      <c r="D176" s="157" t="s">
        <v>224</v>
      </c>
      <c r="E176" s="158" t="s">
        <v>1932</v>
      </c>
      <c r="F176" s="159" t="s">
        <v>1933</v>
      </c>
      <c r="G176" s="160" t="s">
        <v>227</v>
      </c>
      <c r="H176" s="161">
        <v>3</v>
      </c>
      <c r="I176" s="162"/>
      <c r="J176" s="163">
        <f t="shared" si="20"/>
        <v>0</v>
      </c>
      <c r="K176" s="164"/>
      <c r="L176" s="34"/>
      <c r="M176" s="165" t="s">
        <v>1</v>
      </c>
      <c r="N176" s="166" t="s">
        <v>40</v>
      </c>
      <c r="O176" s="62"/>
      <c r="P176" s="167">
        <f t="shared" si="21"/>
        <v>0</v>
      </c>
      <c r="Q176" s="167">
        <v>0</v>
      </c>
      <c r="R176" s="167">
        <f t="shared" si="22"/>
        <v>0</v>
      </c>
      <c r="S176" s="167">
        <v>0</v>
      </c>
      <c r="T176" s="168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595</v>
      </c>
      <c r="AT176" s="169" t="s">
        <v>224</v>
      </c>
      <c r="AU176" s="169" t="s">
        <v>85</v>
      </c>
      <c r="AY176" s="18" t="s">
        <v>222</v>
      </c>
      <c r="BE176" s="170">
        <f t="shared" si="24"/>
        <v>0</v>
      </c>
      <c r="BF176" s="170">
        <f t="shared" si="25"/>
        <v>0</v>
      </c>
      <c r="BG176" s="170">
        <f t="shared" si="26"/>
        <v>0</v>
      </c>
      <c r="BH176" s="170">
        <f t="shared" si="27"/>
        <v>0</v>
      </c>
      <c r="BI176" s="170">
        <f t="shared" si="28"/>
        <v>0</v>
      </c>
      <c r="BJ176" s="18" t="s">
        <v>85</v>
      </c>
      <c r="BK176" s="170">
        <f t="shared" si="29"/>
        <v>0</v>
      </c>
      <c r="BL176" s="18" t="s">
        <v>595</v>
      </c>
      <c r="BM176" s="169" t="s">
        <v>996</v>
      </c>
    </row>
    <row r="177" spans="1:65" s="2" customFormat="1" ht="16.5" customHeight="1">
      <c r="A177" s="33"/>
      <c r="B177" s="156"/>
      <c r="C177" s="209" t="s">
        <v>592</v>
      </c>
      <c r="D177" s="209" t="s">
        <v>588</v>
      </c>
      <c r="E177" s="210" t="s">
        <v>1934</v>
      </c>
      <c r="F177" s="211" t="s">
        <v>1935</v>
      </c>
      <c r="G177" s="212" t="s">
        <v>227</v>
      </c>
      <c r="H177" s="213">
        <v>3</v>
      </c>
      <c r="I177" s="214"/>
      <c r="J177" s="215">
        <f t="shared" si="20"/>
        <v>0</v>
      </c>
      <c r="K177" s="216"/>
      <c r="L177" s="217"/>
      <c r="M177" s="218" t="s">
        <v>1</v>
      </c>
      <c r="N177" s="219" t="s">
        <v>40</v>
      </c>
      <c r="O177" s="62"/>
      <c r="P177" s="167">
        <f t="shared" si="21"/>
        <v>0</v>
      </c>
      <c r="Q177" s="167">
        <v>0</v>
      </c>
      <c r="R177" s="167">
        <f t="shared" si="22"/>
        <v>0</v>
      </c>
      <c r="S177" s="167">
        <v>0</v>
      </c>
      <c r="T177" s="168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1867</v>
      </c>
      <c r="AT177" s="169" t="s">
        <v>588</v>
      </c>
      <c r="AU177" s="169" t="s">
        <v>85</v>
      </c>
      <c r="AY177" s="18" t="s">
        <v>222</v>
      </c>
      <c r="BE177" s="170">
        <f t="shared" si="24"/>
        <v>0</v>
      </c>
      <c r="BF177" s="170">
        <f t="shared" si="25"/>
        <v>0</v>
      </c>
      <c r="BG177" s="170">
        <f t="shared" si="26"/>
        <v>0</v>
      </c>
      <c r="BH177" s="170">
        <f t="shared" si="27"/>
        <v>0</v>
      </c>
      <c r="BI177" s="170">
        <f t="shared" si="28"/>
        <v>0</v>
      </c>
      <c r="BJ177" s="18" t="s">
        <v>85</v>
      </c>
      <c r="BK177" s="170">
        <f t="shared" si="29"/>
        <v>0</v>
      </c>
      <c r="BL177" s="18" t="s">
        <v>595</v>
      </c>
      <c r="BM177" s="169" t="s">
        <v>1006</v>
      </c>
    </row>
    <row r="178" spans="1:65" s="2" customFormat="1" ht="16.5" customHeight="1">
      <c r="A178" s="33"/>
      <c r="B178" s="156"/>
      <c r="C178" s="157" t="s">
        <v>396</v>
      </c>
      <c r="D178" s="157" t="s">
        <v>224</v>
      </c>
      <c r="E178" s="158" t="s">
        <v>1936</v>
      </c>
      <c r="F178" s="159" t="s">
        <v>3322</v>
      </c>
      <c r="G178" s="160" t="s">
        <v>227</v>
      </c>
      <c r="H178" s="161">
        <v>9</v>
      </c>
      <c r="I178" s="162"/>
      <c r="J178" s="163">
        <f t="shared" si="20"/>
        <v>0</v>
      </c>
      <c r="K178" s="164"/>
      <c r="L178" s="34"/>
      <c r="M178" s="165" t="s">
        <v>1</v>
      </c>
      <c r="N178" s="166" t="s">
        <v>40</v>
      </c>
      <c r="O178" s="62"/>
      <c r="P178" s="167">
        <f t="shared" si="21"/>
        <v>0</v>
      </c>
      <c r="Q178" s="167">
        <v>0</v>
      </c>
      <c r="R178" s="167">
        <f t="shared" si="22"/>
        <v>0</v>
      </c>
      <c r="S178" s="167">
        <v>0</v>
      </c>
      <c r="T178" s="168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595</v>
      </c>
      <c r="AT178" s="169" t="s">
        <v>224</v>
      </c>
      <c r="AU178" s="169" t="s">
        <v>85</v>
      </c>
      <c r="AY178" s="18" t="s">
        <v>222</v>
      </c>
      <c r="BE178" s="170">
        <f t="shared" si="24"/>
        <v>0</v>
      </c>
      <c r="BF178" s="170">
        <f t="shared" si="25"/>
        <v>0</v>
      </c>
      <c r="BG178" s="170">
        <f t="shared" si="26"/>
        <v>0</v>
      </c>
      <c r="BH178" s="170">
        <f t="shared" si="27"/>
        <v>0</v>
      </c>
      <c r="BI178" s="170">
        <f t="shared" si="28"/>
        <v>0</v>
      </c>
      <c r="BJ178" s="18" t="s">
        <v>85</v>
      </c>
      <c r="BK178" s="170">
        <f t="shared" si="29"/>
        <v>0</v>
      </c>
      <c r="BL178" s="18" t="s">
        <v>595</v>
      </c>
      <c r="BM178" s="169" t="s">
        <v>1017</v>
      </c>
    </row>
    <row r="179" spans="1:65" s="2" customFormat="1" ht="16.5" customHeight="1">
      <c r="A179" s="33"/>
      <c r="B179" s="156"/>
      <c r="C179" s="209" t="s">
        <v>620</v>
      </c>
      <c r="D179" s="209" t="s">
        <v>588</v>
      </c>
      <c r="E179" s="210" t="s">
        <v>1937</v>
      </c>
      <c r="F179" s="211" t="s">
        <v>3323</v>
      </c>
      <c r="G179" s="212" t="s">
        <v>227</v>
      </c>
      <c r="H179" s="213">
        <v>9</v>
      </c>
      <c r="I179" s="214"/>
      <c r="J179" s="215">
        <f t="shared" si="20"/>
        <v>0</v>
      </c>
      <c r="K179" s="216"/>
      <c r="L179" s="217"/>
      <c r="M179" s="218" t="s">
        <v>1</v>
      </c>
      <c r="N179" s="219" t="s">
        <v>40</v>
      </c>
      <c r="O179" s="62"/>
      <c r="P179" s="167">
        <f t="shared" si="21"/>
        <v>0</v>
      </c>
      <c r="Q179" s="167">
        <v>0</v>
      </c>
      <c r="R179" s="167">
        <f t="shared" si="22"/>
        <v>0</v>
      </c>
      <c r="S179" s="167">
        <v>0</v>
      </c>
      <c r="T179" s="168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1867</v>
      </c>
      <c r="AT179" s="169" t="s">
        <v>588</v>
      </c>
      <c r="AU179" s="169" t="s">
        <v>85</v>
      </c>
      <c r="AY179" s="18" t="s">
        <v>222</v>
      </c>
      <c r="BE179" s="170">
        <f t="shared" si="24"/>
        <v>0</v>
      </c>
      <c r="BF179" s="170">
        <f t="shared" si="25"/>
        <v>0</v>
      </c>
      <c r="BG179" s="170">
        <f t="shared" si="26"/>
        <v>0</v>
      </c>
      <c r="BH179" s="170">
        <f t="shared" si="27"/>
        <v>0</v>
      </c>
      <c r="BI179" s="170">
        <f t="shared" si="28"/>
        <v>0</v>
      </c>
      <c r="BJ179" s="18" t="s">
        <v>85</v>
      </c>
      <c r="BK179" s="170">
        <f t="shared" si="29"/>
        <v>0</v>
      </c>
      <c r="BL179" s="18" t="s">
        <v>595</v>
      </c>
      <c r="BM179" s="169" t="s">
        <v>1031</v>
      </c>
    </row>
    <row r="180" spans="1:65" s="2" customFormat="1" ht="24.15" customHeight="1">
      <c r="A180" s="33"/>
      <c r="B180" s="156"/>
      <c r="C180" s="157" t="s">
        <v>407</v>
      </c>
      <c r="D180" s="157" t="s">
        <v>224</v>
      </c>
      <c r="E180" s="158" t="s">
        <v>1938</v>
      </c>
      <c r="F180" s="159" t="s">
        <v>1939</v>
      </c>
      <c r="G180" s="160" t="s">
        <v>227</v>
      </c>
      <c r="H180" s="161">
        <v>3</v>
      </c>
      <c r="I180" s="162"/>
      <c r="J180" s="163">
        <f t="shared" si="20"/>
        <v>0</v>
      </c>
      <c r="K180" s="164"/>
      <c r="L180" s="34"/>
      <c r="M180" s="165" t="s">
        <v>1</v>
      </c>
      <c r="N180" s="166" t="s">
        <v>40</v>
      </c>
      <c r="O180" s="62"/>
      <c r="P180" s="167">
        <f t="shared" si="21"/>
        <v>0</v>
      </c>
      <c r="Q180" s="167">
        <v>0</v>
      </c>
      <c r="R180" s="167">
        <f t="shared" si="22"/>
        <v>0</v>
      </c>
      <c r="S180" s="167">
        <v>0</v>
      </c>
      <c r="T180" s="168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595</v>
      </c>
      <c r="AT180" s="169" t="s">
        <v>224</v>
      </c>
      <c r="AU180" s="169" t="s">
        <v>85</v>
      </c>
      <c r="AY180" s="18" t="s">
        <v>222</v>
      </c>
      <c r="BE180" s="170">
        <f t="shared" si="24"/>
        <v>0</v>
      </c>
      <c r="BF180" s="170">
        <f t="shared" si="25"/>
        <v>0</v>
      </c>
      <c r="BG180" s="170">
        <f t="shared" si="26"/>
        <v>0</v>
      </c>
      <c r="BH180" s="170">
        <f t="shared" si="27"/>
        <v>0</v>
      </c>
      <c r="BI180" s="170">
        <f t="shared" si="28"/>
        <v>0</v>
      </c>
      <c r="BJ180" s="18" t="s">
        <v>85</v>
      </c>
      <c r="BK180" s="170">
        <f t="shared" si="29"/>
        <v>0</v>
      </c>
      <c r="BL180" s="18" t="s">
        <v>595</v>
      </c>
      <c r="BM180" s="169" t="s">
        <v>1940</v>
      </c>
    </row>
    <row r="181" spans="1:65" s="2" customFormat="1" ht="16.5" customHeight="1">
      <c r="A181" s="33"/>
      <c r="B181" s="156"/>
      <c r="C181" s="209" t="s">
        <v>390</v>
      </c>
      <c r="D181" s="209" t="s">
        <v>588</v>
      </c>
      <c r="E181" s="210" t="s">
        <v>1941</v>
      </c>
      <c r="F181" s="211" t="s">
        <v>1942</v>
      </c>
      <c r="G181" s="212" t="s">
        <v>227</v>
      </c>
      <c r="H181" s="213">
        <v>3</v>
      </c>
      <c r="I181" s="214"/>
      <c r="J181" s="215">
        <f t="shared" si="20"/>
        <v>0</v>
      </c>
      <c r="K181" s="216"/>
      <c r="L181" s="217"/>
      <c r="M181" s="218" t="s">
        <v>1</v>
      </c>
      <c r="N181" s="219" t="s">
        <v>40</v>
      </c>
      <c r="O181" s="62"/>
      <c r="P181" s="167">
        <f t="shared" si="21"/>
        <v>0</v>
      </c>
      <c r="Q181" s="167">
        <v>1.4499999999999999E-3</v>
      </c>
      <c r="R181" s="167">
        <f t="shared" si="22"/>
        <v>4.3499999999999997E-3</v>
      </c>
      <c r="S181" s="167">
        <v>0</v>
      </c>
      <c r="T181" s="168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1867</v>
      </c>
      <c r="AT181" s="169" t="s">
        <v>588</v>
      </c>
      <c r="AU181" s="169" t="s">
        <v>85</v>
      </c>
      <c r="AY181" s="18" t="s">
        <v>222</v>
      </c>
      <c r="BE181" s="170">
        <f t="shared" si="24"/>
        <v>0</v>
      </c>
      <c r="BF181" s="170">
        <f t="shared" si="25"/>
        <v>0</v>
      </c>
      <c r="BG181" s="170">
        <f t="shared" si="26"/>
        <v>0</v>
      </c>
      <c r="BH181" s="170">
        <f t="shared" si="27"/>
        <v>0</v>
      </c>
      <c r="BI181" s="170">
        <f t="shared" si="28"/>
        <v>0</v>
      </c>
      <c r="BJ181" s="18" t="s">
        <v>85</v>
      </c>
      <c r="BK181" s="170">
        <f t="shared" si="29"/>
        <v>0</v>
      </c>
      <c r="BL181" s="18" t="s">
        <v>595</v>
      </c>
      <c r="BM181" s="169" t="s">
        <v>1044</v>
      </c>
    </row>
    <row r="182" spans="1:65" s="2" customFormat="1" ht="21.75" customHeight="1">
      <c r="A182" s="33"/>
      <c r="B182" s="156"/>
      <c r="C182" s="157" t="s">
        <v>806</v>
      </c>
      <c r="D182" s="157" t="s">
        <v>224</v>
      </c>
      <c r="E182" s="158" t="s">
        <v>1943</v>
      </c>
      <c r="F182" s="159" t="s">
        <v>1944</v>
      </c>
      <c r="G182" s="160" t="s">
        <v>399</v>
      </c>
      <c r="H182" s="161">
        <v>36</v>
      </c>
      <c r="I182" s="162"/>
      <c r="J182" s="163">
        <f t="shared" si="20"/>
        <v>0</v>
      </c>
      <c r="K182" s="164"/>
      <c r="L182" s="34"/>
      <c r="M182" s="165" t="s">
        <v>1</v>
      </c>
      <c r="N182" s="166" t="s">
        <v>40</v>
      </c>
      <c r="O182" s="62"/>
      <c r="P182" s="167">
        <f t="shared" si="21"/>
        <v>0</v>
      </c>
      <c r="Q182" s="167">
        <v>0</v>
      </c>
      <c r="R182" s="167">
        <f t="shared" si="22"/>
        <v>0</v>
      </c>
      <c r="S182" s="167">
        <v>0</v>
      </c>
      <c r="T182" s="168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595</v>
      </c>
      <c r="AT182" s="169" t="s">
        <v>224</v>
      </c>
      <c r="AU182" s="169" t="s">
        <v>85</v>
      </c>
      <c r="AY182" s="18" t="s">
        <v>222</v>
      </c>
      <c r="BE182" s="170">
        <f t="shared" si="24"/>
        <v>0</v>
      </c>
      <c r="BF182" s="170">
        <f t="shared" si="25"/>
        <v>0</v>
      </c>
      <c r="BG182" s="170">
        <f t="shared" si="26"/>
        <v>0</v>
      </c>
      <c r="BH182" s="170">
        <f t="shared" si="27"/>
        <v>0</v>
      </c>
      <c r="BI182" s="170">
        <f t="shared" si="28"/>
        <v>0</v>
      </c>
      <c r="BJ182" s="18" t="s">
        <v>85</v>
      </c>
      <c r="BK182" s="170">
        <f t="shared" si="29"/>
        <v>0</v>
      </c>
      <c r="BL182" s="18" t="s">
        <v>595</v>
      </c>
      <c r="BM182" s="169" t="s">
        <v>1052</v>
      </c>
    </row>
    <row r="183" spans="1:65" s="2" customFormat="1" ht="16.5" customHeight="1">
      <c r="A183" s="33"/>
      <c r="B183" s="156"/>
      <c r="C183" s="209" t="s">
        <v>810</v>
      </c>
      <c r="D183" s="209" t="s">
        <v>588</v>
      </c>
      <c r="E183" s="210" t="s">
        <v>1945</v>
      </c>
      <c r="F183" s="211" t="s">
        <v>1946</v>
      </c>
      <c r="G183" s="212" t="s">
        <v>227</v>
      </c>
      <c r="H183" s="213">
        <v>36</v>
      </c>
      <c r="I183" s="214"/>
      <c r="J183" s="215">
        <f t="shared" si="20"/>
        <v>0</v>
      </c>
      <c r="K183" s="216"/>
      <c r="L183" s="217"/>
      <c r="M183" s="218" t="s">
        <v>1</v>
      </c>
      <c r="N183" s="219" t="s">
        <v>40</v>
      </c>
      <c r="O183" s="62"/>
      <c r="P183" s="167">
        <f t="shared" si="21"/>
        <v>0</v>
      </c>
      <c r="Q183" s="167">
        <v>0</v>
      </c>
      <c r="R183" s="167">
        <f t="shared" si="22"/>
        <v>0</v>
      </c>
      <c r="S183" s="167">
        <v>0</v>
      </c>
      <c r="T183" s="168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1867</v>
      </c>
      <c r="AT183" s="169" t="s">
        <v>588</v>
      </c>
      <c r="AU183" s="169" t="s">
        <v>85</v>
      </c>
      <c r="AY183" s="18" t="s">
        <v>222</v>
      </c>
      <c r="BE183" s="170">
        <f t="shared" si="24"/>
        <v>0</v>
      </c>
      <c r="BF183" s="170">
        <f t="shared" si="25"/>
        <v>0</v>
      </c>
      <c r="BG183" s="170">
        <f t="shared" si="26"/>
        <v>0</v>
      </c>
      <c r="BH183" s="170">
        <f t="shared" si="27"/>
        <v>0</v>
      </c>
      <c r="BI183" s="170">
        <f t="shared" si="28"/>
        <v>0</v>
      </c>
      <c r="BJ183" s="18" t="s">
        <v>85</v>
      </c>
      <c r="BK183" s="170">
        <f t="shared" si="29"/>
        <v>0</v>
      </c>
      <c r="BL183" s="18" t="s">
        <v>595</v>
      </c>
      <c r="BM183" s="169" t="s">
        <v>1059</v>
      </c>
    </row>
    <row r="184" spans="1:65" s="2" customFormat="1" ht="16.5" customHeight="1">
      <c r="A184" s="33"/>
      <c r="B184" s="156"/>
      <c r="C184" s="209" t="s">
        <v>814</v>
      </c>
      <c r="D184" s="209" t="s">
        <v>588</v>
      </c>
      <c r="E184" s="210" t="s">
        <v>1947</v>
      </c>
      <c r="F184" s="211" t="s">
        <v>1948</v>
      </c>
      <c r="G184" s="212" t="s">
        <v>227</v>
      </c>
      <c r="H184" s="213">
        <v>36</v>
      </c>
      <c r="I184" s="214"/>
      <c r="J184" s="215">
        <f t="shared" si="20"/>
        <v>0</v>
      </c>
      <c r="K184" s="216"/>
      <c r="L184" s="217"/>
      <c r="M184" s="218" t="s">
        <v>1</v>
      </c>
      <c r="N184" s="219" t="s">
        <v>40</v>
      </c>
      <c r="O184" s="62"/>
      <c r="P184" s="167">
        <f t="shared" si="21"/>
        <v>0</v>
      </c>
      <c r="Q184" s="167">
        <v>0</v>
      </c>
      <c r="R184" s="167">
        <f t="shared" si="22"/>
        <v>0</v>
      </c>
      <c r="S184" s="167">
        <v>0</v>
      </c>
      <c r="T184" s="168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1867</v>
      </c>
      <c r="AT184" s="169" t="s">
        <v>588</v>
      </c>
      <c r="AU184" s="169" t="s">
        <v>85</v>
      </c>
      <c r="AY184" s="18" t="s">
        <v>222</v>
      </c>
      <c r="BE184" s="170">
        <f t="shared" si="24"/>
        <v>0</v>
      </c>
      <c r="BF184" s="170">
        <f t="shared" si="25"/>
        <v>0</v>
      </c>
      <c r="BG184" s="170">
        <f t="shared" si="26"/>
        <v>0</v>
      </c>
      <c r="BH184" s="170">
        <f t="shared" si="27"/>
        <v>0</v>
      </c>
      <c r="BI184" s="170">
        <f t="shared" si="28"/>
        <v>0</v>
      </c>
      <c r="BJ184" s="18" t="s">
        <v>85</v>
      </c>
      <c r="BK184" s="170">
        <f t="shared" si="29"/>
        <v>0</v>
      </c>
      <c r="BL184" s="18" t="s">
        <v>595</v>
      </c>
      <c r="BM184" s="169" t="s">
        <v>1066</v>
      </c>
    </row>
    <row r="185" spans="1:65" s="2" customFormat="1" ht="16.5" customHeight="1">
      <c r="A185" s="33"/>
      <c r="B185" s="156"/>
      <c r="C185" s="209" t="s">
        <v>934</v>
      </c>
      <c r="D185" s="209" t="s">
        <v>588</v>
      </c>
      <c r="E185" s="210" t="s">
        <v>1949</v>
      </c>
      <c r="F185" s="211" t="s">
        <v>1950</v>
      </c>
      <c r="G185" s="212" t="s">
        <v>1295</v>
      </c>
      <c r="H185" s="213">
        <v>36</v>
      </c>
      <c r="I185" s="214"/>
      <c r="J185" s="215">
        <f t="shared" si="20"/>
        <v>0</v>
      </c>
      <c r="K185" s="216"/>
      <c r="L185" s="217"/>
      <c r="M185" s="218" t="s">
        <v>1</v>
      </c>
      <c r="N185" s="219" t="s">
        <v>40</v>
      </c>
      <c r="O185" s="62"/>
      <c r="P185" s="167">
        <f t="shared" si="21"/>
        <v>0</v>
      </c>
      <c r="Q185" s="167">
        <v>1E-3</v>
      </c>
      <c r="R185" s="167">
        <f t="shared" si="22"/>
        <v>3.6000000000000004E-2</v>
      </c>
      <c r="S185" s="167">
        <v>0</v>
      </c>
      <c r="T185" s="168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1867</v>
      </c>
      <c r="AT185" s="169" t="s">
        <v>588</v>
      </c>
      <c r="AU185" s="169" t="s">
        <v>85</v>
      </c>
      <c r="AY185" s="18" t="s">
        <v>222</v>
      </c>
      <c r="BE185" s="170">
        <f t="shared" si="24"/>
        <v>0</v>
      </c>
      <c r="BF185" s="170">
        <f t="shared" si="25"/>
        <v>0</v>
      </c>
      <c r="BG185" s="170">
        <f t="shared" si="26"/>
        <v>0</v>
      </c>
      <c r="BH185" s="170">
        <f t="shared" si="27"/>
        <v>0</v>
      </c>
      <c r="BI185" s="170">
        <f t="shared" si="28"/>
        <v>0</v>
      </c>
      <c r="BJ185" s="18" t="s">
        <v>85</v>
      </c>
      <c r="BK185" s="170">
        <f t="shared" si="29"/>
        <v>0</v>
      </c>
      <c r="BL185" s="18" t="s">
        <v>595</v>
      </c>
      <c r="BM185" s="169" t="s">
        <v>1071</v>
      </c>
    </row>
    <row r="186" spans="1:65" s="2" customFormat="1" ht="24.15" customHeight="1">
      <c r="A186" s="33"/>
      <c r="B186" s="156"/>
      <c r="C186" s="157" t="s">
        <v>818</v>
      </c>
      <c r="D186" s="157" t="s">
        <v>224</v>
      </c>
      <c r="E186" s="158" t="s">
        <v>1951</v>
      </c>
      <c r="F186" s="159" t="s">
        <v>1952</v>
      </c>
      <c r="G186" s="160" t="s">
        <v>399</v>
      </c>
      <c r="H186" s="161">
        <v>60.058</v>
      </c>
      <c r="I186" s="162"/>
      <c r="J186" s="163">
        <f t="shared" si="20"/>
        <v>0</v>
      </c>
      <c r="K186" s="164"/>
      <c r="L186" s="34"/>
      <c r="M186" s="165" t="s">
        <v>1</v>
      </c>
      <c r="N186" s="166" t="s">
        <v>40</v>
      </c>
      <c r="O186" s="62"/>
      <c r="P186" s="167">
        <f t="shared" si="21"/>
        <v>0</v>
      </c>
      <c r="Q186" s="167">
        <v>0</v>
      </c>
      <c r="R186" s="167">
        <f t="shared" si="22"/>
        <v>0</v>
      </c>
      <c r="S186" s="167">
        <v>0</v>
      </c>
      <c r="T186" s="168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595</v>
      </c>
      <c r="AT186" s="169" t="s">
        <v>224</v>
      </c>
      <c r="AU186" s="169" t="s">
        <v>85</v>
      </c>
      <c r="AY186" s="18" t="s">
        <v>222</v>
      </c>
      <c r="BE186" s="170">
        <f t="shared" si="24"/>
        <v>0</v>
      </c>
      <c r="BF186" s="170">
        <f t="shared" si="25"/>
        <v>0</v>
      </c>
      <c r="BG186" s="170">
        <f t="shared" si="26"/>
        <v>0</v>
      </c>
      <c r="BH186" s="170">
        <f t="shared" si="27"/>
        <v>0</v>
      </c>
      <c r="BI186" s="170">
        <f t="shared" si="28"/>
        <v>0</v>
      </c>
      <c r="BJ186" s="18" t="s">
        <v>85</v>
      </c>
      <c r="BK186" s="170">
        <f t="shared" si="29"/>
        <v>0</v>
      </c>
      <c r="BL186" s="18" t="s">
        <v>595</v>
      </c>
      <c r="BM186" s="169" t="s">
        <v>1079</v>
      </c>
    </row>
    <row r="187" spans="1:65" s="2" customFormat="1" ht="37.950000000000003" customHeight="1">
      <c r="A187" s="33"/>
      <c r="B187" s="156"/>
      <c r="C187" s="209" t="s">
        <v>1433</v>
      </c>
      <c r="D187" s="209" t="s">
        <v>588</v>
      </c>
      <c r="E187" s="210" t="s">
        <v>1953</v>
      </c>
      <c r="F187" s="211" t="s">
        <v>1954</v>
      </c>
      <c r="G187" s="212" t="s">
        <v>1295</v>
      </c>
      <c r="H187" s="213">
        <v>36.759</v>
      </c>
      <c r="I187" s="214"/>
      <c r="J187" s="215">
        <f t="shared" si="20"/>
        <v>0</v>
      </c>
      <c r="K187" s="216"/>
      <c r="L187" s="217"/>
      <c r="M187" s="218" t="s">
        <v>1</v>
      </c>
      <c r="N187" s="219" t="s">
        <v>40</v>
      </c>
      <c r="O187" s="62"/>
      <c r="P187" s="167">
        <f t="shared" si="21"/>
        <v>0</v>
      </c>
      <c r="Q187" s="167">
        <v>1E-3</v>
      </c>
      <c r="R187" s="167">
        <f t="shared" si="22"/>
        <v>3.6759E-2</v>
      </c>
      <c r="S187" s="167">
        <v>0</v>
      </c>
      <c r="T187" s="168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1867</v>
      </c>
      <c r="AT187" s="169" t="s">
        <v>588</v>
      </c>
      <c r="AU187" s="169" t="s">
        <v>85</v>
      </c>
      <c r="AY187" s="18" t="s">
        <v>222</v>
      </c>
      <c r="BE187" s="170">
        <f t="shared" si="24"/>
        <v>0</v>
      </c>
      <c r="BF187" s="170">
        <f t="shared" si="25"/>
        <v>0</v>
      </c>
      <c r="BG187" s="170">
        <f t="shared" si="26"/>
        <v>0</v>
      </c>
      <c r="BH187" s="170">
        <f t="shared" si="27"/>
        <v>0</v>
      </c>
      <c r="BI187" s="170">
        <f t="shared" si="28"/>
        <v>0</v>
      </c>
      <c r="BJ187" s="18" t="s">
        <v>85</v>
      </c>
      <c r="BK187" s="170">
        <f t="shared" si="29"/>
        <v>0</v>
      </c>
      <c r="BL187" s="18" t="s">
        <v>595</v>
      </c>
      <c r="BM187" s="169" t="s">
        <v>1087</v>
      </c>
    </row>
    <row r="188" spans="1:65" s="2" customFormat="1" ht="16.5" customHeight="1">
      <c r="A188" s="33"/>
      <c r="B188" s="156"/>
      <c r="C188" s="209" t="s">
        <v>1151</v>
      </c>
      <c r="D188" s="209" t="s">
        <v>588</v>
      </c>
      <c r="E188" s="210" t="s">
        <v>1955</v>
      </c>
      <c r="F188" s="211" t="s">
        <v>1956</v>
      </c>
      <c r="G188" s="212" t="s">
        <v>227</v>
      </c>
      <c r="H188" s="213">
        <v>5</v>
      </c>
      <c r="I188" s="214"/>
      <c r="J188" s="215">
        <f t="shared" si="20"/>
        <v>0</v>
      </c>
      <c r="K188" s="216"/>
      <c r="L188" s="217"/>
      <c r="M188" s="218" t="s">
        <v>1</v>
      </c>
      <c r="N188" s="219" t="s">
        <v>40</v>
      </c>
      <c r="O188" s="62"/>
      <c r="P188" s="167">
        <f t="shared" si="21"/>
        <v>0</v>
      </c>
      <c r="Q188" s="167">
        <v>0</v>
      </c>
      <c r="R188" s="167">
        <f t="shared" si="22"/>
        <v>0</v>
      </c>
      <c r="S188" s="167">
        <v>0</v>
      </c>
      <c r="T188" s="168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1867</v>
      </c>
      <c r="AT188" s="169" t="s">
        <v>588</v>
      </c>
      <c r="AU188" s="169" t="s">
        <v>85</v>
      </c>
      <c r="AY188" s="18" t="s">
        <v>222</v>
      </c>
      <c r="BE188" s="170">
        <f t="shared" si="24"/>
        <v>0</v>
      </c>
      <c r="BF188" s="170">
        <f t="shared" si="25"/>
        <v>0</v>
      </c>
      <c r="BG188" s="170">
        <f t="shared" si="26"/>
        <v>0</v>
      </c>
      <c r="BH188" s="170">
        <f t="shared" si="27"/>
        <v>0</v>
      </c>
      <c r="BI188" s="170">
        <f t="shared" si="28"/>
        <v>0</v>
      </c>
      <c r="BJ188" s="18" t="s">
        <v>85</v>
      </c>
      <c r="BK188" s="170">
        <f t="shared" si="29"/>
        <v>0</v>
      </c>
      <c r="BL188" s="18" t="s">
        <v>595</v>
      </c>
      <c r="BM188" s="169" t="s">
        <v>1095</v>
      </c>
    </row>
    <row r="189" spans="1:65" s="2" customFormat="1" ht="24.15" customHeight="1">
      <c r="A189" s="33"/>
      <c r="B189" s="156"/>
      <c r="C189" s="157" t="s">
        <v>1438</v>
      </c>
      <c r="D189" s="157" t="s">
        <v>224</v>
      </c>
      <c r="E189" s="158" t="s">
        <v>1957</v>
      </c>
      <c r="F189" s="159" t="s">
        <v>1958</v>
      </c>
      <c r="G189" s="160" t="s">
        <v>399</v>
      </c>
      <c r="H189" s="161">
        <v>300.125</v>
      </c>
      <c r="I189" s="162"/>
      <c r="J189" s="163">
        <f t="shared" si="20"/>
        <v>0</v>
      </c>
      <c r="K189" s="164"/>
      <c r="L189" s="34"/>
      <c r="M189" s="165" t="s">
        <v>1</v>
      </c>
      <c r="N189" s="166" t="s">
        <v>40</v>
      </c>
      <c r="O189" s="62"/>
      <c r="P189" s="167">
        <f t="shared" si="21"/>
        <v>0</v>
      </c>
      <c r="Q189" s="167">
        <v>0</v>
      </c>
      <c r="R189" s="167">
        <f t="shared" si="22"/>
        <v>0</v>
      </c>
      <c r="S189" s="167">
        <v>0</v>
      </c>
      <c r="T189" s="168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595</v>
      </c>
      <c r="AT189" s="169" t="s">
        <v>224</v>
      </c>
      <c r="AU189" s="169" t="s">
        <v>85</v>
      </c>
      <c r="AY189" s="18" t="s">
        <v>222</v>
      </c>
      <c r="BE189" s="170">
        <f t="shared" si="24"/>
        <v>0</v>
      </c>
      <c r="BF189" s="170">
        <f t="shared" si="25"/>
        <v>0</v>
      </c>
      <c r="BG189" s="170">
        <f t="shared" si="26"/>
        <v>0</v>
      </c>
      <c r="BH189" s="170">
        <f t="shared" si="27"/>
        <v>0</v>
      </c>
      <c r="BI189" s="170">
        <f t="shared" si="28"/>
        <v>0</v>
      </c>
      <c r="BJ189" s="18" t="s">
        <v>85</v>
      </c>
      <c r="BK189" s="170">
        <f t="shared" si="29"/>
        <v>0</v>
      </c>
      <c r="BL189" s="18" t="s">
        <v>595</v>
      </c>
      <c r="BM189" s="169" t="s">
        <v>1103</v>
      </c>
    </row>
    <row r="190" spans="1:65" s="2" customFormat="1" ht="37.950000000000003" customHeight="1">
      <c r="A190" s="33"/>
      <c r="B190" s="156"/>
      <c r="C190" s="209" t="s">
        <v>1449</v>
      </c>
      <c r="D190" s="209" t="s">
        <v>588</v>
      </c>
      <c r="E190" s="210" t="s">
        <v>1959</v>
      </c>
      <c r="F190" s="211" t="s">
        <v>1960</v>
      </c>
      <c r="G190" s="212" t="s">
        <v>1295</v>
      </c>
      <c r="H190" s="213">
        <v>118.429</v>
      </c>
      <c r="I190" s="214"/>
      <c r="J190" s="215">
        <f t="shared" si="20"/>
        <v>0</v>
      </c>
      <c r="K190" s="216"/>
      <c r="L190" s="217"/>
      <c r="M190" s="218" t="s">
        <v>1</v>
      </c>
      <c r="N190" s="219" t="s">
        <v>40</v>
      </c>
      <c r="O190" s="62"/>
      <c r="P190" s="167">
        <f t="shared" si="21"/>
        <v>0</v>
      </c>
      <c r="Q190" s="167">
        <v>1.0000076086708401E-3</v>
      </c>
      <c r="R190" s="167">
        <f t="shared" si="22"/>
        <v>0.11842990108727892</v>
      </c>
      <c r="S190" s="167">
        <v>0</v>
      </c>
      <c r="T190" s="168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1867</v>
      </c>
      <c r="AT190" s="169" t="s">
        <v>588</v>
      </c>
      <c r="AU190" s="169" t="s">
        <v>85</v>
      </c>
      <c r="AY190" s="18" t="s">
        <v>222</v>
      </c>
      <c r="BE190" s="170">
        <f t="shared" si="24"/>
        <v>0</v>
      </c>
      <c r="BF190" s="170">
        <f t="shared" si="25"/>
        <v>0</v>
      </c>
      <c r="BG190" s="170">
        <f t="shared" si="26"/>
        <v>0</v>
      </c>
      <c r="BH190" s="170">
        <f t="shared" si="27"/>
        <v>0</v>
      </c>
      <c r="BI190" s="170">
        <f t="shared" si="28"/>
        <v>0</v>
      </c>
      <c r="BJ190" s="18" t="s">
        <v>85</v>
      </c>
      <c r="BK190" s="170">
        <f t="shared" si="29"/>
        <v>0</v>
      </c>
      <c r="BL190" s="18" t="s">
        <v>595</v>
      </c>
      <c r="BM190" s="169" t="s">
        <v>1209</v>
      </c>
    </row>
    <row r="191" spans="1:65" s="2" customFormat="1" ht="16.5" customHeight="1">
      <c r="A191" s="33"/>
      <c r="B191" s="156"/>
      <c r="C191" s="209" t="s">
        <v>1156</v>
      </c>
      <c r="D191" s="209" t="s">
        <v>588</v>
      </c>
      <c r="E191" s="210" t="s">
        <v>1961</v>
      </c>
      <c r="F191" s="211" t="s">
        <v>1962</v>
      </c>
      <c r="G191" s="212" t="s">
        <v>227</v>
      </c>
      <c r="H191" s="213">
        <v>225</v>
      </c>
      <c r="I191" s="214"/>
      <c r="J191" s="215">
        <f t="shared" si="20"/>
        <v>0</v>
      </c>
      <c r="K191" s="216"/>
      <c r="L191" s="217"/>
      <c r="M191" s="218" t="s">
        <v>1</v>
      </c>
      <c r="N191" s="219" t="s">
        <v>40</v>
      </c>
      <c r="O191" s="62"/>
      <c r="P191" s="167">
        <f t="shared" si="21"/>
        <v>0</v>
      </c>
      <c r="Q191" s="167">
        <v>0</v>
      </c>
      <c r="R191" s="167">
        <f t="shared" si="22"/>
        <v>0</v>
      </c>
      <c r="S191" s="167">
        <v>0</v>
      </c>
      <c r="T191" s="168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1867</v>
      </c>
      <c r="AT191" s="169" t="s">
        <v>588</v>
      </c>
      <c r="AU191" s="169" t="s">
        <v>85</v>
      </c>
      <c r="AY191" s="18" t="s">
        <v>222</v>
      </c>
      <c r="BE191" s="170">
        <f t="shared" si="24"/>
        <v>0</v>
      </c>
      <c r="BF191" s="170">
        <f t="shared" si="25"/>
        <v>0</v>
      </c>
      <c r="BG191" s="170">
        <f t="shared" si="26"/>
        <v>0</v>
      </c>
      <c r="BH191" s="170">
        <f t="shared" si="27"/>
        <v>0</v>
      </c>
      <c r="BI191" s="170">
        <f t="shared" si="28"/>
        <v>0</v>
      </c>
      <c r="BJ191" s="18" t="s">
        <v>85</v>
      </c>
      <c r="BK191" s="170">
        <f t="shared" si="29"/>
        <v>0</v>
      </c>
      <c r="BL191" s="18" t="s">
        <v>595</v>
      </c>
      <c r="BM191" s="169" t="s">
        <v>1219</v>
      </c>
    </row>
    <row r="192" spans="1:65" s="2" customFormat="1" ht="16.5" customHeight="1">
      <c r="A192" s="33"/>
      <c r="B192" s="156"/>
      <c r="C192" s="209" t="s">
        <v>1160</v>
      </c>
      <c r="D192" s="209" t="s">
        <v>588</v>
      </c>
      <c r="E192" s="210" t="s">
        <v>1963</v>
      </c>
      <c r="F192" s="211" t="s">
        <v>1964</v>
      </c>
      <c r="G192" s="212" t="s">
        <v>227</v>
      </c>
      <c r="H192" s="213">
        <v>43</v>
      </c>
      <c r="I192" s="214"/>
      <c r="J192" s="215">
        <f t="shared" si="20"/>
        <v>0</v>
      </c>
      <c r="K192" s="216"/>
      <c r="L192" s="217"/>
      <c r="M192" s="218" t="s">
        <v>1</v>
      </c>
      <c r="N192" s="219" t="s">
        <v>40</v>
      </c>
      <c r="O192" s="62"/>
      <c r="P192" s="167">
        <f t="shared" si="21"/>
        <v>0</v>
      </c>
      <c r="Q192" s="167">
        <v>0</v>
      </c>
      <c r="R192" s="167">
        <f t="shared" si="22"/>
        <v>0</v>
      </c>
      <c r="S192" s="167">
        <v>0</v>
      </c>
      <c r="T192" s="168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1867</v>
      </c>
      <c r="AT192" s="169" t="s">
        <v>588</v>
      </c>
      <c r="AU192" s="169" t="s">
        <v>85</v>
      </c>
      <c r="AY192" s="18" t="s">
        <v>222</v>
      </c>
      <c r="BE192" s="170">
        <f t="shared" si="24"/>
        <v>0</v>
      </c>
      <c r="BF192" s="170">
        <f t="shared" si="25"/>
        <v>0</v>
      </c>
      <c r="BG192" s="170">
        <f t="shared" si="26"/>
        <v>0</v>
      </c>
      <c r="BH192" s="170">
        <f t="shared" si="27"/>
        <v>0</v>
      </c>
      <c r="BI192" s="170">
        <f t="shared" si="28"/>
        <v>0</v>
      </c>
      <c r="BJ192" s="18" t="s">
        <v>85</v>
      </c>
      <c r="BK192" s="170">
        <f t="shared" si="29"/>
        <v>0</v>
      </c>
      <c r="BL192" s="18" t="s">
        <v>595</v>
      </c>
      <c r="BM192" s="169" t="s">
        <v>1230</v>
      </c>
    </row>
    <row r="193" spans="1:65" s="2" customFormat="1" ht="16.5" customHeight="1">
      <c r="A193" s="33"/>
      <c r="B193" s="156"/>
      <c r="C193" s="209" t="s">
        <v>1164</v>
      </c>
      <c r="D193" s="209" t="s">
        <v>588</v>
      </c>
      <c r="E193" s="210" t="s">
        <v>1965</v>
      </c>
      <c r="F193" s="211" t="s">
        <v>1966</v>
      </c>
      <c r="G193" s="212" t="s">
        <v>227</v>
      </c>
      <c r="H193" s="213">
        <v>147</v>
      </c>
      <c r="I193" s="214"/>
      <c r="J193" s="215">
        <f t="shared" si="20"/>
        <v>0</v>
      </c>
      <c r="K193" s="216"/>
      <c r="L193" s="217"/>
      <c r="M193" s="218" t="s">
        <v>1</v>
      </c>
      <c r="N193" s="219" t="s">
        <v>40</v>
      </c>
      <c r="O193" s="62"/>
      <c r="P193" s="167">
        <f t="shared" si="21"/>
        <v>0</v>
      </c>
      <c r="Q193" s="167">
        <v>0</v>
      </c>
      <c r="R193" s="167">
        <f t="shared" si="22"/>
        <v>0</v>
      </c>
      <c r="S193" s="167">
        <v>0</v>
      </c>
      <c r="T193" s="168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1867</v>
      </c>
      <c r="AT193" s="169" t="s">
        <v>588</v>
      </c>
      <c r="AU193" s="169" t="s">
        <v>85</v>
      </c>
      <c r="AY193" s="18" t="s">
        <v>222</v>
      </c>
      <c r="BE193" s="170">
        <f t="shared" si="24"/>
        <v>0</v>
      </c>
      <c r="BF193" s="170">
        <f t="shared" si="25"/>
        <v>0</v>
      </c>
      <c r="BG193" s="170">
        <f t="shared" si="26"/>
        <v>0</v>
      </c>
      <c r="BH193" s="170">
        <f t="shared" si="27"/>
        <v>0</v>
      </c>
      <c r="BI193" s="170">
        <f t="shared" si="28"/>
        <v>0</v>
      </c>
      <c r="BJ193" s="18" t="s">
        <v>85</v>
      </c>
      <c r="BK193" s="170">
        <f t="shared" si="29"/>
        <v>0</v>
      </c>
      <c r="BL193" s="18" t="s">
        <v>595</v>
      </c>
      <c r="BM193" s="169" t="s">
        <v>1239</v>
      </c>
    </row>
    <row r="194" spans="1:65" s="2" customFormat="1" ht="16.5" customHeight="1">
      <c r="A194" s="33"/>
      <c r="B194" s="156"/>
      <c r="C194" s="209" t="s">
        <v>1168</v>
      </c>
      <c r="D194" s="209" t="s">
        <v>588</v>
      </c>
      <c r="E194" s="210" t="s">
        <v>1955</v>
      </c>
      <c r="F194" s="211" t="s">
        <v>1956</v>
      </c>
      <c r="G194" s="212" t="s">
        <v>227</v>
      </c>
      <c r="H194" s="213">
        <v>24</v>
      </c>
      <c r="I194" s="214"/>
      <c r="J194" s="215">
        <f t="shared" si="20"/>
        <v>0</v>
      </c>
      <c r="K194" s="216"/>
      <c r="L194" s="217"/>
      <c r="M194" s="218" t="s">
        <v>1</v>
      </c>
      <c r="N194" s="219" t="s">
        <v>40</v>
      </c>
      <c r="O194" s="62"/>
      <c r="P194" s="167">
        <f t="shared" si="21"/>
        <v>0</v>
      </c>
      <c r="Q194" s="167">
        <v>0</v>
      </c>
      <c r="R194" s="167">
        <f t="shared" si="22"/>
        <v>0</v>
      </c>
      <c r="S194" s="167">
        <v>0</v>
      </c>
      <c r="T194" s="168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1867</v>
      </c>
      <c r="AT194" s="169" t="s">
        <v>588</v>
      </c>
      <c r="AU194" s="169" t="s">
        <v>85</v>
      </c>
      <c r="AY194" s="18" t="s">
        <v>222</v>
      </c>
      <c r="BE194" s="170">
        <f t="shared" si="24"/>
        <v>0</v>
      </c>
      <c r="BF194" s="170">
        <f t="shared" si="25"/>
        <v>0</v>
      </c>
      <c r="BG194" s="170">
        <f t="shared" si="26"/>
        <v>0</v>
      </c>
      <c r="BH194" s="170">
        <f t="shared" si="27"/>
        <v>0</v>
      </c>
      <c r="BI194" s="170">
        <f t="shared" si="28"/>
        <v>0</v>
      </c>
      <c r="BJ194" s="18" t="s">
        <v>85</v>
      </c>
      <c r="BK194" s="170">
        <f t="shared" si="29"/>
        <v>0</v>
      </c>
      <c r="BL194" s="18" t="s">
        <v>595</v>
      </c>
      <c r="BM194" s="169" t="s">
        <v>1250</v>
      </c>
    </row>
    <row r="195" spans="1:65" s="2" customFormat="1" ht="16.5" customHeight="1">
      <c r="A195" s="33"/>
      <c r="B195" s="156"/>
      <c r="C195" s="209" t="s">
        <v>826</v>
      </c>
      <c r="D195" s="209" t="s">
        <v>588</v>
      </c>
      <c r="E195" s="210" t="s">
        <v>1967</v>
      </c>
      <c r="F195" s="211" t="s">
        <v>1968</v>
      </c>
      <c r="G195" s="212" t="s">
        <v>227</v>
      </c>
      <c r="H195" s="213">
        <v>12</v>
      </c>
      <c r="I195" s="214"/>
      <c r="J195" s="215">
        <f t="shared" si="20"/>
        <v>0</v>
      </c>
      <c r="K195" s="216"/>
      <c r="L195" s="217"/>
      <c r="M195" s="218" t="s">
        <v>1</v>
      </c>
      <c r="N195" s="219" t="s">
        <v>40</v>
      </c>
      <c r="O195" s="62"/>
      <c r="P195" s="167">
        <f t="shared" si="21"/>
        <v>0</v>
      </c>
      <c r="Q195" s="167">
        <v>0</v>
      </c>
      <c r="R195" s="167">
        <f t="shared" si="22"/>
        <v>0</v>
      </c>
      <c r="S195" s="167">
        <v>0</v>
      </c>
      <c r="T195" s="168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9" t="s">
        <v>1867</v>
      </c>
      <c r="AT195" s="169" t="s">
        <v>588</v>
      </c>
      <c r="AU195" s="169" t="s">
        <v>85</v>
      </c>
      <c r="AY195" s="18" t="s">
        <v>222</v>
      </c>
      <c r="BE195" s="170">
        <f t="shared" si="24"/>
        <v>0</v>
      </c>
      <c r="BF195" s="170">
        <f t="shared" si="25"/>
        <v>0</v>
      </c>
      <c r="BG195" s="170">
        <f t="shared" si="26"/>
        <v>0</v>
      </c>
      <c r="BH195" s="170">
        <f t="shared" si="27"/>
        <v>0</v>
      </c>
      <c r="BI195" s="170">
        <f t="shared" si="28"/>
        <v>0</v>
      </c>
      <c r="BJ195" s="18" t="s">
        <v>85</v>
      </c>
      <c r="BK195" s="170">
        <f t="shared" si="29"/>
        <v>0</v>
      </c>
      <c r="BL195" s="18" t="s">
        <v>595</v>
      </c>
      <c r="BM195" s="169" t="s">
        <v>1261</v>
      </c>
    </row>
    <row r="196" spans="1:65" s="2" customFormat="1" ht="21.75" customHeight="1">
      <c r="A196" s="33"/>
      <c r="B196" s="156"/>
      <c r="C196" s="157" t="s">
        <v>595</v>
      </c>
      <c r="D196" s="157" t="s">
        <v>224</v>
      </c>
      <c r="E196" s="158" t="s">
        <v>1969</v>
      </c>
      <c r="F196" s="159" t="s">
        <v>1970</v>
      </c>
      <c r="G196" s="160" t="s">
        <v>227</v>
      </c>
      <c r="H196" s="161">
        <v>6</v>
      </c>
      <c r="I196" s="162"/>
      <c r="J196" s="163">
        <f t="shared" si="20"/>
        <v>0</v>
      </c>
      <c r="K196" s="164"/>
      <c r="L196" s="34"/>
      <c r="M196" s="165" t="s">
        <v>1</v>
      </c>
      <c r="N196" s="166" t="s">
        <v>40</v>
      </c>
      <c r="O196" s="62"/>
      <c r="P196" s="167">
        <f t="shared" si="21"/>
        <v>0</v>
      </c>
      <c r="Q196" s="167">
        <v>0</v>
      </c>
      <c r="R196" s="167">
        <f t="shared" si="22"/>
        <v>0</v>
      </c>
      <c r="S196" s="167">
        <v>0</v>
      </c>
      <c r="T196" s="168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595</v>
      </c>
      <c r="AT196" s="169" t="s">
        <v>224</v>
      </c>
      <c r="AU196" s="169" t="s">
        <v>85</v>
      </c>
      <c r="AY196" s="18" t="s">
        <v>222</v>
      </c>
      <c r="BE196" s="170">
        <f t="shared" si="24"/>
        <v>0</v>
      </c>
      <c r="BF196" s="170">
        <f t="shared" si="25"/>
        <v>0</v>
      </c>
      <c r="BG196" s="170">
        <f t="shared" si="26"/>
        <v>0</v>
      </c>
      <c r="BH196" s="170">
        <f t="shared" si="27"/>
        <v>0</v>
      </c>
      <c r="BI196" s="170">
        <f t="shared" si="28"/>
        <v>0</v>
      </c>
      <c r="BJ196" s="18" t="s">
        <v>85</v>
      </c>
      <c r="BK196" s="170">
        <f t="shared" si="29"/>
        <v>0</v>
      </c>
      <c r="BL196" s="18" t="s">
        <v>595</v>
      </c>
      <c r="BM196" s="169" t="s">
        <v>1521</v>
      </c>
    </row>
    <row r="197" spans="1:65" s="2" customFormat="1" ht="16.5" customHeight="1">
      <c r="A197" s="33"/>
      <c r="B197" s="156"/>
      <c r="C197" s="209" t="s">
        <v>1471</v>
      </c>
      <c r="D197" s="209" t="s">
        <v>588</v>
      </c>
      <c r="E197" s="210" t="s">
        <v>1971</v>
      </c>
      <c r="F197" s="211" t="s">
        <v>1972</v>
      </c>
      <c r="G197" s="212" t="s">
        <v>227</v>
      </c>
      <c r="H197" s="213">
        <v>6</v>
      </c>
      <c r="I197" s="214"/>
      <c r="J197" s="215">
        <f t="shared" si="20"/>
        <v>0</v>
      </c>
      <c r="K197" s="216"/>
      <c r="L197" s="217"/>
      <c r="M197" s="218" t="s">
        <v>1</v>
      </c>
      <c r="N197" s="219" t="s">
        <v>40</v>
      </c>
      <c r="O197" s="62"/>
      <c r="P197" s="167">
        <f t="shared" si="21"/>
        <v>0</v>
      </c>
      <c r="Q197" s="167">
        <v>0</v>
      </c>
      <c r="R197" s="167">
        <f t="shared" si="22"/>
        <v>0</v>
      </c>
      <c r="S197" s="167">
        <v>0</v>
      </c>
      <c r="T197" s="168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1867</v>
      </c>
      <c r="AT197" s="169" t="s">
        <v>588</v>
      </c>
      <c r="AU197" s="169" t="s">
        <v>85</v>
      </c>
      <c r="AY197" s="18" t="s">
        <v>222</v>
      </c>
      <c r="BE197" s="170">
        <f t="shared" si="24"/>
        <v>0</v>
      </c>
      <c r="BF197" s="170">
        <f t="shared" si="25"/>
        <v>0</v>
      </c>
      <c r="BG197" s="170">
        <f t="shared" si="26"/>
        <v>0</v>
      </c>
      <c r="BH197" s="170">
        <f t="shared" si="27"/>
        <v>0</v>
      </c>
      <c r="BI197" s="170">
        <f t="shared" si="28"/>
        <v>0</v>
      </c>
      <c r="BJ197" s="18" t="s">
        <v>85</v>
      </c>
      <c r="BK197" s="170">
        <f t="shared" si="29"/>
        <v>0</v>
      </c>
      <c r="BL197" s="18" t="s">
        <v>595</v>
      </c>
      <c r="BM197" s="169" t="s">
        <v>1529</v>
      </c>
    </row>
    <row r="198" spans="1:65" s="2" customFormat="1" ht="16.5" customHeight="1">
      <c r="A198" s="33"/>
      <c r="B198" s="156"/>
      <c r="C198" s="209" t="s">
        <v>1475</v>
      </c>
      <c r="D198" s="209" t="s">
        <v>588</v>
      </c>
      <c r="E198" s="210" t="s">
        <v>1973</v>
      </c>
      <c r="F198" s="211" t="s">
        <v>1974</v>
      </c>
      <c r="G198" s="212" t="s">
        <v>227</v>
      </c>
      <c r="H198" s="213">
        <v>6</v>
      </c>
      <c r="I198" s="214"/>
      <c r="J198" s="215">
        <f t="shared" si="20"/>
        <v>0</v>
      </c>
      <c r="K198" s="216"/>
      <c r="L198" s="217"/>
      <c r="M198" s="218" t="s">
        <v>1</v>
      </c>
      <c r="N198" s="219" t="s">
        <v>40</v>
      </c>
      <c r="O198" s="62"/>
      <c r="P198" s="167">
        <f t="shared" si="21"/>
        <v>0</v>
      </c>
      <c r="Q198" s="167">
        <v>0</v>
      </c>
      <c r="R198" s="167">
        <f t="shared" si="22"/>
        <v>0</v>
      </c>
      <c r="S198" s="167">
        <v>0</v>
      </c>
      <c r="T198" s="168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1867</v>
      </c>
      <c r="AT198" s="169" t="s">
        <v>588</v>
      </c>
      <c r="AU198" s="169" t="s">
        <v>85</v>
      </c>
      <c r="AY198" s="18" t="s">
        <v>222</v>
      </c>
      <c r="BE198" s="170">
        <f t="shared" si="24"/>
        <v>0</v>
      </c>
      <c r="BF198" s="170">
        <f t="shared" si="25"/>
        <v>0</v>
      </c>
      <c r="BG198" s="170">
        <f t="shared" si="26"/>
        <v>0</v>
      </c>
      <c r="BH198" s="170">
        <f t="shared" si="27"/>
        <v>0</v>
      </c>
      <c r="BI198" s="170">
        <f t="shared" si="28"/>
        <v>0</v>
      </c>
      <c r="BJ198" s="18" t="s">
        <v>85</v>
      </c>
      <c r="BK198" s="170">
        <f t="shared" si="29"/>
        <v>0</v>
      </c>
      <c r="BL198" s="18" t="s">
        <v>595</v>
      </c>
      <c r="BM198" s="169" t="s">
        <v>1267</v>
      </c>
    </row>
    <row r="199" spans="1:65" s="2" customFormat="1" ht="16.5" customHeight="1">
      <c r="A199" s="33"/>
      <c r="B199" s="156"/>
      <c r="C199" s="209" t="s">
        <v>1480</v>
      </c>
      <c r="D199" s="209" t="s">
        <v>588</v>
      </c>
      <c r="E199" s="210" t="s">
        <v>1975</v>
      </c>
      <c r="F199" s="211" t="s">
        <v>1976</v>
      </c>
      <c r="G199" s="212" t="s">
        <v>227</v>
      </c>
      <c r="H199" s="213">
        <v>6</v>
      </c>
      <c r="I199" s="214"/>
      <c r="J199" s="215">
        <f t="shared" si="20"/>
        <v>0</v>
      </c>
      <c r="K199" s="216"/>
      <c r="L199" s="217"/>
      <c r="M199" s="218" t="s">
        <v>1</v>
      </c>
      <c r="N199" s="219" t="s">
        <v>40</v>
      </c>
      <c r="O199" s="62"/>
      <c r="P199" s="167">
        <f t="shared" si="21"/>
        <v>0</v>
      </c>
      <c r="Q199" s="167">
        <v>0</v>
      </c>
      <c r="R199" s="167">
        <f t="shared" si="22"/>
        <v>0</v>
      </c>
      <c r="S199" s="167">
        <v>0</v>
      </c>
      <c r="T199" s="168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1867</v>
      </c>
      <c r="AT199" s="169" t="s">
        <v>588</v>
      </c>
      <c r="AU199" s="169" t="s">
        <v>85</v>
      </c>
      <c r="AY199" s="18" t="s">
        <v>222</v>
      </c>
      <c r="BE199" s="170">
        <f t="shared" si="24"/>
        <v>0</v>
      </c>
      <c r="BF199" s="170">
        <f t="shared" si="25"/>
        <v>0</v>
      </c>
      <c r="BG199" s="170">
        <f t="shared" si="26"/>
        <v>0</v>
      </c>
      <c r="BH199" s="170">
        <f t="shared" si="27"/>
        <v>0</v>
      </c>
      <c r="BI199" s="170">
        <f t="shared" si="28"/>
        <v>0</v>
      </c>
      <c r="BJ199" s="18" t="s">
        <v>85</v>
      </c>
      <c r="BK199" s="170">
        <f t="shared" si="29"/>
        <v>0</v>
      </c>
      <c r="BL199" s="18" t="s">
        <v>595</v>
      </c>
      <c r="BM199" s="169" t="s">
        <v>1350</v>
      </c>
    </row>
    <row r="200" spans="1:65" s="2" customFormat="1" ht="16.5" customHeight="1">
      <c r="A200" s="33"/>
      <c r="B200" s="156"/>
      <c r="C200" s="209" t="s">
        <v>1485</v>
      </c>
      <c r="D200" s="209" t="s">
        <v>588</v>
      </c>
      <c r="E200" s="210" t="s">
        <v>1977</v>
      </c>
      <c r="F200" s="211" t="s">
        <v>1978</v>
      </c>
      <c r="G200" s="212" t="s">
        <v>227</v>
      </c>
      <c r="H200" s="213">
        <v>6</v>
      </c>
      <c r="I200" s="214"/>
      <c r="J200" s="215">
        <f t="shared" si="20"/>
        <v>0</v>
      </c>
      <c r="K200" s="216"/>
      <c r="L200" s="217"/>
      <c r="M200" s="218" t="s">
        <v>1</v>
      </c>
      <c r="N200" s="219" t="s">
        <v>40</v>
      </c>
      <c r="O200" s="62"/>
      <c r="P200" s="167">
        <f t="shared" si="21"/>
        <v>0</v>
      </c>
      <c r="Q200" s="167">
        <v>0</v>
      </c>
      <c r="R200" s="167">
        <f t="shared" si="22"/>
        <v>0</v>
      </c>
      <c r="S200" s="167">
        <v>0</v>
      </c>
      <c r="T200" s="168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9" t="s">
        <v>1867</v>
      </c>
      <c r="AT200" s="169" t="s">
        <v>588</v>
      </c>
      <c r="AU200" s="169" t="s">
        <v>85</v>
      </c>
      <c r="AY200" s="18" t="s">
        <v>222</v>
      </c>
      <c r="BE200" s="170">
        <f t="shared" si="24"/>
        <v>0</v>
      </c>
      <c r="BF200" s="170">
        <f t="shared" si="25"/>
        <v>0</v>
      </c>
      <c r="BG200" s="170">
        <f t="shared" si="26"/>
        <v>0</v>
      </c>
      <c r="BH200" s="170">
        <f t="shared" si="27"/>
        <v>0</v>
      </c>
      <c r="BI200" s="170">
        <f t="shared" si="28"/>
        <v>0</v>
      </c>
      <c r="BJ200" s="18" t="s">
        <v>85</v>
      </c>
      <c r="BK200" s="170">
        <f t="shared" si="29"/>
        <v>0</v>
      </c>
      <c r="BL200" s="18" t="s">
        <v>595</v>
      </c>
      <c r="BM200" s="169" t="s">
        <v>1278</v>
      </c>
    </row>
    <row r="201" spans="1:65" s="2" customFormat="1" ht="16.5" customHeight="1">
      <c r="A201" s="33"/>
      <c r="B201" s="156"/>
      <c r="C201" s="209" t="s">
        <v>1490</v>
      </c>
      <c r="D201" s="209" t="s">
        <v>588</v>
      </c>
      <c r="E201" s="210" t="s">
        <v>1979</v>
      </c>
      <c r="F201" s="211" t="s">
        <v>1980</v>
      </c>
      <c r="G201" s="212" t="s">
        <v>227</v>
      </c>
      <c r="H201" s="213">
        <v>6</v>
      </c>
      <c r="I201" s="214"/>
      <c r="J201" s="215">
        <f t="shared" si="20"/>
        <v>0</v>
      </c>
      <c r="K201" s="216"/>
      <c r="L201" s="217"/>
      <c r="M201" s="218" t="s">
        <v>1</v>
      </c>
      <c r="N201" s="219" t="s">
        <v>40</v>
      </c>
      <c r="O201" s="62"/>
      <c r="P201" s="167">
        <f t="shared" si="21"/>
        <v>0</v>
      </c>
      <c r="Q201" s="167">
        <v>0</v>
      </c>
      <c r="R201" s="167">
        <f t="shared" si="22"/>
        <v>0</v>
      </c>
      <c r="S201" s="167">
        <v>0</v>
      </c>
      <c r="T201" s="168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1867</v>
      </c>
      <c r="AT201" s="169" t="s">
        <v>588</v>
      </c>
      <c r="AU201" s="169" t="s">
        <v>85</v>
      </c>
      <c r="AY201" s="18" t="s">
        <v>222</v>
      </c>
      <c r="BE201" s="170">
        <f t="shared" si="24"/>
        <v>0</v>
      </c>
      <c r="BF201" s="170">
        <f t="shared" si="25"/>
        <v>0</v>
      </c>
      <c r="BG201" s="170">
        <f t="shared" si="26"/>
        <v>0</v>
      </c>
      <c r="BH201" s="170">
        <f t="shared" si="27"/>
        <v>0</v>
      </c>
      <c r="BI201" s="170">
        <f t="shared" si="28"/>
        <v>0</v>
      </c>
      <c r="BJ201" s="18" t="s">
        <v>85</v>
      </c>
      <c r="BK201" s="170">
        <f t="shared" si="29"/>
        <v>0</v>
      </c>
      <c r="BL201" s="18" t="s">
        <v>595</v>
      </c>
      <c r="BM201" s="169" t="s">
        <v>1292</v>
      </c>
    </row>
    <row r="202" spans="1:65" s="2" customFormat="1" ht="16.5" customHeight="1">
      <c r="A202" s="33"/>
      <c r="B202" s="156"/>
      <c r="C202" s="157" t="s">
        <v>945</v>
      </c>
      <c r="D202" s="157" t="s">
        <v>224</v>
      </c>
      <c r="E202" s="158" t="s">
        <v>1981</v>
      </c>
      <c r="F202" s="159" t="s">
        <v>1982</v>
      </c>
      <c r="G202" s="160" t="s">
        <v>227</v>
      </c>
      <c r="H202" s="161">
        <v>145</v>
      </c>
      <c r="I202" s="162"/>
      <c r="J202" s="163">
        <f t="shared" si="20"/>
        <v>0</v>
      </c>
      <c r="K202" s="164"/>
      <c r="L202" s="34"/>
      <c r="M202" s="165" t="s">
        <v>1</v>
      </c>
      <c r="N202" s="166" t="s">
        <v>40</v>
      </c>
      <c r="O202" s="62"/>
      <c r="P202" s="167">
        <f t="shared" si="21"/>
        <v>0</v>
      </c>
      <c r="Q202" s="167">
        <v>0</v>
      </c>
      <c r="R202" s="167">
        <f t="shared" si="22"/>
        <v>0</v>
      </c>
      <c r="S202" s="167">
        <v>0</v>
      </c>
      <c r="T202" s="168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595</v>
      </c>
      <c r="AT202" s="169" t="s">
        <v>224</v>
      </c>
      <c r="AU202" s="169" t="s">
        <v>85</v>
      </c>
      <c r="AY202" s="18" t="s">
        <v>222</v>
      </c>
      <c r="BE202" s="170">
        <f t="shared" si="24"/>
        <v>0</v>
      </c>
      <c r="BF202" s="170">
        <f t="shared" si="25"/>
        <v>0</v>
      </c>
      <c r="BG202" s="170">
        <f t="shared" si="26"/>
        <v>0</v>
      </c>
      <c r="BH202" s="170">
        <f t="shared" si="27"/>
        <v>0</v>
      </c>
      <c r="BI202" s="170">
        <f t="shared" si="28"/>
        <v>0</v>
      </c>
      <c r="BJ202" s="18" t="s">
        <v>85</v>
      </c>
      <c r="BK202" s="170">
        <f t="shared" si="29"/>
        <v>0</v>
      </c>
      <c r="BL202" s="18" t="s">
        <v>595</v>
      </c>
      <c r="BM202" s="169" t="s">
        <v>1541</v>
      </c>
    </row>
    <row r="203" spans="1:65" s="2" customFormat="1" ht="16.5" customHeight="1">
      <c r="A203" s="33"/>
      <c r="B203" s="156"/>
      <c r="C203" s="209" t="s">
        <v>953</v>
      </c>
      <c r="D203" s="209" t="s">
        <v>588</v>
      </c>
      <c r="E203" s="210" t="s">
        <v>1955</v>
      </c>
      <c r="F203" s="211" t="s">
        <v>1956</v>
      </c>
      <c r="G203" s="212" t="s">
        <v>227</v>
      </c>
      <c r="H203" s="213">
        <v>145</v>
      </c>
      <c r="I203" s="214"/>
      <c r="J203" s="215">
        <f t="shared" si="20"/>
        <v>0</v>
      </c>
      <c r="K203" s="216"/>
      <c r="L203" s="217"/>
      <c r="M203" s="218" t="s">
        <v>1</v>
      </c>
      <c r="N203" s="219" t="s">
        <v>40</v>
      </c>
      <c r="O203" s="62"/>
      <c r="P203" s="167">
        <f t="shared" si="21"/>
        <v>0</v>
      </c>
      <c r="Q203" s="167">
        <v>0</v>
      </c>
      <c r="R203" s="167">
        <f t="shared" si="22"/>
        <v>0</v>
      </c>
      <c r="S203" s="167">
        <v>0</v>
      </c>
      <c r="T203" s="168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9" t="s">
        <v>1867</v>
      </c>
      <c r="AT203" s="169" t="s">
        <v>588</v>
      </c>
      <c r="AU203" s="169" t="s">
        <v>85</v>
      </c>
      <c r="AY203" s="18" t="s">
        <v>222</v>
      </c>
      <c r="BE203" s="170">
        <f t="shared" si="24"/>
        <v>0</v>
      </c>
      <c r="BF203" s="170">
        <f t="shared" si="25"/>
        <v>0</v>
      </c>
      <c r="BG203" s="170">
        <f t="shared" si="26"/>
        <v>0</v>
      </c>
      <c r="BH203" s="170">
        <f t="shared" si="27"/>
        <v>0</v>
      </c>
      <c r="BI203" s="170">
        <f t="shared" si="28"/>
        <v>0</v>
      </c>
      <c r="BJ203" s="18" t="s">
        <v>85</v>
      </c>
      <c r="BK203" s="170">
        <f t="shared" si="29"/>
        <v>0</v>
      </c>
      <c r="BL203" s="18" t="s">
        <v>595</v>
      </c>
      <c r="BM203" s="169" t="s">
        <v>1303</v>
      </c>
    </row>
    <row r="204" spans="1:65" s="2" customFormat="1" ht="24.15" customHeight="1">
      <c r="A204" s="33"/>
      <c r="B204" s="156"/>
      <c r="C204" s="157" t="s">
        <v>958</v>
      </c>
      <c r="D204" s="157" t="s">
        <v>224</v>
      </c>
      <c r="E204" s="158" t="s">
        <v>1983</v>
      </c>
      <c r="F204" s="159" t="s">
        <v>1984</v>
      </c>
      <c r="G204" s="160" t="s">
        <v>227</v>
      </c>
      <c r="H204" s="161">
        <v>14</v>
      </c>
      <c r="I204" s="162"/>
      <c r="J204" s="163">
        <f t="shared" si="20"/>
        <v>0</v>
      </c>
      <c r="K204" s="164"/>
      <c r="L204" s="34"/>
      <c r="M204" s="165" t="s">
        <v>1</v>
      </c>
      <c r="N204" s="166" t="s">
        <v>40</v>
      </c>
      <c r="O204" s="62"/>
      <c r="P204" s="167">
        <f t="shared" si="21"/>
        <v>0</v>
      </c>
      <c r="Q204" s="167">
        <v>0</v>
      </c>
      <c r="R204" s="167">
        <f t="shared" si="22"/>
        <v>0</v>
      </c>
      <c r="S204" s="167">
        <v>0</v>
      </c>
      <c r="T204" s="168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595</v>
      </c>
      <c r="AT204" s="169" t="s">
        <v>224</v>
      </c>
      <c r="AU204" s="169" t="s">
        <v>85</v>
      </c>
      <c r="AY204" s="18" t="s">
        <v>222</v>
      </c>
      <c r="BE204" s="170">
        <f t="shared" si="24"/>
        <v>0</v>
      </c>
      <c r="BF204" s="170">
        <f t="shared" si="25"/>
        <v>0</v>
      </c>
      <c r="BG204" s="170">
        <f t="shared" si="26"/>
        <v>0</v>
      </c>
      <c r="BH204" s="170">
        <f t="shared" si="27"/>
        <v>0</v>
      </c>
      <c r="BI204" s="170">
        <f t="shared" si="28"/>
        <v>0</v>
      </c>
      <c r="BJ204" s="18" t="s">
        <v>85</v>
      </c>
      <c r="BK204" s="170">
        <f t="shared" si="29"/>
        <v>0</v>
      </c>
      <c r="BL204" s="18" t="s">
        <v>595</v>
      </c>
      <c r="BM204" s="169" t="s">
        <v>1553</v>
      </c>
    </row>
    <row r="205" spans="1:65" s="2" customFormat="1" ht="16.5" customHeight="1">
      <c r="A205" s="33"/>
      <c r="B205" s="156"/>
      <c r="C205" s="209" t="s">
        <v>964</v>
      </c>
      <c r="D205" s="209" t="s">
        <v>588</v>
      </c>
      <c r="E205" s="210" t="s">
        <v>1967</v>
      </c>
      <c r="F205" s="211" t="s">
        <v>1968</v>
      </c>
      <c r="G205" s="212" t="s">
        <v>227</v>
      </c>
      <c r="H205" s="213">
        <v>14</v>
      </c>
      <c r="I205" s="214"/>
      <c r="J205" s="215">
        <f t="shared" si="20"/>
        <v>0</v>
      </c>
      <c r="K205" s="216"/>
      <c r="L205" s="217"/>
      <c r="M205" s="218" t="s">
        <v>1</v>
      </c>
      <c r="N205" s="219" t="s">
        <v>40</v>
      </c>
      <c r="O205" s="62"/>
      <c r="P205" s="167">
        <f t="shared" si="21"/>
        <v>0</v>
      </c>
      <c r="Q205" s="167">
        <v>0</v>
      </c>
      <c r="R205" s="167">
        <f t="shared" si="22"/>
        <v>0</v>
      </c>
      <c r="S205" s="167">
        <v>0</v>
      </c>
      <c r="T205" s="168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9" t="s">
        <v>1867</v>
      </c>
      <c r="AT205" s="169" t="s">
        <v>588</v>
      </c>
      <c r="AU205" s="169" t="s">
        <v>85</v>
      </c>
      <c r="AY205" s="18" t="s">
        <v>222</v>
      </c>
      <c r="BE205" s="170">
        <f t="shared" si="24"/>
        <v>0</v>
      </c>
      <c r="BF205" s="170">
        <f t="shared" si="25"/>
        <v>0</v>
      </c>
      <c r="BG205" s="170">
        <f t="shared" si="26"/>
        <v>0</v>
      </c>
      <c r="BH205" s="170">
        <f t="shared" si="27"/>
        <v>0</v>
      </c>
      <c r="BI205" s="170">
        <f t="shared" si="28"/>
        <v>0</v>
      </c>
      <c r="BJ205" s="18" t="s">
        <v>85</v>
      </c>
      <c r="BK205" s="170">
        <f t="shared" si="29"/>
        <v>0</v>
      </c>
      <c r="BL205" s="18" t="s">
        <v>595</v>
      </c>
      <c r="BM205" s="169" t="s">
        <v>1561</v>
      </c>
    </row>
    <row r="206" spans="1:65" s="2" customFormat="1" ht="24.15" customHeight="1">
      <c r="A206" s="33"/>
      <c r="B206" s="156"/>
      <c r="C206" s="157" t="s">
        <v>969</v>
      </c>
      <c r="D206" s="157" t="s">
        <v>224</v>
      </c>
      <c r="E206" s="158" t="s">
        <v>1983</v>
      </c>
      <c r="F206" s="159" t="s">
        <v>1984</v>
      </c>
      <c r="G206" s="160" t="s">
        <v>227</v>
      </c>
      <c r="H206" s="161">
        <v>12</v>
      </c>
      <c r="I206" s="162"/>
      <c r="J206" s="163">
        <f t="shared" ref="J206:J237" si="30">ROUND(I206*H206,2)</f>
        <v>0</v>
      </c>
      <c r="K206" s="164"/>
      <c r="L206" s="34"/>
      <c r="M206" s="165" t="s">
        <v>1</v>
      </c>
      <c r="N206" s="166" t="s">
        <v>40</v>
      </c>
      <c r="O206" s="62"/>
      <c r="P206" s="167">
        <f t="shared" ref="P206:P237" si="31">O206*H206</f>
        <v>0</v>
      </c>
      <c r="Q206" s="167">
        <v>0</v>
      </c>
      <c r="R206" s="167">
        <f t="shared" ref="R206:R237" si="32">Q206*H206</f>
        <v>0</v>
      </c>
      <c r="S206" s="167">
        <v>0</v>
      </c>
      <c r="T206" s="168">
        <f t="shared" ref="T206:T237" si="33"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9" t="s">
        <v>595</v>
      </c>
      <c r="AT206" s="169" t="s">
        <v>224</v>
      </c>
      <c r="AU206" s="169" t="s">
        <v>85</v>
      </c>
      <c r="AY206" s="18" t="s">
        <v>222</v>
      </c>
      <c r="BE206" s="170">
        <f t="shared" ref="BE206:BE237" si="34">IF(N206="základná",J206,0)</f>
        <v>0</v>
      </c>
      <c r="BF206" s="170">
        <f t="shared" ref="BF206:BF237" si="35">IF(N206="znížená",J206,0)</f>
        <v>0</v>
      </c>
      <c r="BG206" s="170">
        <f t="shared" ref="BG206:BG237" si="36">IF(N206="zákl. prenesená",J206,0)</f>
        <v>0</v>
      </c>
      <c r="BH206" s="170">
        <f t="shared" ref="BH206:BH237" si="37">IF(N206="zníž. prenesená",J206,0)</f>
        <v>0</v>
      </c>
      <c r="BI206" s="170">
        <f t="shared" ref="BI206:BI237" si="38">IF(N206="nulová",J206,0)</f>
        <v>0</v>
      </c>
      <c r="BJ206" s="18" t="s">
        <v>85</v>
      </c>
      <c r="BK206" s="170">
        <f t="shared" ref="BK206:BK237" si="39">ROUND(I206*H206,2)</f>
        <v>0</v>
      </c>
      <c r="BL206" s="18" t="s">
        <v>595</v>
      </c>
      <c r="BM206" s="169" t="s">
        <v>1576</v>
      </c>
    </row>
    <row r="207" spans="1:65" s="2" customFormat="1" ht="16.5" customHeight="1">
      <c r="A207" s="33"/>
      <c r="B207" s="156"/>
      <c r="C207" s="209" t="s">
        <v>973</v>
      </c>
      <c r="D207" s="209" t="s">
        <v>588</v>
      </c>
      <c r="E207" s="210" t="s">
        <v>1985</v>
      </c>
      <c r="F207" s="211" t="s">
        <v>1986</v>
      </c>
      <c r="G207" s="212" t="s">
        <v>227</v>
      </c>
      <c r="H207" s="213">
        <v>12</v>
      </c>
      <c r="I207" s="214"/>
      <c r="J207" s="215">
        <f t="shared" si="30"/>
        <v>0</v>
      </c>
      <c r="K207" s="216"/>
      <c r="L207" s="217"/>
      <c r="M207" s="218" t="s">
        <v>1</v>
      </c>
      <c r="N207" s="219" t="s">
        <v>40</v>
      </c>
      <c r="O207" s="62"/>
      <c r="P207" s="167">
        <f t="shared" si="31"/>
        <v>0</v>
      </c>
      <c r="Q207" s="167">
        <v>0</v>
      </c>
      <c r="R207" s="167">
        <f t="shared" si="32"/>
        <v>0</v>
      </c>
      <c r="S207" s="167">
        <v>0</v>
      </c>
      <c r="T207" s="168">
        <f t="shared" si="3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1867</v>
      </c>
      <c r="AT207" s="169" t="s">
        <v>588</v>
      </c>
      <c r="AU207" s="169" t="s">
        <v>85</v>
      </c>
      <c r="AY207" s="18" t="s">
        <v>222</v>
      </c>
      <c r="BE207" s="170">
        <f t="shared" si="34"/>
        <v>0</v>
      </c>
      <c r="BF207" s="170">
        <f t="shared" si="35"/>
        <v>0</v>
      </c>
      <c r="BG207" s="170">
        <f t="shared" si="36"/>
        <v>0</v>
      </c>
      <c r="BH207" s="170">
        <f t="shared" si="37"/>
        <v>0</v>
      </c>
      <c r="BI207" s="170">
        <f t="shared" si="38"/>
        <v>0</v>
      </c>
      <c r="BJ207" s="18" t="s">
        <v>85</v>
      </c>
      <c r="BK207" s="170">
        <f t="shared" si="39"/>
        <v>0</v>
      </c>
      <c r="BL207" s="18" t="s">
        <v>595</v>
      </c>
      <c r="BM207" s="169" t="s">
        <v>1585</v>
      </c>
    </row>
    <row r="208" spans="1:65" s="2" customFormat="1" ht="24.15" customHeight="1">
      <c r="A208" s="33"/>
      <c r="B208" s="156"/>
      <c r="C208" s="157" t="s">
        <v>977</v>
      </c>
      <c r="D208" s="157" t="s">
        <v>224</v>
      </c>
      <c r="E208" s="158" t="s">
        <v>1987</v>
      </c>
      <c r="F208" s="159" t="s">
        <v>1988</v>
      </c>
      <c r="G208" s="160" t="s">
        <v>227</v>
      </c>
      <c r="H208" s="161">
        <v>23</v>
      </c>
      <c r="I208" s="162"/>
      <c r="J208" s="163">
        <f t="shared" si="30"/>
        <v>0</v>
      </c>
      <c r="K208" s="164"/>
      <c r="L208" s="34"/>
      <c r="M208" s="165" t="s">
        <v>1</v>
      </c>
      <c r="N208" s="166" t="s">
        <v>40</v>
      </c>
      <c r="O208" s="62"/>
      <c r="P208" s="167">
        <f t="shared" si="31"/>
        <v>0</v>
      </c>
      <c r="Q208" s="167">
        <v>0</v>
      </c>
      <c r="R208" s="167">
        <f t="shared" si="32"/>
        <v>0</v>
      </c>
      <c r="S208" s="167">
        <v>0</v>
      </c>
      <c r="T208" s="168">
        <f t="shared" si="3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595</v>
      </c>
      <c r="AT208" s="169" t="s">
        <v>224</v>
      </c>
      <c r="AU208" s="169" t="s">
        <v>85</v>
      </c>
      <c r="AY208" s="18" t="s">
        <v>222</v>
      </c>
      <c r="BE208" s="170">
        <f t="shared" si="34"/>
        <v>0</v>
      </c>
      <c r="BF208" s="170">
        <f t="shared" si="35"/>
        <v>0</v>
      </c>
      <c r="BG208" s="170">
        <f t="shared" si="36"/>
        <v>0</v>
      </c>
      <c r="BH208" s="170">
        <f t="shared" si="37"/>
        <v>0</v>
      </c>
      <c r="BI208" s="170">
        <f t="shared" si="38"/>
        <v>0</v>
      </c>
      <c r="BJ208" s="18" t="s">
        <v>85</v>
      </c>
      <c r="BK208" s="170">
        <f t="shared" si="39"/>
        <v>0</v>
      </c>
      <c r="BL208" s="18" t="s">
        <v>595</v>
      </c>
      <c r="BM208" s="169" t="s">
        <v>1596</v>
      </c>
    </row>
    <row r="209" spans="1:65" s="2" customFormat="1" ht="16.5" customHeight="1">
      <c r="A209" s="33"/>
      <c r="B209" s="156"/>
      <c r="C209" s="209" t="s">
        <v>983</v>
      </c>
      <c r="D209" s="209" t="s">
        <v>588</v>
      </c>
      <c r="E209" s="210" t="s">
        <v>1989</v>
      </c>
      <c r="F209" s="211" t="s">
        <v>1990</v>
      </c>
      <c r="G209" s="212" t="s">
        <v>227</v>
      </c>
      <c r="H209" s="213">
        <v>23</v>
      </c>
      <c r="I209" s="214"/>
      <c r="J209" s="215">
        <f t="shared" si="30"/>
        <v>0</v>
      </c>
      <c r="K209" s="216"/>
      <c r="L209" s="217"/>
      <c r="M209" s="218" t="s">
        <v>1</v>
      </c>
      <c r="N209" s="219" t="s">
        <v>40</v>
      </c>
      <c r="O209" s="62"/>
      <c r="P209" s="167">
        <f t="shared" si="31"/>
        <v>0</v>
      </c>
      <c r="Q209" s="167">
        <v>0</v>
      </c>
      <c r="R209" s="167">
        <f t="shared" si="32"/>
        <v>0</v>
      </c>
      <c r="S209" s="167">
        <v>0</v>
      </c>
      <c r="T209" s="168">
        <f t="shared" si="3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9" t="s">
        <v>1867</v>
      </c>
      <c r="AT209" s="169" t="s">
        <v>588</v>
      </c>
      <c r="AU209" s="169" t="s">
        <v>85</v>
      </c>
      <c r="AY209" s="18" t="s">
        <v>222</v>
      </c>
      <c r="BE209" s="170">
        <f t="shared" si="34"/>
        <v>0</v>
      </c>
      <c r="BF209" s="170">
        <f t="shared" si="35"/>
        <v>0</v>
      </c>
      <c r="BG209" s="170">
        <f t="shared" si="36"/>
        <v>0</v>
      </c>
      <c r="BH209" s="170">
        <f t="shared" si="37"/>
        <v>0</v>
      </c>
      <c r="BI209" s="170">
        <f t="shared" si="38"/>
        <v>0</v>
      </c>
      <c r="BJ209" s="18" t="s">
        <v>85</v>
      </c>
      <c r="BK209" s="170">
        <f t="shared" si="39"/>
        <v>0</v>
      </c>
      <c r="BL209" s="18" t="s">
        <v>595</v>
      </c>
      <c r="BM209" s="169" t="s">
        <v>1608</v>
      </c>
    </row>
    <row r="210" spans="1:65" s="2" customFormat="1" ht="16.5" customHeight="1">
      <c r="A210" s="33"/>
      <c r="B210" s="156"/>
      <c r="C210" s="157" t="s">
        <v>987</v>
      </c>
      <c r="D210" s="157" t="s">
        <v>224</v>
      </c>
      <c r="E210" s="158" t="s">
        <v>1991</v>
      </c>
      <c r="F210" s="159" t="s">
        <v>1992</v>
      </c>
      <c r="G210" s="160" t="s">
        <v>227</v>
      </c>
      <c r="H210" s="161">
        <v>9</v>
      </c>
      <c r="I210" s="162"/>
      <c r="J210" s="163">
        <f t="shared" si="30"/>
        <v>0</v>
      </c>
      <c r="K210" s="164"/>
      <c r="L210" s="34"/>
      <c r="M210" s="165" t="s">
        <v>1</v>
      </c>
      <c r="N210" s="166" t="s">
        <v>40</v>
      </c>
      <c r="O210" s="62"/>
      <c r="P210" s="167">
        <f t="shared" si="31"/>
        <v>0</v>
      </c>
      <c r="Q210" s="167">
        <v>0</v>
      </c>
      <c r="R210" s="167">
        <f t="shared" si="32"/>
        <v>0</v>
      </c>
      <c r="S210" s="167">
        <v>0</v>
      </c>
      <c r="T210" s="168">
        <f t="shared" si="3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9" t="s">
        <v>595</v>
      </c>
      <c r="AT210" s="169" t="s">
        <v>224</v>
      </c>
      <c r="AU210" s="169" t="s">
        <v>85</v>
      </c>
      <c r="AY210" s="18" t="s">
        <v>222</v>
      </c>
      <c r="BE210" s="170">
        <f t="shared" si="34"/>
        <v>0</v>
      </c>
      <c r="BF210" s="170">
        <f t="shared" si="35"/>
        <v>0</v>
      </c>
      <c r="BG210" s="170">
        <f t="shared" si="36"/>
        <v>0</v>
      </c>
      <c r="BH210" s="170">
        <f t="shared" si="37"/>
        <v>0</v>
      </c>
      <c r="BI210" s="170">
        <f t="shared" si="38"/>
        <v>0</v>
      </c>
      <c r="BJ210" s="18" t="s">
        <v>85</v>
      </c>
      <c r="BK210" s="170">
        <f t="shared" si="39"/>
        <v>0</v>
      </c>
      <c r="BL210" s="18" t="s">
        <v>595</v>
      </c>
      <c r="BM210" s="169" t="s">
        <v>1621</v>
      </c>
    </row>
    <row r="211" spans="1:65" s="2" customFormat="1" ht="16.5" customHeight="1">
      <c r="A211" s="33"/>
      <c r="B211" s="156"/>
      <c r="C211" s="209" t="s">
        <v>1494</v>
      </c>
      <c r="D211" s="209" t="s">
        <v>588</v>
      </c>
      <c r="E211" s="210" t="s">
        <v>1993</v>
      </c>
      <c r="F211" s="211" t="s">
        <v>1994</v>
      </c>
      <c r="G211" s="212" t="s">
        <v>227</v>
      </c>
      <c r="H211" s="213">
        <v>18</v>
      </c>
      <c r="I211" s="214"/>
      <c r="J211" s="215">
        <f t="shared" si="30"/>
        <v>0</v>
      </c>
      <c r="K211" s="216"/>
      <c r="L211" s="217"/>
      <c r="M211" s="218" t="s">
        <v>1</v>
      </c>
      <c r="N211" s="219" t="s">
        <v>40</v>
      </c>
      <c r="O211" s="62"/>
      <c r="P211" s="167">
        <f t="shared" si="31"/>
        <v>0</v>
      </c>
      <c r="Q211" s="167">
        <v>0</v>
      </c>
      <c r="R211" s="167">
        <f t="shared" si="32"/>
        <v>0</v>
      </c>
      <c r="S211" s="167">
        <v>0</v>
      </c>
      <c r="T211" s="168">
        <f t="shared" si="3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9" t="s">
        <v>1867</v>
      </c>
      <c r="AT211" s="169" t="s">
        <v>588</v>
      </c>
      <c r="AU211" s="169" t="s">
        <v>85</v>
      </c>
      <c r="AY211" s="18" t="s">
        <v>222</v>
      </c>
      <c r="BE211" s="170">
        <f t="shared" si="34"/>
        <v>0</v>
      </c>
      <c r="BF211" s="170">
        <f t="shared" si="35"/>
        <v>0</v>
      </c>
      <c r="BG211" s="170">
        <f t="shared" si="36"/>
        <v>0</v>
      </c>
      <c r="BH211" s="170">
        <f t="shared" si="37"/>
        <v>0</v>
      </c>
      <c r="BI211" s="170">
        <f t="shared" si="38"/>
        <v>0</v>
      </c>
      <c r="BJ211" s="18" t="s">
        <v>85</v>
      </c>
      <c r="BK211" s="170">
        <f t="shared" si="39"/>
        <v>0</v>
      </c>
      <c r="BL211" s="18" t="s">
        <v>595</v>
      </c>
      <c r="BM211" s="169" t="s">
        <v>1632</v>
      </c>
    </row>
    <row r="212" spans="1:65" s="2" customFormat="1" ht="16.5" customHeight="1">
      <c r="A212" s="33"/>
      <c r="B212" s="156"/>
      <c r="C212" s="209" t="s">
        <v>1499</v>
      </c>
      <c r="D212" s="209" t="s">
        <v>588</v>
      </c>
      <c r="E212" s="210" t="s">
        <v>1995</v>
      </c>
      <c r="F212" s="211" t="s">
        <v>1996</v>
      </c>
      <c r="G212" s="212" t="s">
        <v>227</v>
      </c>
      <c r="H212" s="213">
        <v>9</v>
      </c>
      <c r="I212" s="214"/>
      <c r="J212" s="215">
        <f t="shared" si="30"/>
        <v>0</v>
      </c>
      <c r="K212" s="216"/>
      <c r="L212" s="217"/>
      <c r="M212" s="218" t="s">
        <v>1</v>
      </c>
      <c r="N212" s="219" t="s">
        <v>40</v>
      </c>
      <c r="O212" s="62"/>
      <c r="P212" s="167">
        <f t="shared" si="31"/>
        <v>0</v>
      </c>
      <c r="Q212" s="167">
        <v>0</v>
      </c>
      <c r="R212" s="167">
        <f t="shared" si="32"/>
        <v>0</v>
      </c>
      <c r="S212" s="167">
        <v>0</v>
      </c>
      <c r="T212" s="168">
        <f t="shared" si="3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1867</v>
      </c>
      <c r="AT212" s="169" t="s">
        <v>588</v>
      </c>
      <c r="AU212" s="169" t="s">
        <v>85</v>
      </c>
      <c r="AY212" s="18" t="s">
        <v>222</v>
      </c>
      <c r="BE212" s="170">
        <f t="shared" si="34"/>
        <v>0</v>
      </c>
      <c r="BF212" s="170">
        <f t="shared" si="35"/>
        <v>0</v>
      </c>
      <c r="BG212" s="170">
        <f t="shared" si="36"/>
        <v>0</v>
      </c>
      <c r="BH212" s="170">
        <f t="shared" si="37"/>
        <v>0</v>
      </c>
      <c r="BI212" s="170">
        <f t="shared" si="38"/>
        <v>0</v>
      </c>
      <c r="BJ212" s="18" t="s">
        <v>85</v>
      </c>
      <c r="BK212" s="170">
        <f t="shared" si="39"/>
        <v>0</v>
      </c>
      <c r="BL212" s="18" t="s">
        <v>595</v>
      </c>
      <c r="BM212" s="169" t="s">
        <v>1644</v>
      </c>
    </row>
    <row r="213" spans="1:65" s="2" customFormat="1" ht="21.75" customHeight="1">
      <c r="A213" s="33"/>
      <c r="B213" s="156"/>
      <c r="C213" s="157" t="s">
        <v>1504</v>
      </c>
      <c r="D213" s="157" t="s">
        <v>224</v>
      </c>
      <c r="E213" s="158" t="s">
        <v>1997</v>
      </c>
      <c r="F213" s="159" t="s">
        <v>1998</v>
      </c>
      <c r="G213" s="160" t="s">
        <v>227</v>
      </c>
      <c r="H213" s="161">
        <v>9</v>
      </c>
      <c r="I213" s="162"/>
      <c r="J213" s="163">
        <f t="shared" si="30"/>
        <v>0</v>
      </c>
      <c r="K213" s="164"/>
      <c r="L213" s="34"/>
      <c r="M213" s="165" t="s">
        <v>1</v>
      </c>
      <c r="N213" s="166" t="s">
        <v>40</v>
      </c>
      <c r="O213" s="62"/>
      <c r="P213" s="167">
        <f t="shared" si="31"/>
        <v>0</v>
      </c>
      <c r="Q213" s="167">
        <v>0</v>
      </c>
      <c r="R213" s="167">
        <f t="shared" si="32"/>
        <v>0</v>
      </c>
      <c r="S213" s="167">
        <v>0</v>
      </c>
      <c r="T213" s="168">
        <f t="shared" si="3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9" t="s">
        <v>595</v>
      </c>
      <c r="AT213" s="169" t="s">
        <v>224</v>
      </c>
      <c r="AU213" s="169" t="s">
        <v>85</v>
      </c>
      <c r="AY213" s="18" t="s">
        <v>222</v>
      </c>
      <c r="BE213" s="170">
        <f t="shared" si="34"/>
        <v>0</v>
      </c>
      <c r="BF213" s="170">
        <f t="shared" si="35"/>
        <v>0</v>
      </c>
      <c r="BG213" s="170">
        <f t="shared" si="36"/>
        <v>0</v>
      </c>
      <c r="BH213" s="170">
        <f t="shared" si="37"/>
        <v>0</v>
      </c>
      <c r="BI213" s="170">
        <f t="shared" si="38"/>
        <v>0</v>
      </c>
      <c r="BJ213" s="18" t="s">
        <v>85</v>
      </c>
      <c r="BK213" s="170">
        <f t="shared" si="39"/>
        <v>0</v>
      </c>
      <c r="BL213" s="18" t="s">
        <v>595</v>
      </c>
      <c r="BM213" s="169" t="s">
        <v>1654</v>
      </c>
    </row>
    <row r="214" spans="1:65" s="2" customFormat="1" ht="16.5" customHeight="1">
      <c r="A214" s="33"/>
      <c r="B214" s="156"/>
      <c r="C214" s="209" t="s">
        <v>1172</v>
      </c>
      <c r="D214" s="209" t="s">
        <v>588</v>
      </c>
      <c r="E214" s="210" t="s">
        <v>1999</v>
      </c>
      <c r="F214" s="211" t="s">
        <v>2000</v>
      </c>
      <c r="G214" s="212" t="s">
        <v>227</v>
      </c>
      <c r="H214" s="213">
        <v>9</v>
      </c>
      <c r="I214" s="214"/>
      <c r="J214" s="215">
        <f t="shared" si="30"/>
        <v>0</v>
      </c>
      <c r="K214" s="216"/>
      <c r="L214" s="217"/>
      <c r="M214" s="218" t="s">
        <v>1</v>
      </c>
      <c r="N214" s="219" t="s">
        <v>40</v>
      </c>
      <c r="O214" s="62"/>
      <c r="P214" s="167">
        <f t="shared" si="31"/>
        <v>0</v>
      </c>
      <c r="Q214" s="167">
        <v>1.4999999999999999E-4</v>
      </c>
      <c r="R214" s="167">
        <f t="shared" si="32"/>
        <v>1.3499999999999999E-3</v>
      </c>
      <c r="S214" s="167">
        <v>0</v>
      </c>
      <c r="T214" s="168">
        <f t="shared" si="3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9" t="s">
        <v>1867</v>
      </c>
      <c r="AT214" s="169" t="s">
        <v>588</v>
      </c>
      <c r="AU214" s="169" t="s">
        <v>85</v>
      </c>
      <c r="AY214" s="18" t="s">
        <v>222</v>
      </c>
      <c r="BE214" s="170">
        <f t="shared" si="34"/>
        <v>0</v>
      </c>
      <c r="BF214" s="170">
        <f t="shared" si="35"/>
        <v>0</v>
      </c>
      <c r="BG214" s="170">
        <f t="shared" si="36"/>
        <v>0</v>
      </c>
      <c r="BH214" s="170">
        <f t="shared" si="37"/>
        <v>0</v>
      </c>
      <c r="BI214" s="170">
        <f t="shared" si="38"/>
        <v>0</v>
      </c>
      <c r="BJ214" s="18" t="s">
        <v>85</v>
      </c>
      <c r="BK214" s="170">
        <f t="shared" si="39"/>
        <v>0</v>
      </c>
      <c r="BL214" s="18" t="s">
        <v>595</v>
      </c>
      <c r="BM214" s="169" t="s">
        <v>1036</v>
      </c>
    </row>
    <row r="215" spans="1:65" s="2" customFormat="1" ht="24.15" customHeight="1">
      <c r="A215" s="33"/>
      <c r="B215" s="156"/>
      <c r="C215" s="157" t="s">
        <v>1051</v>
      </c>
      <c r="D215" s="157" t="s">
        <v>224</v>
      </c>
      <c r="E215" s="158" t="s">
        <v>2001</v>
      </c>
      <c r="F215" s="159" t="s">
        <v>2002</v>
      </c>
      <c r="G215" s="160" t="s">
        <v>227</v>
      </c>
      <c r="H215" s="161">
        <v>9</v>
      </c>
      <c r="I215" s="162"/>
      <c r="J215" s="163">
        <f t="shared" si="30"/>
        <v>0</v>
      </c>
      <c r="K215" s="164"/>
      <c r="L215" s="34"/>
      <c r="M215" s="165" t="s">
        <v>1</v>
      </c>
      <c r="N215" s="166" t="s">
        <v>40</v>
      </c>
      <c r="O215" s="62"/>
      <c r="P215" s="167">
        <f t="shared" si="31"/>
        <v>0</v>
      </c>
      <c r="Q215" s="167">
        <v>0</v>
      </c>
      <c r="R215" s="167">
        <f t="shared" si="32"/>
        <v>0</v>
      </c>
      <c r="S215" s="167">
        <v>0</v>
      </c>
      <c r="T215" s="168">
        <f t="shared" si="3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595</v>
      </c>
      <c r="AT215" s="169" t="s">
        <v>224</v>
      </c>
      <c r="AU215" s="169" t="s">
        <v>85</v>
      </c>
      <c r="AY215" s="18" t="s">
        <v>222</v>
      </c>
      <c r="BE215" s="170">
        <f t="shared" si="34"/>
        <v>0</v>
      </c>
      <c r="BF215" s="170">
        <f t="shared" si="35"/>
        <v>0</v>
      </c>
      <c r="BG215" s="170">
        <f t="shared" si="36"/>
        <v>0</v>
      </c>
      <c r="BH215" s="170">
        <f t="shared" si="37"/>
        <v>0</v>
      </c>
      <c r="BI215" s="170">
        <f t="shared" si="38"/>
        <v>0</v>
      </c>
      <c r="BJ215" s="18" t="s">
        <v>85</v>
      </c>
      <c r="BK215" s="170">
        <f t="shared" si="39"/>
        <v>0</v>
      </c>
      <c r="BL215" s="18" t="s">
        <v>595</v>
      </c>
      <c r="BM215" s="169" t="s">
        <v>2003</v>
      </c>
    </row>
    <row r="216" spans="1:65" s="2" customFormat="1" ht="21.75" customHeight="1">
      <c r="A216" s="33"/>
      <c r="B216" s="156"/>
      <c r="C216" s="157" t="s">
        <v>1183</v>
      </c>
      <c r="D216" s="157" t="s">
        <v>224</v>
      </c>
      <c r="E216" s="158" t="s">
        <v>2004</v>
      </c>
      <c r="F216" s="159" t="s">
        <v>2005</v>
      </c>
      <c r="G216" s="160" t="s">
        <v>399</v>
      </c>
      <c r="H216" s="161">
        <v>189.22800000000001</v>
      </c>
      <c r="I216" s="162"/>
      <c r="J216" s="163">
        <f t="shared" si="30"/>
        <v>0</v>
      </c>
      <c r="K216" s="164"/>
      <c r="L216" s="34"/>
      <c r="M216" s="165" t="s">
        <v>1</v>
      </c>
      <c r="N216" s="166" t="s">
        <v>40</v>
      </c>
      <c r="O216" s="62"/>
      <c r="P216" s="167">
        <f t="shared" si="31"/>
        <v>0</v>
      </c>
      <c r="Q216" s="167">
        <v>0</v>
      </c>
      <c r="R216" s="167">
        <f t="shared" si="32"/>
        <v>0</v>
      </c>
      <c r="S216" s="167">
        <v>0</v>
      </c>
      <c r="T216" s="168">
        <f t="shared" si="3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9" t="s">
        <v>595</v>
      </c>
      <c r="AT216" s="169" t="s">
        <v>224</v>
      </c>
      <c r="AU216" s="169" t="s">
        <v>85</v>
      </c>
      <c r="AY216" s="18" t="s">
        <v>222</v>
      </c>
      <c r="BE216" s="170">
        <f t="shared" si="34"/>
        <v>0</v>
      </c>
      <c r="BF216" s="170">
        <f t="shared" si="35"/>
        <v>0</v>
      </c>
      <c r="BG216" s="170">
        <f t="shared" si="36"/>
        <v>0</v>
      </c>
      <c r="BH216" s="170">
        <f t="shared" si="37"/>
        <v>0</v>
      </c>
      <c r="BI216" s="170">
        <f t="shared" si="38"/>
        <v>0</v>
      </c>
      <c r="BJ216" s="18" t="s">
        <v>85</v>
      </c>
      <c r="BK216" s="170">
        <f t="shared" si="39"/>
        <v>0</v>
      </c>
      <c r="BL216" s="18" t="s">
        <v>595</v>
      </c>
      <c r="BM216" s="169" t="s">
        <v>2006</v>
      </c>
    </row>
    <row r="217" spans="1:65" s="2" customFormat="1" ht="21.75" customHeight="1">
      <c r="A217" s="33"/>
      <c r="B217" s="156"/>
      <c r="C217" s="209" t="s">
        <v>1191</v>
      </c>
      <c r="D217" s="209" t="s">
        <v>588</v>
      </c>
      <c r="E217" s="210" t="s">
        <v>2007</v>
      </c>
      <c r="F217" s="211" t="s">
        <v>2008</v>
      </c>
      <c r="G217" s="212" t="s">
        <v>399</v>
      </c>
      <c r="H217" s="213">
        <v>189.22800000000001</v>
      </c>
      <c r="I217" s="214"/>
      <c r="J217" s="215">
        <f t="shared" si="30"/>
        <v>0</v>
      </c>
      <c r="K217" s="216"/>
      <c r="L217" s="217"/>
      <c r="M217" s="218" t="s">
        <v>1</v>
      </c>
      <c r="N217" s="219" t="s">
        <v>40</v>
      </c>
      <c r="O217" s="62"/>
      <c r="P217" s="167">
        <f t="shared" si="31"/>
        <v>0</v>
      </c>
      <c r="Q217" s="167">
        <v>0</v>
      </c>
      <c r="R217" s="167">
        <f t="shared" si="32"/>
        <v>0</v>
      </c>
      <c r="S217" s="167">
        <v>0</v>
      </c>
      <c r="T217" s="168">
        <f t="shared" si="3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1867</v>
      </c>
      <c r="AT217" s="169" t="s">
        <v>588</v>
      </c>
      <c r="AU217" s="169" t="s">
        <v>85</v>
      </c>
      <c r="AY217" s="18" t="s">
        <v>222</v>
      </c>
      <c r="BE217" s="170">
        <f t="shared" si="34"/>
        <v>0</v>
      </c>
      <c r="BF217" s="170">
        <f t="shared" si="35"/>
        <v>0</v>
      </c>
      <c r="BG217" s="170">
        <f t="shared" si="36"/>
        <v>0</v>
      </c>
      <c r="BH217" s="170">
        <f t="shared" si="37"/>
        <v>0</v>
      </c>
      <c r="BI217" s="170">
        <f t="shared" si="38"/>
        <v>0</v>
      </c>
      <c r="BJ217" s="18" t="s">
        <v>85</v>
      </c>
      <c r="BK217" s="170">
        <f t="shared" si="39"/>
        <v>0</v>
      </c>
      <c r="BL217" s="18" t="s">
        <v>595</v>
      </c>
      <c r="BM217" s="169" t="s">
        <v>2009</v>
      </c>
    </row>
    <row r="218" spans="1:65" s="2" customFormat="1" ht="21.75" customHeight="1">
      <c r="A218" s="33"/>
      <c r="B218" s="156"/>
      <c r="C218" s="157" t="s">
        <v>1196</v>
      </c>
      <c r="D218" s="157" t="s">
        <v>224</v>
      </c>
      <c r="E218" s="158" t="s">
        <v>2010</v>
      </c>
      <c r="F218" s="159" t="s">
        <v>2011</v>
      </c>
      <c r="G218" s="160" t="s">
        <v>399</v>
      </c>
      <c r="H218" s="161">
        <v>34.692</v>
      </c>
      <c r="I218" s="162"/>
      <c r="J218" s="163">
        <f t="shared" si="30"/>
        <v>0</v>
      </c>
      <c r="K218" s="164"/>
      <c r="L218" s="34"/>
      <c r="M218" s="165" t="s">
        <v>1</v>
      </c>
      <c r="N218" s="166" t="s">
        <v>40</v>
      </c>
      <c r="O218" s="62"/>
      <c r="P218" s="167">
        <f t="shared" si="31"/>
        <v>0</v>
      </c>
      <c r="Q218" s="167">
        <v>0</v>
      </c>
      <c r="R218" s="167">
        <f t="shared" si="32"/>
        <v>0</v>
      </c>
      <c r="S218" s="167">
        <v>0</v>
      </c>
      <c r="T218" s="168">
        <f t="shared" si="3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595</v>
      </c>
      <c r="AT218" s="169" t="s">
        <v>224</v>
      </c>
      <c r="AU218" s="169" t="s">
        <v>85</v>
      </c>
      <c r="AY218" s="18" t="s">
        <v>222</v>
      </c>
      <c r="BE218" s="170">
        <f t="shared" si="34"/>
        <v>0</v>
      </c>
      <c r="BF218" s="170">
        <f t="shared" si="35"/>
        <v>0</v>
      </c>
      <c r="BG218" s="170">
        <f t="shared" si="36"/>
        <v>0</v>
      </c>
      <c r="BH218" s="170">
        <f t="shared" si="37"/>
        <v>0</v>
      </c>
      <c r="BI218" s="170">
        <f t="shared" si="38"/>
        <v>0</v>
      </c>
      <c r="BJ218" s="18" t="s">
        <v>85</v>
      </c>
      <c r="BK218" s="170">
        <f t="shared" si="39"/>
        <v>0</v>
      </c>
      <c r="BL218" s="18" t="s">
        <v>595</v>
      </c>
      <c r="BM218" s="169" t="s">
        <v>2012</v>
      </c>
    </row>
    <row r="219" spans="1:65" s="2" customFormat="1" ht="16.5" customHeight="1">
      <c r="A219" s="33"/>
      <c r="B219" s="156"/>
      <c r="C219" s="209" t="s">
        <v>992</v>
      </c>
      <c r="D219" s="209" t="s">
        <v>588</v>
      </c>
      <c r="E219" s="210" t="s">
        <v>2013</v>
      </c>
      <c r="F219" s="211" t="s">
        <v>2014</v>
      </c>
      <c r="G219" s="212" t="s">
        <v>399</v>
      </c>
      <c r="H219" s="213">
        <v>34.692</v>
      </c>
      <c r="I219" s="214"/>
      <c r="J219" s="215">
        <f t="shared" si="30"/>
        <v>0</v>
      </c>
      <c r="K219" s="216"/>
      <c r="L219" s="217"/>
      <c r="M219" s="218" t="s">
        <v>1</v>
      </c>
      <c r="N219" s="219" t="s">
        <v>40</v>
      </c>
      <c r="O219" s="62"/>
      <c r="P219" s="167">
        <f t="shared" si="31"/>
        <v>0</v>
      </c>
      <c r="Q219" s="167">
        <v>0</v>
      </c>
      <c r="R219" s="167">
        <f t="shared" si="32"/>
        <v>0</v>
      </c>
      <c r="S219" s="167">
        <v>0</v>
      </c>
      <c r="T219" s="168">
        <f t="shared" si="3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9" t="s">
        <v>1867</v>
      </c>
      <c r="AT219" s="169" t="s">
        <v>588</v>
      </c>
      <c r="AU219" s="169" t="s">
        <v>85</v>
      </c>
      <c r="AY219" s="18" t="s">
        <v>222</v>
      </c>
      <c r="BE219" s="170">
        <f t="shared" si="34"/>
        <v>0</v>
      </c>
      <c r="BF219" s="170">
        <f t="shared" si="35"/>
        <v>0</v>
      </c>
      <c r="BG219" s="170">
        <f t="shared" si="36"/>
        <v>0</v>
      </c>
      <c r="BH219" s="170">
        <f t="shared" si="37"/>
        <v>0</v>
      </c>
      <c r="BI219" s="170">
        <f t="shared" si="38"/>
        <v>0</v>
      </c>
      <c r="BJ219" s="18" t="s">
        <v>85</v>
      </c>
      <c r="BK219" s="170">
        <f t="shared" si="39"/>
        <v>0</v>
      </c>
      <c r="BL219" s="18" t="s">
        <v>595</v>
      </c>
      <c r="BM219" s="169" t="s">
        <v>2015</v>
      </c>
    </row>
    <row r="220" spans="1:65" s="2" customFormat="1" ht="21.75" customHeight="1">
      <c r="A220" s="33"/>
      <c r="B220" s="156"/>
      <c r="C220" s="157" t="s">
        <v>996</v>
      </c>
      <c r="D220" s="157" t="s">
        <v>224</v>
      </c>
      <c r="E220" s="158" t="s">
        <v>2016</v>
      </c>
      <c r="F220" s="159" t="s">
        <v>2017</v>
      </c>
      <c r="G220" s="160" t="s">
        <v>399</v>
      </c>
      <c r="H220" s="161">
        <v>148.96100000000001</v>
      </c>
      <c r="I220" s="162"/>
      <c r="J220" s="163">
        <f t="shared" si="30"/>
        <v>0</v>
      </c>
      <c r="K220" s="164"/>
      <c r="L220" s="34"/>
      <c r="M220" s="165" t="s">
        <v>1</v>
      </c>
      <c r="N220" s="166" t="s">
        <v>40</v>
      </c>
      <c r="O220" s="62"/>
      <c r="P220" s="167">
        <f t="shared" si="31"/>
        <v>0</v>
      </c>
      <c r="Q220" s="167">
        <v>0</v>
      </c>
      <c r="R220" s="167">
        <f t="shared" si="32"/>
        <v>0</v>
      </c>
      <c r="S220" s="167">
        <v>0</v>
      </c>
      <c r="T220" s="168">
        <f t="shared" si="3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595</v>
      </c>
      <c r="AT220" s="169" t="s">
        <v>224</v>
      </c>
      <c r="AU220" s="169" t="s">
        <v>85</v>
      </c>
      <c r="AY220" s="18" t="s">
        <v>222</v>
      </c>
      <c r="BE220" s="170">
        <f t="shared" si="34"/>
        <v>0</v>
      </c>
      <c r="BF220" s="170">
        <f t="shared" si="35"/>
        <v>0</v>
      </c>
      <c r="BG220" s="170">
        <f t="shared" si="36"/>
        <v>0</v>
      </c>
      <c r="BH220" s="170">
        <f t="shared" si="37"/>
        <v>0</v>
      </c>
      <c r="BI220" s="170">
        <f t="shared" si="38"/>
        <v>0</v>
      </c>
      <c r="BJ220" s="18" t="s">
        <v>85</v>
      </c>
      <c r="BK220" s="170">
        <f t="shared" si="39"/>
        <v>0</v>
      </c>
      <c r="BL220" s="18" t="s">
        <v>595</v>
      </c>
      <c r="BM220" s="169" t="s">
        <v>2018</v>
      </c>
    </row>
    <row r="221" spans="1:65" s="2" customFormat="1" ht="16.5" customHeight="1">
      <c r="A221" s="33"/>
      <c r="B221" s="156"/>
      <c r="C221" s="209" t="s">
        <v>1001</v>
      </c>
      <c r="D221" s="209" t="s">
        <v>588</v>
      </c>
      <c r="E221" s="210" t="s">
        <v>2019</v>
      </c>
      <c r="F221" s="211" t="s">
        <v>2020</v>
      </c>
      <c r="G221" s="212" t="s">
        <v>399</v>
      </c>
      <c r="H221" s="213">
        <v>148.96100000000001</v>
      </c>
      <c r="I221" s="214"/>
      <c r="J221" s="215">
        <f t="shared" si="30"/>
        <v>0</v>
      </c>
      <c r="K221" s="216"/>
      <c r="L221" s="217"/>
      <c r="M221" s="218" t="s">
        <v>1</v>
      </c>
      <c r="N221" s="219" t="s">
        <v>40</v>
      </c>
      <c r="O221" s="62"/>
      <c r="P221" s="167">
        <f t="shared" si="31"/>
        <v>0</v>
      </c>
      <c r="Q221" s="167">
        <v>0</v>
      </c>
      <c r="R221" s="167">
        <f t="shared" si="32"/>
        <v>0</v>
      </c>
      <c r="S221" s="167">
        <v>0</v>
      </c>
      <c r="T221" s="168">
        <f t="shared" si="3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9" t="s">
        <v>1867</v>
      </c>
      <c r="AT221" s="169" t="s">
        <v>588</v>
      </c>
      <c r="AU221" s="169" t="s">
        <v>85</v>
      </c>
      <c r="AY221" s="18" t="s">
        <v>222</v>
      </c>
      <c r="BE221" s="170">
        <f t="shared" si="34"/>
        <v>0</v>
      </c>
      <c r="BF221" s="170">
        <f t="shared" si="35"/>
        <v>0</v>
      </c>
      <c r="BG221" s="170">
        <f t="shared" si="36"/>
        <v>0</v>
      </c>
      <c r="BH221" s="170">
        <f t="shared" si="37"/>
        <v>0</v>
      </c>
      <c r="BI221" s="170">
        <f t="shared" si="38"/>
        <v>0</v>
      </c>
      <c r="BJ221" s="18" t="s">
        <v>85</v>
      </c>
      <c r="BK221" s="170">
        <f t="shared" si="39"/>
        <v>0</v>
      </c>
      <c r="BL221" s="18" t="s">
        <v>595</v>
      </c>
      <c r="BM221" s="169" t="s">
        <v>2021</v>
      </c>
    </row>
    <row r="222" spans="1:65" s="2" customFormat="1" ht="21.75" customHeight="1">
      <c r="A222" s="33"/>
      <c r="B222" s="156"/>
      <c r="C222" s="157" t="s">
        <v>1006</v>
      </c>
      <c r="D222" s="157" t="s">
        <v>224</v>
      </c>
      <c r="E222" s="158" t="s">
        <v>2016</v>
      </c>
      <c r="F222" s="159" t="s">
        <v>2017</v>
      </c>
      <c r="G222" s="160" t="s">
        <v>399</v>
      </c>
      <c r="H222" s="161">
        <v>69.921999999999997</v>
      </c>
      <c r="I222" s="162"/>
      <c r="J222" s="163">
        <f t="shared" si="30"/>
        <v>0</v>
      </c>
      <c r="K222" s="164"/>
      <c r="L222" s="34"/>
      <c r="M222" s="165" t="s">
        <v>1</v>
      </c>
      <c r="N222" s="166" t="s">
        <v>40</v>
      </c>
      <c r="O222" s="62"/>
      <c r="P222" s="167">
        <f t="shared" si="31"/>
        <v>0</v>
      </c>
      <c r="Q222" s="167">
        <v>0</v>
      </c>
      <c r="R222" s="167">
        <f t="shared" si="32"/>
        <v>0</v>
      </c>
      <c r="S222" s="167">
        <v>0</v>
      </c>
      <c r="T222" s="168">
        <f t="shared" si="3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595</v>
      </c>
      <c r="AT222" s="169" t="s">
        <v>224</v>
      </c>
      <c r="AU222" s="169" t="s">
        <v>85</v>
      </c>
      <c r="AY222" s="18" t="s">
        <v>222</v>
      </c>
      <c r="BE222" s="170">
        <f t="shared" si="34"/>
        <v>0</v>
      </c>
      <c r="BF222" s="170">
        <f t="shared" si="35"/>
        <v>0</v>
      </c>
      <c r="BG222" s="170">
        <f t="shared" si="36"/>
        <v>0</v>
      </c>
      <c r="BH222" s="170">
        <f t="shared" si="37"/>
        <v>0</v>
      </c>
      <c r="BI222" s="170">
        <f t="shared" si="38"/>
        <v>0</v>
      </c>
      <c r="BJ222" s="18" t="s">
        <v>85</v>
      </c>
      <c r="BK222" s="170">
        <f t="shared" si="39"/>
        <v>0</v>
      </c>
      <c r="BL222" s="18" t="s">
        <v>595</v>
      </c>
      <c r="BM222" s="169" t="s">
        <v>2022</v>
      </c>
    </row>
    <row r="223" spans="1:65" s="2" customFormat="1" ht="16.5" customHeight="1">
      <c r="A223" s="33"/>
      <c r="B223" s="156"/>
      <c r="C223" s="209" t="s">
        <v>1013</v>
      </c>
      <c r="D223" s="209" t="s">
        <v>588</v>
      </c>
      <c r="E223" s="210" t="s">
        <v>2023</v>
      </c>
      <c r="F223" s="211" t="s">
        <v>2024</v>
      </c>
      <c r="G223" s="212" t="s">
        <v>399</v>
      </c>
      <c r="H223" s="213">
        <v>69.921999999999997</v>
      </c>
      <c r="I223" s="214"/>
      <c r="J223" s="215">
        <f t="shared" si="30"/>
        <v>0</v>
      </c>
      <c r="K223" s="216"/>
      <c r="L223" s="217"/>
      <c r="M223" s="218" t="s">
        <v>1</v>
      </c>
      <c r="N223" s="219" t="s">
        <v>40</v>
      </c>
      <c r="O223" s="62"/>
      <c r="P223" s="167">
        <f t="shared" si="31"/>
        <v>0</v>
      </c>
      <c r="Q223" s="167">
        <v>0</v>
      </c>
      <c r="R223" s="167">
        <f t="shared" si="32"/>
        <v>0</v>
      </c>
      <c r="S223" s="167">
        <v>0</v>
      </c>
      <c r="T223" s="168">
        <f t="shared" si="3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9" t="s">
        <v>1867</v>
      </c>
      <c r="AT223" s="169" t="s">
        <v>588</v>
      </c>
      <c r="AU223" s="169" t="s">
        <v>85</v>
      </c>
      <c r="AY223" s="18" t="s">
        <v>222</v>
      </c>
      <c r="BE223" s="170">
        <f t="shared" si="34"/>
        <v>0</v>
      </c>
      <c r="BF223" s="170">
        <f t="shared" si="35"/>
        <v>0</v>
      </c>
      <c r="BG223" s="170">
        <f t="shared" si="36"/>
        <v>0</v>
      </c>
      <c r="BH223" s="170">
        <f t="shared" si="37"/>
        <v>0</v>
      </c>
      <c r="BI223" s="170">
        <f t="shared" si="38"/>
        <v>0</v>
      </c>
      <c r="BJ223" s="18" t="s">
        <v>85</v>
      </c>
      <c r="BK223" s="170">
        <f t="shared" si="39"/>
        <v>0</v>
      </c>
      <c r="BL223" s="18" t="s">
        <v>595</v>
      </c>
      <c r="BM223" s="169" t="s">
        <v>2025</v>
      </c>
    </row>
    <row r="224" spans="1:65" s="2" customFormat="1" ht="21.75" customHeight="1">
      <c r="A224" s="33"/>
      <c r="B224" s="156"/>
      <c r="C224" s="157" t="s">
        <v>1017</v>
      </c>
      <c r="D224" s="157" t="s">
        <v>224</v>
      </c>
      <c r="E224" s="158" t="s">
        <v>2026</v>
      </c>
      <c r="F224" s="159" t="s">
        <v>2027</v>
      </c>
      <c r="G224" s="160" t="s">
        <v>399</v>
      </c>
      <c r="H224" s="161">
        <v>393.767</v>
      </c>
      <c r="I224" s="162"/>
      <c r="J224" s="163">
        <f t="shared" si="30"/>
        <v>0</v>
      </c>
      <c r="K224" s="164"/>
      <c r="L224" s="34"/>
      <c r="M224" s="165" t="s">
        <v>1</v>
      </c>
      <c r="N224" s="166" t="s">
        <v>40</v>
      </c>
      <c r="O224" s="62"/>
      <c r="P224" s="167">
        <f t="shared" si="31"/>
        <v>0</v>
      </c>
      <c r="Q224" s="167">
        <v>0</v>
      </c>
      <c r="R224" s="167">
        <f t="shared" si="32"/>
        <v>0</v>
      </c>
      <c r="S224" s="167">
        <v>0</v>
      </c>
      <c r="T224" s="168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595</v>
      </c>
      <c r="AT224" s="169" t="s">
        <v>224</v>
      </c>
      <c r="AU224" s="169" t="s">
        <v>85</v>
      </c>
      <c r="AY224" s="18" t="s">
        <v>222</v>
      </c>
      <c r="BE224" s="170">
        <f t="shared" si="34"/>
        <v>0</v>
      </c>
      <c r="BF224" s="170">
        <f t="shared" si="35"/>
        <v>0</v>
      </c>
      <c r="BG224" s="170">
        <f t="shared" si="36"/>
        <v>0</v>
      </c>
      <c r="BH224" s="170">
        <f t="shared" si="37"/>
        <v>0</v>
      </c>
      <c r="BI224" s="170">
        <f t="shared" si="38"/>
        <v>0</v>
      </c>
      <c r="BJ224" s="18" t="s">
        <v>85</v>
      </c>
      <c r="BK224" s="170">
        <f t="shared" si="39"/>
        <v>0</v>
      </c>
      <c r="BL224" s="18" t="s">
        <v>595</v>
      </c>
      <c r="BM224" s="169" t="s">
        <v>2028</v>
      </c>
    </row>
    <row r="225" spans="1:65" s="2" customFormat="1" ht="16.5" customHeight="1">
      <c r="A225" s="33"/>
      <c r="B225" s="156"/>
      <c r="C225" s="209" t="s">
        <v>1025</v>
      </c>
      <c r="D225" s="209" t="s">
        <v>588</v>
      </c>
      <c r="E225" s="210" t="s">
        <v>2029</v>
      </c>
      <c r="F225" s="211" t="s">
        <v>2030</v>
      </c>
      <c r="G225" s="212" t="s">
        <v>399</v>
      </c>
      <c r="H225" s="213">
        <v>393.767</v>
      </c>
      <c r="I225" s="214"/>
      <c r="J225" s="215">
        <f t="shared" si="30"/>
        <v>0</v>
      </c>
      <c r="K225" s="216"/>
      <c r="L225" s="217"/>
      <c r="M225" s="218" t="s">
        <v>1</v>
      </c>
      <c r="N225" s="219" t="s">
        <v>40</v>
      </c>
      <c r="O225" s="62"/>
      <c r="P225" s="167">
        <f t="shared" si="31"/>
        <v>0</v>
      </c>
      <c r="Q225" s="167">
        <v>0</v>
      </c>
      <c r="R225" s="167">
        <f t="shared" si="32"/>
        <v>0</v>
      </c>
      <c r="S225" s="167">
        <v>0</v>
      </c>
      <c r="T225" s="168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9" t="s">
        <v>1867</v>
      </c>
      <c r="AT225" s="169" t="s">
        <v>588</v>
      </c>
      <c r="AU225" s="169" t="s">
        <v>85</v>
      </c>
      <c r="AY225" s="18" t="s">
        <v>222</v>
      </c>
      <c r="BE225" s="170">
        <f t="shared" si="34"/>
        <v>0</v>
      </c>
      <c r="BF225" s="170">
        <f t="shared" si="35"/>
        <v>0</v>
      </c>
      <c r="BG225" s="170">
        <f t="shared" si="36"/>
        <v>0</v>
      </c>
      <c r="BH225" s="170">
        <f t="shared" si="37"/>
        <v>0</v>
      </c>
      <c r="BI225" s="170">
        <f t="shared" si="38"/>
        <v>0</v>
      </c>
      <c r="BJ225" s="18" t="s">
        <v>85</v>
      </c>
      <c r="BK225" s="170">
        <f t="shared" si="39"/>
        <v>0</v>
      </c>
      <c r="BL225" s="18" t="s">
        <v>595</v>
      </c>
      <c r="BM225" s="169" t="s">
        <v>2031</v>
      </c>
    </row>
    <row r="226" spans="1:65" s="2" customFormat="1" ht="21.75" customHeight="1">
      <c r="A226" s="33"/>
      <c r="B226" s="156"/>
      <c r="C226" s="157" t="s">
        <v>1031</v>
      </c>
      <c r="D226" s="157" t="s">
        <v>224</v>
      </c>
      <c r="E226" s="158" t="s">
        <v>2032</v>
      </c>
      <c r="F226" s="159" t="s">
        <v>2033</v>
      </c>
      <c r="G226" s="160" t="s">
        <v>399</v>
      </c>
      <c r="H226" s="161">
        <v>9.4610000000000003</v>
      </c>
      <c r="I226" s="162"/>
      <c r="J226" s="163">
        <f t="shared" si="30"/>
        <v>0</v>
      </c>
      <c r="K226" s="164"/>
      <c r="L226" s="34"/>
      <c r="M226" s="165" t="s">
        <v>1</v>
      </c>
      <c r="N226" s="166" t="s">
        <v>40</v>
      </c>
      <c r="O226" s="62"/>
      <c r="P226" s="167">
        <f t="shared" si="31"/>
        <v>0</v>
      </c>
      <c r="Q226" s="167">
        <v>0</v>
      </c>
      <c r="R226" s="167">
        <f t="shared" si="32"/>
        <v>0</v>
      </c>
      <c r="S226" s="167">
        <v>0</v>
      </c>
      <c r="T226" s="168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9" t="s">
        <v>595</v>
      </c>
      <c r="AT226" s="169" t="s">
        <v>224</v>
      </c>
      <c r="AU226" s="169" t="s">
        <v>85</v>
      </c>
      <c r="AY226" s="18" t="s">
        <v>222</v>
      </c>
      <c r="BE226" s="170">
        <f t="shared" si="34"/>
        <v>0</v>
      </c>
      <c r="BF226" s="170">
        <f t="shared" si="35"/>
        <v>0</v>
      </c>
      <c r="BG226" s="170">
        <f t="shared" si="36"/>
        <v>0</v>
      </c>
      <c r="BH226" s="170">
        <f t="shared" si="37"/>
        <v>0</v>
      </c>
      <c r="BI226" s="170">
        <f t="shared" si="38"/>
        <v>0</v>
      </c>
      <c r="BJ226" s="18" t="s">
        <v>85</v>
      </c>
      <c r="BK226" s="170">
        <f t="shared" si="39"/>
        <v>0</v>
      </c>
      <c r="BL226" s="18" t="s">
        <v>595</v>
      </c>
      <c r="BM226" s="169" t="s">
        <v>2034</v>
      </c>
    </row>
    <row r="227" spans="1:65" s="2" customFormat="1" ht="16.5" customHeight="1">
      <c r="A227" s="33"/>
      <c r="B227" s="156"/>
      <c r="C227" s="209" t="s">
        <v>1509</v>
      </c>
      <c r="D227" s="209" t="s">
        <v>588</v>
      </c>
      <c r="E227" s="210" t="s">
        <v>2035</v>
      </c>
      <c r="F227" s="211" t="s">
        <v>2036</v>
      </c>
      <c r="G227" s="212" t="s">
        <v>399</v>
      </c>
      <c r="H227" s="213">
        <v>9.4610000000000003</v>
      </c>
      <c r="I227" s="214"/>
      <c r="J227" s="215">
        <f t="shared" si="30"/>
        <v>0</v>
      </c>
      <c r="K227" s="216"/>
      <c r="L227" s="217"/>
      <c r="M227" s="218" t="s">
        <v>1</v>
      </c>
      <c r="N227" s="219" t="s">
        <v>40</v>
      </c>
      <c r="O227" s="62"/>
      <c r="P227" s="167">
        <f t="shared" si="31"/>
        <v>0</v>
      </c>
      <c r="Q227" s="167">
        <v>0</v>
      </c>
      <c r="R227" s="167">
        <f t="shared" si="32"/>
        <v>0</v>
      </c>
      <c r="S227" s="167">
        <v>0</v>
      </c>
      <c r="T227" s="168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9" t="s">
        <v>1867</v>
      </c>
      <c r="AT227" s="169" t="s">
        <v>588</v>
      </c>
      <c r="AU227" s="169" t="s">
        <v>85</v>
      </c>
      <c r="AY227" s="18" t="s">
        <v>222</v>
      </c>
      <c r="BE227" s="170">
        <f t="shared" si="34"/>
        <v>0</v>
      </c>
      <c r="BF227" s="170">
        <f t="shared" si="35"/>
        <v>0</v>
      </c>
      <c r="BG227" s="170">
        <f t="shared" si="36"/>
        <v>0</v>
      </c>
      <c r="BH227" s="170">
        <f t="shared" si="37"/>
        <v>0</v>
      </c>
      <c r="BI227" s="170">
        <f t="shared" si="38"/>
        <v>0</v>
      </c>
      <c r="BJ227" s="18" t="s">
        <v>85</v>
      </c>
      <c r="BK227" s="170">
        <f t="shared" si="39"/>
        <v>0</v>
      </c>
      <c r="BL227" s="18" t="s">
        <v>595</v>
      </c>
      <c r="BM227" s="169" t="s">
        <v>2037</v>
      </c>
    </row>
    <row r="228" spans="1:65" s="2" customFormat="1" ht="21.75" customHeight="1">
      <c r="A228" s="33"/>
      <c r="B228" s="156"/>
      <c r="C228" s="157" t="s">
        <v>1940</v>
      </c>
      <c r="D228" s="157" t="s">
        <v>224</v>
      </c>
      <c r="E228" s="158" t="s">
        <v>2038</v>
      </c>
      <c r="F228" s="159" t="s">
        <v>2039</v>
      </c>
      <c r="G228" s="160" t="s">
        <v>399</v>
      </c>
      <c r="H228" s="161">
        <v>34.091999999999999</v>
      </c>
      <c r="I228" s="162"/>
      <c r="J228" s="163">
        <f t="shared" si="30"/>
        <v>0</v>
      </c>
      <c r="K228" s="164"/>
      <c r="L228" s="34"/>
      <c r="M228" s="165" t="s">
        <v>1</v>
      </c>
      <c r="N228" s="166" t="s">
        <v>40</v>
      </c>
      <c r="O228" s="62"/>
      <c r="P228" s="167">
        <f t="shared" si="31"/>
        <v>0</v>
      </c>
      <c r="Q228" s="167">
        <v>0</v>
      </c>
      <c r="R228" s="167">
        <f t="shared" si="32"/>
        <v>0</v>
      </c>
      <c r="S228" s="167">
        <v>0</v>
      </c>
      <c r="T228" s="168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595</v>
      </c>
      <c r="AT228" s="169" t="s">
        <v>224</v>
      </c>
      <c r="AU228" s="169" t="s">
        <v>85</v>
      </c>
      <c r="AY228" s="18" t="s">
        <v>222</v>
      </c>
      <c r="BE228" s="170">
        <f t="shared" si="34"/>
        <v>0</v>
      </c>
      <c r="BF228" s="170">
        <f t="shared" si="35"/>
        <v>0</v>
      </c>
      <c r="BG228" s="170">
        <f t="shared" si="36"/>
        <v>0</v>
      </c>
      <c r="BH228" s="170">
        <f t="shared" si="37"/>
        <v>0</v>
      </c>
      <c r="BI228" s="170">
        <f t="shared" si="38"/>
        <v>0</v>
      </c>
      <c r="BJ228" s="18" t="s">
        <v>85</v>
      </c>
      <c r="BK228" s="170">
        <f t="shared" si="39"/>
        <v>0</v>
      </c>
      <c r="BL228" s="18" t="s">
        <v>595</v>
      </c>
      <c r="BM228" s="169" t="s">
        <v>2040</v>
      </c>
    </row>
    <row r="229" spans="1:65" s="2" customFormat="1" ht="16.5" customHeight="1">
      <c r="A229" s="33"/>
      <c r="B229" s="156"/>
      <c r="C229" s="209" t="s">
        <v>1040</v>
      </c>
      <c r="D229" s="209" t="s">
        <v>588</v>
      </c>
      <c r="E229" s="210" t="s">
        <v>2041</v>
      </c>
      <c r="F229" s="211" t="s">
        <v>2042</v>
      </c>
      <c r="G229" s="212" t="s">
        <v>399</v>
      </c>
      <c r="H229" s="213">
        <v>34.091999999999999</v>
      </c>
      <c r="I229" s="214"/>
      <c r="J229" s="215">
        <f t="shared" si="30"/>
        <v>0</v>
      </c>
      <c r="K229" s="216"/>
      <c r="L229" s="217"/>
      <c r="M229" s="218" t="s">
        <v>1</v>
      </c>
      <c r="N229" s="219" t="s">
        <v>40</v>
      </c>
      <c r="O229" s="62"/>
      <c r="P229" s="167">
        <f t="shared" si="31"/>
        <v>0</v>
      </c>
      <c r="Q229" s="167">
        <v>0</v>
      </c>
      <c r="R229" s="167">
        <f t="shared" si="32"/>
        <v>0</v>
      </c>
      <c r="S229" s="167">
        <v>0</v>
      </c>
      <c r="T229" s="168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9" t="s">
        <v>1867</v>
      </c>
      <c r="AT229" s="169" t="s">
        <v>588</v>
      </c>
      <c r="AU229" s="169" t="s">
        <v>85</v>
      </c>
      <c r="AY229" s="18" t="s">
        <v>222</v>
      </c>
      <c r="BE229" s="170">
        <f t="shared" si="34"/>
        <v>0</v>
      </c>
      <c r="BF229" s="170">
        <f t="shared" si="35"/>
        <v>0</v>
      </c>
      <c r="BG229" s="170">
        <f t="shared" si="36"/>
        <v>0</v>
      </c>
      <c r="BH229" s="170">
        <f t="shared" si="37"/>
        <v>0</v>
      </c>
      <c r="BI229" s="170">
        <f t="shared" si="38"/>
        <v>0</v>
      </c>
      <c r="BJ229" s="18" t="s">
        <v>85</v>
      </c>
      <c r="BK229" s="170">
        <f t="shared" si="39"/>
        <v>0</v>
      </c>
      <c r="BL229" s="18" t="s">
        <v>595</v>
      </c>
      <c r="BM229" s="169" t="s">
        <v>2043</v>
      </c>
    </row>
    <row r="230" spans="1:65" s="2" customFormat="1" ht="21.75" customHeight="1">
      <c r="A230" s="33"/>
      <c r="B230" s="156"/>
      <c r="C230" s="157" t="s">
        <v>1044</v>
      </c>
      <c r="D230" s="157" t="s">
        <v>224</v>
      </c>
      <c r="E230" s="158" t="s">
        <v>2044</v>
      </c>
      <c r="F230" s="159" t="s">
        <v>2045</v>
      </c>
      <c r="G230" s="160" t="s">
        <v>399</v>
      </c>
      <c r="H230" s="161">
        <v>70.960999999999999</v>
      </c>
      <c r="I230" s="162"/>
      <c r="J230" s="163">
        <f t="shared" si="30"/>
        <v>0</v>
      </c>
      <c r="K230" s="164"/>
      <c r="L230" s="34"/>
      <c r="M230" s="165" t="s">
        <v>1</v>
      </c>
      <c r="N230" s="166" t="s">
        <v>40</v>
      </c>
      <c r="O230" s="62"/>
      <c r="P230" s="167">
        <f t="shared" si="31"/>
        <v>0</v>
      </c>
      <c r="Q230" s="167">
        <v>0</v>
      </c>
      <c r="R230" s="167">
        <f t="shared" si="32"/>
        <v>0</v>
      </c>
      <c r="S230" s="167">
        <v>0</v>
      </c>
      <c r="T230" s="168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9" t="s">
        <v>595</v>
      </c>
      <c r="AT230" s="169" t="s">
        <v>224</v>
      </c>
      <c r="AU230" s="169" t="s">
        <v>85</v>
      </c>
      <c r="AY230" s="18" t="s">
        <v>222</v>
      </c>
      <c r="BE230" s="170">
        <f t="shared" si="34"/>
        <v>0</v>
      </c>
      <c r="BF230" s="170">
        <f t="shared" si="35"/>
        <v>0</v>
      </c>
      <c r="BG230" s="170">
        <f t="shared" si="36"/>
        <v>0</v>
      </c>
      <c r="BH230" s="170">
        <f t="shared" si="37"/>
        <v>0</v>
      </c>
      <c r="BI230" s="170">
        <f t="shared" si="38"/>
        <v>0</v>
      </c>
      <c r="BJ230" s="18" t="s">
        <v>85</v>
      </c>
      <c r="BK230" s="170">
        <f t="shared" si="39"/>
        <v>0</v>
      </c>
      <c r="BL230" s="18" t="s">
        <v>595</v>
      </c>
      <c r="BM230" s="169" t="s">
        <v>2046</v>
      </c>
    </row>
    <row r="231" spans="1:65" s="2" customFormat="1" ht="16.5" customHeight="1">
      <c r="A231" s="33"/>
      <c r="B231" s="156"/>
      <c r="C231" s="209" t="s">
        <v>504</v>
      </c>
      <c r="D231" s="209" t="s">
        <v>588</v>
      </c>
      <c r="E231" s="210" t="s">
        <v>2047</v>
      </c>
      <c r="F231" s="211" t="s">
        <v>2048</v>
      </c>
      <c r="G231" s="212" t="s">
        <v>399</v>
      </c>
      <c r="H231" s="213">
        <v>70.960999999999999</v>
      </c>
      <c r="I231" s="214"/>
      <c r="J231" s="215">
        <f t="shared" si="30"/>
        <v>0</v>
      </c>
      <c r="K231" s="216"/>
      <c r="L231" s="217"/>
      <c r="M231" s="218" t="s">
        <v>1</v>
      </c>
      <c r="N231" s="219" t="s">
        <v>40</v>
      </c>
      <c r="O231" s="62"/>
      <c r="P231" s="167">
        <f t="shared" si="31"/>
        <v>0</v>
      </c>
      <c r="Q231" s="167">
        <v>0</v>
      </c>
      <c r="R231" s="167">
        <f t="shared" si="32"/>
        <v>0</v>
      </c>
      <c r="S231" s="167">
        <v>0</v>
      </c>
      <c r="T231" s="168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1867</v>
      </c>
      <c r="AT231" s="169" t="s">
        <v>588</v>
      </c>
      <c r="AU231" s="169" t="s">
        <v>85</v>
      </c>
      <c r="AY231" s="18" t="s">
        <v>222</v>
      </c>
      <c r="BE231" s="170">
        <f t="shared" si="34"/>
        <v>0</v>
      </c>
      <c r="BF231" s="170">
        <f t="shared" si="35"/>
        <v>0</v>
      </c>
      <c r="BG231" s="170">
        <f t="shared" si="36"/>
        <v>0</v>
      </c>
      <c r="BH231" s="170">
        <f t="shared" si="37"/>
        <v>0</v>
      </c>
      <c r="BI231" s="170">
        <f t="shared" si="38"/>
        <v>0</v>
      </c>
      <c r="BJ231" s="18" t="s">
        <v>85</v>
      </c>
      <c r="BK231" s="170">
        <f t="shared" si="39"/>
        <v>0</v>
      </c>
      <c r="BL231" s="18" t="s">
        <v>595</v>
      </c>
      <c r="BM231" s="169" t="s">
        <v>2049</v>
      </c>
    </row>
    <row r="232" spans="1:65" s="2" customFormat="1" ht="21.75" customHeight="1">
      <c r="A232" s="33"/>
      <c r="B232" s="156"/>
      <c r="C232" s="157" t="s">
        <v>1052</v>
      </c>
      <c r="D232" s="157" t="s">
        <v>224</v>
      </c>
      <c r="E232" s="158" t="s">
        <v>2044</v>
      </c>
      <c r="F232" s="159" t="s">
        <v>2045</v>
      </c>
      <c r="G232" s="160" t="s">
        <v>399</v>
      </c>
      <c r="H232" s="161">
        <v>34.692</v>
      </c>
      <c r="I232" s="162"/>
      <c r="J232" s="163">
        <f t="shared" si="30"/>
        <v>0</v>
      </c>
      <c r="K232" s="164"/>
      <c r="L232" s="34"/>
      <c r="M232" s="165" t="s">
        <v>1</v>
      </c>
      <c r="N232" s="166" t="s">
        <v>40</v>
      </c>
      <c r="O232" s="62"/>
      <c r="P232" s="167">
        <f t="shared" si="31"/>
        <v>0</v>
      </c>
      <c r="Q232" s="167">
        <v>0</v>
      </c>
      <c r="R232" s="167">
        <f t="shared" si="32"/>
        <v>0</v>
      </c>
      <c r="S232" s="167">
        <v>0</v>
      </c>
      <c r="T232" s="168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9" t="s">
        <v>595</v>
      </c>
      <c r="AT232" s="169" t="s">
        <v>224</v>
      </c>
      <c r="AU232" s="169" t="s">
        <v>85</v>
      </c>
      <c r="AY232" s="18" t="s">
        <v>222</v>
      </c>
      <c r="BE232" s="170">
        <f t="shared" si="34"/>
        <v>0</v>
      </c>
      <c r="BF232" s="170">
        <f t="shared" si="35"/>
        <v>0</v>
      </c>
      <c r="BG232" s="170">
        <f t="shared" si="36"/>
        <v>0</v>
      </c>
      <c r="BH232" s="170">
        <f t="shared" si="37"/>
        <v>0</v>
      </c>
      <c r="BI232" s="170">
        <f t="shared" si="38"/>
        <v>0</v>
      </c>
      <c r="BJ232" s="18" t="s">
        <v>85</v>
      </c>
      <c r="BK232" s="170">
        <f t="shared" si="39"/>
        <v>0</v>
      </c>
      <c r="BL232" s="18" t="s">
        <v>595</v>
      </c>
      <c r="BM232" s="169" t="s">
        <v>2050</v>
      </c>
    </row>
    <row r="233" spans="1:65" s="2" customFormat="1" ht="16.5" customHeight="1">
      <c r="A233" s="33"/>
      <c r="B233" s="156"/>
      <c r="C233" s="209" t="s">
        <v>1057</v>
      </c>
      <c r="D233" s="209" t="s">
        <v>588</v>
      </c>
      <c r="E233" s="210" t="s">
        <v>2051</v>
      </c>
      <c r="F233" s="211" t="s">
        <v>2052</v>
      </c>
      <c r="G233" s="212" t="s">
        <v>399</v>
      </c>
      <c r="H233" s="213">
        <v>34.692</v>
      </c>
      <c r="I233" s="214"/>
      <c r="J233" s="215">
        <f t="shared" si="30"/>
        <v>0</v>
      </c>
      <c r="K233" s="216"/>
      <c r="L233" s="217"/>
      <c r="M233" s="218" t="s">
        <v>1</v>
      </c>
      <c r="N233" s="219" t="s">
        <v>40</v>
      </c>
      <c r="O233" s="62"/>
      <c r="P233" s="167">
        <f t="shared" si="31"/>
        <v>0</v>
      </c>
      <c r="Q233" s="167">
        <v>0</v>
      </c>
      <c r="R233" s="167">
        <f t="shared" si="32"/>
        <v>0</v>
      </c>
      <c r="S233" s="167">
        <v>0</v>
      </c>
      <c r="T233" s="168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9" t="s">
        <v>1867</v>
      </c>
      <c r="AT233" s="169" t="s">
        <v>588</v>
      </c>
      <c r="AU233" s="169" t="s">
        <v>85</v>
      </c>
      <c r="AY233" s="18" t="s">
        <v>222</v>
      </c>
      <c r="BE233" s="170">
        <f t="shared" si="34"/>
        <v>0</v>
      </c>
      <c r="BF233" s="170">
        <f t="shared" si="35"/>
        <v>0</v>
      </c>
      <c r="BG233" s="170">
        <f t="shared" si="36"/>
        <v>0</v>
      </c>
      <c r="BH233" s="170">
        <f t="shared" si="37"/>
        <v>0</v>
      </c>
      <c r="BI233" s="170">
        <f t="shared" si="38"/>
        <v>0</v>
      </c>
      <c r="BJ233" s="18" t="s">
        <v>85</v>
      </c>
      <c r="BK233" s="170">
        <f t="shared" si="39"/>
        <v>0</v>
      </c>
      <c r="BL233" s="18" t="s">
        <v>595</v>
      </c>
      <c r="BM233" s="169" t="s">
        <v>2053</v>
      </c>
    </row>
    <row r="234" spans="1:65" s="2" customFormat="1" ht="21.75" customHeight="1">
      <c r="A234" s="33"/>
      <c r="B234" s="156"/>
      <c r="C234" s="157" t="s">
        <v>1059</v>
      </c>
      <c r="D234" s="157" t="s">
        <v>224</v>
      </c>
      <c r="E234" s="158" t="s">
        <v>2054</v>
      </c>
      <c r="F234" s="159" t="s">
        <v>2055</v>
      </c>
      <c r="G234" s="160" t="s">
        <v>399</v>
      </c>
      <c r="H234" s="161">
        <v>47.307000000000002</v>
      </c>
      <c r="I234" s="162"/>
      <c r="J234" s="163">
        <f t="shared" si="30"/>
        <v>0</v>
      </c>
      <c r="K234" s="164"/>
      <c r="L234" s="34"/>
      <c r="M234" s="165" t="s">
        <v>1</v>
      </c>
      <c r="N234" s="166" t="s">
        <v>40</v>
      </c>
      <c r="O234" s="62"/>
      <c r="P234" s="167">
        <f t="shared" si="31"/>
        <v>0</v>
      </c>
      <c r="Q234" s="167">
        <v>0</v>
      </c>
      <c r="R234" s="167">
        <f t="shared" si="32"/>
        <v>0</v>
      </c>
      <c r="S234" s="167">
        <v>0</v>
      </c>
      <c r="T234" s="168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595</v>
      </c>
      <c r="AT234" s="169" t="s">
        <v>224</v>
      </c>
      <c r="AU234" s="169" t="s">
        <v>85</v>
      </c>
      <c r="AY234" s="18" t="s">
        <v>222</v>
      </c>
      <c r="BE234" s="170">
        <f t="shared" si="34"/>
        <v>0</v>
      </c>
      <c r="BF234" s="170">
        <f t="shared" si="35"/>
        <v>0</v>
      </c>
      <c r="BG234" s="170">
        <f t="shared" si="36"/>
        <v>0</v>
      </c>
      <c r="BH234" s="170">
        <f t="shared" si="37"/>
        <v>0</v>
      </c>
      <c r="BI234" s="170">
        <f t="shared" si="38"/>
        <v>0</v>
      </c>
      <c r="BJ234" s="18" t="s">
        <v>85</v>
      </c>
      <c r="BK234" s="170">
        <f t="shared" si="39"/>
        <v>0</v>
      </c>
      <c r="BL234" s="18" t="s">
        <v>595</v>
      </c>
      <c r="BM234" s="169" t="s">
        <v>2056</v>
      </c>
    </row>
    <row r="235" spans="1:65" s="2" customFormat="1" ht="16.5" customHeight="1">
      <c r="A235" s="33"/>
      <c r="B235" s="156"/>
      <c r="C235" s="209" t="s">
        <v>1064</v>
      </c>
      <c r="D235" s="209" t="s">
        <v>588</v>
      </c>
      <c r="E235" s="210" t="s">
        <v>2057</v>
      </c>
      <c r="F235" s="211" t="s">
        <v>2058</v>
      </c>
      <c r="G235" s="212" t="s">
        <v>399</v>
      </c>
      <c r="H235" s="213">
        <v>47.307000000000002</v>
      </c>
      <c r="I235" s="214"/>
      <c r="J235" s="215">
        <f t="shared" si="30"/>
        <v>0</v>
      </c>
      <c r="K235" s="216"/>
      <c r="L235" s="217"/>
      <c r="M235" s="218" t="s">
        <v>1</v>
      </c>
      <c r="N235" s="219" t="s">
        <v>40</v>
      </c>
      <c r="O235" s="62"/>
      <c r="P235" s="167">
        <f t="shared" si="31"/>
        <v>0</v>
      </c>
      <c r="Q235" s="167">
        <v>0</v>
      </c>
      <c r="R235" s="167">
        <f t="shared" si="32"/>
        <v>0</v>
      </c>
      <c r="S235" s="167">
        <v>0</v>
      </c>
      <c r="T235" s="168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1867</v>
      </c>
      <c r="AT235" s="169" t="s">
        <v>588</v>
      </c>
      <c r="AU235" s="169" t="s">
        <v>85</v>
      </c>
      <c r="AY235" s="18" t="s">
        <v>222</v>
      </c>
      <c r="BE235" s="170">
        <f t="shared" si="34"/>
        <v>0</v>
      </c>
      <c r="BF235" s="170">
        <f t="shared" si="35"/>
        <v>0</v>
      </c>
      <c r="BG235" s="170">
        <f t="shared" si="36"/>
        <v>0</v>
      </c>
      <c r="BH235" s="170">
        <f t="shared" si="37"/>
        <v>0</v>
      </c>
      <c r="BI235" s="170">
        <f t="shared" si="38"/>
        <v>0</v>
      </c>
      <c r="BJ235" s="18" t="s">
        <v>85</v>
      </c>
      <c r="BK235" s="170">
        <f t="shared" si="39"/>
        <v>0</v>
      </c>
      <c r="BL235" s="18" t="s">
        <v>595</v>
      </c>
      <c r="BM235" s="169" t="s">
        <v>2059</v>
      </c>
    </row>
    <row r="236" spans="1:65" s="2" customFormat="1" ht="21.75" customHeight="1">
      <c r="A236" s="33"/>
      <c r="B236" s="156"/>
      <c r="C236" s="157" t="s">
        <v>1066</v>
      </c>
      <c r="D236" s="157" t="s">
        <v>224</v>
      </c>
      <c r="E236" s="158" t="s">
        <v>2060</v>
      </c>
      <c r="F236" s="159" t="s">
        <v>2061</v>
      </c>
      <c r="G236" s="160" t="s">
        <v>399</v>
      </c>
      <c r="H236" s="161">
        <v>47.307000000000002</v>
      </c>
      <c r="I236" s="162"/>
      <c r="J236" s="163">
        <f t="shared" si="30"/>
        <v>0</v>
      </c>
      <c r="K236" s="164"/>
      <c r="L236" s="34"/>
      <c r="M236" s="165" t="s">
        <v>1</v>
      </c>
      <c r="N236" s="166" t="s">
        <v>40</v>
      </c>
      <c r="O236" s="62"/>
      <c r="P236" s="167">
        <f t="shared" si="31"/>
        <v>0</v>
      </c>
      <c r="Q236" s="167">
        <v>0</v>
      </c>
      <c r="R236" s="167">
        <f t="shared" si="32"/>
        <v>0</v>
      </c>
      <c r="S236" s="167">
        <v>0</v>
      </c>
      <c r="T236" s="168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9" t="s">
        <v>595</v>
      </c>
      <c r="AT236" s="169" t="s">
        <v>224</v>
      </c>
      <c r="AU236" s="169" t="s">
        <v>85</v>
      </c>
      <c r="AY236" s="18" t="s">
        <v>222</v>
      </c>
      <c r="BE236" s="170">
        <f t="shared" si="34"/>
        <v>0</v>
      </c>
      <c r="BF236" s="170">
        <f t="shared" si="35"/>
        <v>0</v>
      </c>
      <c r="BG236" s="170">
        <f t="shared" si="36"/>
        <v>0</v>
      </c>
      <c r="BH236" s="170">
        <f t="shared" si="37"/>
        <v>0</v>
      </c>
      <c r="BI236" s="170">
        <f t="shared" si="38"/>
        <v>0</v>
      </c>
      <c r="BJ236" s="18" t="s">
        <v>85</v>
      </c>
      <c r="BK236" s="170">
        <f t="shared" si="39"/>
        <v>0</v>
      </c>
      <c r="BL236" s="18" t="s">
        <v>595</v>
      </c>
      <c r="BM236" s="169" t="s">
        <v>2062</v>
      </c>
    </row>
    <row r="237" spans="1:65" s="2" customFormat="1" ht="16.5" customHeight="1">
      <c r="A237" s="33"/>
      <c r="B237" s="156"/>
      <c r="C237" s="209" t="s">
        <v>1201</v>
      </c>
      <c r="D237" s="209" t="s">
        <v>588</v>
      </c>
      <c r="E237" s="210" t="s">
        <v>2063</v>
      </c>
      <c r="F237" s="211" t="s">
        <v>2064</v>
      </c>
      <c r="G237" s="212" t="s">
        <v>399</v>
      </c>
      <c r="H237" s="213">
        <v>47.307000000000002</v>
      </c>
      <c r="I237" s="214"/>
      <c r="J237" s="215">
        <f t="shared" si="30"/>
        <v>0</v>
      </c>
      <c r="K237" s="216"/>
      <c r="L237" s="217"/>
      <c r="M237" s="218" t="s">
        <v>1</v>
      </c>
      <c r="N237" s="219" t="s">
        <v>40</v>
      </c>
      <c r="O237" s="62"/>
      <c r="P237" s="167">
        <f t="shared" si="31"/>
        <v>0</v>
      </c>
      <c r="Q237" s="167">
        <v>0</v>
      </c>
      <c r="R237" s="167">
        <f t="shared" si="32"/>
        <v>0</v>
      </c>
      <c r="S237" s="167">
        <v>0</v>
      </c>
      <c r="T237" s="168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9" t="s">
        <v>1867</v>
      </c>
      <c r="AT237" s="169" t="s">
        <v>588</v>
      </c>
      <c r="AU237" s="169" t="s">
        <v>85</v>
      </c>
      <c r="AY237" s="18" t="s">
        <v>222</v>
      </c>
      <c r="BE237" s="170">
        <f t="shared" si="34"/>
        <v>0</v>
      </c>
      <c r="BF237" s="170">
        <f t="shared" si="35"/>
        <v>0</v>
      </c>
      <c r="BG237" s="170">
        <f t="shared" si="36"/>
        <v>0</v>
      </c>
      <c r="BH237" s="170">
        <f t="shared" si="37"/>
        <v>0</v>
      </c>
      <c r="BI237" s="170">
        <f t="shared" si="38"/>
        <v>0</v>
      </c>
      <c r="BJ237" s="18" t="s">
        <v>85</v>
      </c>
      <c r="BK237" s="170">
        <f t="shared" si="39"/>
        <v>0</v>
      </c>
      <c r="BL237" s="18" t="s">
        <v>595</v>
      </c>
      <c r="BM237" s="169" t="s">
        <v>2065</v>
      </c>
    </row>
    <row r="238" spans="1:65" s="2" customFormat="1" ht="21.75" customHeight="1">
      <c r="A238" s="33"/>
      <c r="B238" s="156"/>
      <c r="C238" s="157" t="s">
        <v>1071</v>
      </c>
      <c r="D238" s="157" t="s">
        <v>224</v>
      </c>
      <c r="E238" s="158" t="s">
        <v>2066</v>
      </c>
      <c r="F238" s="159" t="s">
        <v>2067</v>
      </c>
      <c r="G238" s="160" t="s">
        <v>399</v>
      </c>
      <c r="H238" s="161">
        <v>47.307000000000002</v>
      </c>
      <c r="I238" s="162"/>
      <c r="J238" s="163">
        <f t="shared" ref="J238:J249" si="40">ROUND(I238*H238,2)</f>
        <v>0</v>
      </c>
      <c r="K238" s="164"/>
      <c r="L238" s="34"/>
      <c r="M238" s="165" t="s">
        <v>1</v>
      </c>
      <c r="N238" s="166" t="s">
        <v>40</v>
      </c>
      <c r="O238" s="62"/>
      <c r="P238" s="167">
        <f t="shared" ref="P238:P249" si="41">O238*H238</f>
        <v>0</v>
      </c>
      <c r="Q238" s="167">
        <v>0</v>
      </c>
      <c r="R238" s="167">
        <f t="shared" ref="R238:R249" si="42">Q238*H238</f>
        <v>0</v>
      </c>
      <c r="S238" s="167">
        <v>0</v>
      </c>
      <c r="T238" s="168">
        <f t="shared" ref="T238:T249" si="43"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9" t="s">
        <v>595</v>
      </c>
      <c r="AT238" s="169" t="s">
        <v>224</v>
      </c>
      <c r="AU238" s="169" t="s">
        <v>85</v>
      </c>
      <c r="AY238" s="18" t="s">
        <v>222</v>
      </c>
      <c r="BE238" s="170">
        <f t="shared" ref="BE238:BE249" si="44">IF(N238="základná",J238,0)</f>
        <v>0</v>
      </c>
      <c r="BF238" s="170">
        <f t="shared" ref="BF238:BF249" si="45">IF(N238="znížená",J238,0)</f>
        <v>0</v>
      </c>
      <c r="BG238" s="170">
        <f t="shared" ref="BG238:BG249" si="46">IF(N238="zákl. prenesená",J238,0)</f>
        <v>0</v>
      </c>
      <c r="BH238" s="170">
        <f t="shared" ref="BH238:BH249" si="47">IF(N238="zníž. prenesená",J238,0)</f>
        <v>0</v>
      </c>
      <c r="BI238" s="170">
        <f t="shared" ref="BI238:BI249" si="48">IF(N238="nulová",J238,0)</f>
        <v>0</v>
      </c>
      <c r="BJ238" s="18" t="s">
        <v>85</v>
      </c>
      <c r="BK238" s="170">
        <f t="shared" ref="BK238:BK249" si="49">ROUND(I238*H238,2)</f>
        <v>0</v>
      </c>
      <c r="BL238" s="18" t="s">
        <v>595</v>
      </c>
      <c r="BM238" s="169" t="s">
        <v>2068</v>
      </c>
    </row>
    <row r="239" spans="1:65" s="2" customFormat="1" ht="16.5" customHeight="1">
      <c r="A239" s="33"/>
      <c r="B239" s="156"/>
      <c r="C239" s="209" t="s">
        <v>1075</v>
      </c>
      <c r="D239" s="209" t="s">
        <v>588</v>
      </c>
      <c r="E239" s="210" t="s">
        <v>2069</v>
      </c>
      <c r="F239" s="211" t="s">
        <v>2070</v>
      </c>
      <c r="G239" s="212" t="s">
        <v>399</v>
      </c>
      <c r="H239" s="213">
        <v>47.307000000000002</v>
      </c>
      <c r="I239" s="214"/>
      <c r="J239" s="215">
        <f t="shared" si="40"/>
        <v>0</v>
      </c>
      <c r="K239" s="216"/>
      <c r="L239" s="217"/>
      <c r="M239" s="218" t="s">
        <v>1</v>
      </c>
      <c r="N239" s="219" t="s">
        <v>40</v>
      </c>
      <c r="O239" s="62"/>
      <c r="P239" s="167">
        <f t="shared" si="41"/>
        <v>0</v>
      </c>
      <c r="Q239" s="167">
        <v>0</v>
      </c>
      <c r="R239" s="167">
        <f t="shared" si="42"/>
        <v>0</v>
      </c>
      <c r="S239" s="167">
        <v>0</v>
      </c>
      <c r="T239" s="168">
        <f t="shared" si="4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9" t="s">
        <v>1867</v>
      </c>
      <c r="AT239" s="169" t="s">
        <v>588</v>
      </c>
      <c r="AU239" s="169" t="s">
        <v>85</v>
      </c>
      <c r="AY239" s="18" t="s">
        <v>222</v>
      </c>
      <c r="BE239" s="170">
        <f t="shared" si="44"/>
        <v>0</v>
      </c>
      <c r="BF239" s="170">
        <f t="shared" si="45"/>
        <v>0</v>
      </c>
      <c r="BG239" s="170">
        <f t="shared" si="46"/>
        <v>0</v>
      </c>
      <c r="BH239" s="170">
        <f t="shared" si="47"/>
        <v>0</v>
      </c>
      <c r="BI239" s="170">
        <f t="shared" si="48"/>
        <v>0</v>
      </c>
      <c r="BJ239" s="18" t="s">
        <v>85</v>
      </c>
      <c r="BK239" s="170">
        <f t="shared" si="49"/>
        <v>0</v>
      </c>
      <c r="BL239" s="18" t="s">
        <v>595</v>
      </c>
      <c r="BM239" s="169" t="s">
        <v>2071</v>
      </c>
    </row>
    <row r="240" spans="1:65" s="2" customFormat="1" ht="21.75" customHeight="1">
      <c r="A240" s="33"/>
      <c r="B240" s="156"/>
      <c r="C240" s="157" t="s">
        <v>1079</v>
      </c>
      <c r="D240" s="157" t="s">
        <v>224</v>
      </c>
      <c r="E240" s="158" t="s">
        <v>2072</v>
      </c>
      <c r="F240" s="159" t="s">
        <v>2073</v>
      </c>
      <c r="G240" s="160" t="s">
        <v>399</v>
      </c>
      <c r="H240" s="161">
        <v>47.307000000000002</v>
      </c>
      <c r="I240" s="162"/>
      <c r="J240" s="163">
        <f t="shared" si="40"/>
        <v>0</v>
      </c>
      <c r="K240" s="164"/>
      <c r="L240" s="34"/>
      <c r="M240" s="165" t="s">
        <v>1</v>
      </c>
      <c r="N240" s="166" t="s">
        <v>40</v>
      </c>
      <c r="O240" s="62"/>
      <c r="P240" s="167">
        <f t="shared" si="41"/>
        <v>0</v>
      </c>
      <c r="Q240" s="167">
        <v>0</v>
      </c>
      <c r="R240" s="167">
        <f t="shared" si="42"/>
        <v>0</v>
      </c>
      <c r="S240" s="167">
        <v>0</v>
      </c>
      <c r="T240" s="168">
        <f t="shared" si="4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9" t="s">
        <v>595</v>
      </c>
      <c r="AT240" s="169" t="s">
        <v>224</v>
      </c>
      <c r="AU240" s="169" t="s">
        <v>85</v>
      </c>
      <c r="AY240" s="18" t="s">
        <v>222</v>
      </c>
      <c r="BE240" s="170">
        <f t="shared" si="44"/>
        <v>0</v>
      </c>
      <c r="BF240" s="170">
        <f t="shared" si="45"/>
        <v>0</v>
      </c>
      <c r="BG240" s="170">
        <f t="shared" si="46"/>
        <v>0</v>
      </c>
      <c r="BH240" s="170">
        <f t="shared" si="47"/>
        <v>0</v>
      </c>
      <c r="BI240" s="170">
        <f t="shared" si="48"/>
        <v>0</v>
      </c>
      <c r="BJ240" s="18" t="s">
        <v>85</v>
      </c>
      <c r="BK240" s="170">
        <f t="shared" si="49"/>
        <v>0</v>
      </c>
      <c r="BL240" s="18" t="s">
        <v>595</v>
      </c>
      <c r="BM240" s="169" t="s">
        <v>2074</v>
      </c>
    </row>
    <row r="241" spans="1:65" s="2" customFormat="1" ht="16.5" customHeight="1">
      <c r="A241" s="33"/>
      <c r="B241" s="156"/>
      <c r="C241" s="209" t="s">
        <v>1083</v>
      </c>
      <c r="D241" s="209" t="s">
        <v>588</v>
      </c>
      <c r="E241" s="210" t="s">
        <v>2075</v>
      </c>
      <c r="F241" s="211" t="s">
        <v>2076</v>
      </c>
      <c r="G241" s="212" t="s">
        <v>399</v>
      </c>
      <c r="H241" s="213">
        <v>47.307000000000002</v>
      </c>
      <c r="I241" s="214"/>
      <c r="J241" s="215">
        <f t="shared" si="40"/>
        <v>0</v>
      </c>
      <c r="K241" s="216"/>
      <c r="L241" s="217"/>
      <c r="M241" s="218" t="s">
        <v>1</v>
      </c>
      <c r="N241" s="219" t="s">
        <v>40</v>
      </c>
      <c r="O241" s="62"/>
      <c r="P241" s="167">
        <f t="shared" si="41"/>
        <v>0</v>
      </c>
      <c r="Q241" s="167">
        <v>0</v>
      </c>
      <c r="R241" s="167">
        <f t="shared" si="42"/>
        <v>0</v>
      </c>
      <c r="S241" s="167">
        <v>0</v>
      </c>
      <c r="T241" s="168">
        <f t="shared" si="4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9" t="s">
        <v>1867</v>
      </c>
      <c r="AT241" s="169" t="s">
        <v>588</v>
      </c>
      <c r="AU241" s="169" t="s">
        <v>85</v>
      </c>
      <c r="AY241" s="18" t="s">
        <v>222</v>
      </c>
      <c r="BE241" s="170">
        <f t="shared" si="44"/>
        <v>0</v>
      </c>
      <c r="BF241" s="170">
        <f t="shared" si="45"/>
        <v>0</v>
      </c>
      <c r="BG241" s="170">
        <f t="shared" si="46"/>
        <v>0</v>
      </c>
      <c r="BH241" s="170">
        <f t="shared" si="47"/>
        <v>0</v>
      </c>
      <c r="BI241" s="170">
        <f t="shared" si="48"/>
        <v>0</v>
      </c>
      <c r="BJ241" s="18" t="s">
        <v>85</v>
      </c>
      <c r="BK241" s="170">
        <f t="shared" si="49"/>
        <v>0</v>
      </c>
      <c r="BL241" s="18" t="s">
        <v>595</v>
      </c>
      <c r="BM241" s="169" t="s">
        <v>2077</v>
      </c>
    </row>
    <row r="242" spans="1:65" s="2" customFormat="1" ht="21.75" customHeight="1">
      <c r="A242" s="33"/>
      <c r="B242" s="156"/>
      <c r="C242" s="157" t="s">
        <v>1087</v>
      </c>
      <c r="D242" s="157" t="s">
        <v>224</v>
      </c>
      <c r="E242" s="158" t="s">
        <v>2078</v>
      </c>
      <c r="F242" s="159" t="s">
        <v>2079</v>
      </c>
      <c r="G242" s="160" t="s">
        <v>399</v>
      </c>
      <c r="H242" s="161">
        <v>47.307000000000002</v>
      </c>
      <c r="I242" s="162"/>
      <c r="J242" s="163">
        <f t="shared" si="40"/>
        <v>0</v>
      </c>
      <c r="K242" s="164"/>
      <c r="L242" s="34"/>
      <c r="M242" s="165" t="s">
        <v>1</v>
      </c>
      <c r="N242" s="166" t="s">
        <v>40</v>
      </c>
      <c r="O242" s="62"/>
      <c r="P242" s="167">
        <f t="shared" si="41"/>
        <v>0</v>
      </c>
      <c r="Q242" s="167">
        <v>0</v>
      </c>
      <c r="R242" s="167">
        <f t="shared" si="42"/>
        <v>0</v>
      </c>
      <c r="S242" s="167">
        <v>0</v>
      </c>
      <c r="T242" s="168">
        <f t="shared" si="4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9" t="s">
        <v>595</v>
      </c>
      <c r="AT242" s="169" t="s">
        <v>224</v>
      </c>
      <c r="AU242" s="169" t="s">
        <v>85</v>
      </c>
      <c r="AY242" s="18" t="s">
        <v>222</v>
      </c>
      <c r="BE242" s="170">
        <f t="shared" si="44"/>
        <v>0</v>
      </c>
      <c r="BF242" s="170">
        <f t="shared" si="45"/>
        <v>0</v>
      </c>
      <c r="BG242" s="170">
        <f t="shared" si="46"/>
        <v>0</v>
      </c>
      <c r="BH242" s="170">
        <f t="shared" si="47"/>
        <v>0</v>
      </c>
      <c r="BI242" s="170">
        <f t="shared" si="48"/>
        <v>0</v>
      </c>
      <c r="BJ242" s="18" t="s">
        <v>85</v>
      </c>
      <c r="BK242" s="170">
        <f t="shared" si="49"/>
        <v>0</v>
      </c>
      <c r="BL242" s="18" t="s">
        <v>595</v>
      </c>
      <c r="BM242" s="169" t="s">
        <v>2080</v>
      </c>
    </row>
    <row r="243" spans="1:65" s="2" customFormat="1" ht="16.5" customHeight="1">
      <c r="A243" s="33"/>
      <c r="B243" s="156"/>
      <c r="C243" s="209" t="s">
        <v>1091</v>
      </c>
      <c r="D243" s="209" t="s">
        <v>588</v>
      </c>
      <c r="E243" s="210" t="s">
        <v>2081</v>
      </c>
      <c r="F243" s="211" t="s">
        <v>2082</v>
      </c>
      <c r="G243" s="212" t="s">
        <v>399</v>
      </c>
      <c r="H243" s="213">
        <v>47.307000000000002</v>
      </c>
      <c r="I243" s="214"/>
      <c r="J243" s="215">
        <f t="shared" si="40"/>
        <v>0</v>
      </c>
      <c r="K243" s="216"/>
      <c r="L243" s="217"/>
      <c r="M243" s="218" t="s">
        <v>1</v>
      </c>
      <c r="N243" s="219" t="s">
        <v>40</v>
      </c>
      <c r="O243" s="62"/>
      <c r="P243" s="167">
        <f t="shared" si="41"/>
        <v>0</v>
      </c>
      <c r="Q243" s="167">
        <v>0</v>
      </c>
      <c r="R243" s="167">
        <f t="shared" si="42"/>
        <v>0</v>
      </c>
      <c r="S243" s="167">
        <v>0</v>
      </c>
      <c r="T243" s="168">
        <f t="shared" si="4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9" t="s">
        <v>1867</v>
      </c>
      <c r="AT243" s="169" t="s">
        <v>588</v>
      </c>
      <c r="AU243" s="169" t="s">
        <v>85</v>
      </c>
      <c r="AY243" s="18" t="s">
        <v>222</v>
      </c>
      <c r="BE243" s="170">
        <f t="shared" si="44"/>
        <v>0</v>
      </c>
      <c r="BF243" s="170">
        <f t="shared" si="45"/>
        <v>0</v>
      </c>
      <c r="BG243" s="170">
        <f t="shared" si="46"/>
        <v>0</v>
      </c>
      <c r="BH243" s="170">
        <f t="shared" si="47"/>
        <v>0</v>
      </c>
      <c r="BI243" s="170">
        <f t="shared" si="48"/>
        <v>0</v>
      </c>
      <c r="BJ243" s="18" t="s">
        <v>85</v>
      </c>
      <c r="BK243" s="170">
        <f t="shared" si="49"/>
        <v>0</v>
      </c>
      <c r="BL243" s="18" t="s">
        <v>595</v>
      </c>
      <c r="BM243" s="169" t="s">
        <v>2083</v>
      </c>
    </row>
    <row r="244" spans="1:65" s="2" customFormat="1" ht="24.15" customHeight="1">
      <c r="A244" s="33"/>
      <c r="B244" s="156"/>
      <c r="C244" s="157" t="s">
        <v>1095</v>
      </c>
      <c r="D244" s="157" t="s">
        <v>224</v>
      </c>
      <c r="E244" s="158" t="s">
        <v>2084</v>
      </c>
      <c r="F244" s="159" t="s">
        <v>2085</v>
      </c>
      <c r="G244" s="160" t="s">
        <v>227</v>
      </c>
      <c r="H244" s="161">
        <v>55</v>
      </c>
      <c r="I244" s="162"/>
      <c r="J244" s="163">
        <f t="shared" si="40"/>
        <v>0</v>
      </c>
      <c r="K244" s="164"/>
      <c r="L244" s="34"/>
      <c r="M244" s="165" t="s">
        <v>1</v>
      </c>
      <c r="N244" s="166" t="s">
        <v>40</v>
      </c>
      <c r="O244" s="62"/>
      <c r="P244" s="167">
        <f t="shared" si="41"/>
        <v>0</v>
      </c>
      <c r="Q244" s="167">
        <v>0</v>
      </c>
      <c r="R244" s="167">
        <f t="shared" si="42"/>
        <v>0</v>
      </c>
      <c r="S244" s="167">
        <v>0</v>
      </c>
      <c r="T244" s="168">
        <f t="shared" si="4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9" t="s">
        <v>595</v>
      </c>
      <c r="AT244" s="169" t="s">
        <v>224</v>
      </c>
      <c r="AU244" s="169" t="s">
        <v>85</v>
      </c>
      <c r="AY244" s="18" t="s">
        <v>222</v>
      </c>
      <c r="BE244" s="170">
        <f t="shared" si="44"/>
        <v>0</v>
      </c>
      <c r="BF244" s="170">
        <f t="shared" si="45"/>
        <v>0</v>
      </c>
      <c r="BG244" s="170">
        <f t="shared" si="46"/>
        <v>0</v>
      </c>
      <c r="BH244" s="170">
        <f t="shared" si="47"/>
        <v>0</v>
      </c>
      <c r="BI244" s="170">
        <f t="shared" si="48"/>
        <v>0</v>
      </c>
      <c r="BJ244" s="18" t="s">
        <v>85</v>
      </c>
      <c r="BK244" s="170">
        <f t="shared" si="49"/>
        <v>0</v>
      </c>
      <c r="BL244" s="18" t="s">
        <v>595</v>
      </c>
      <c r="BM244" s="169" t="s">
        <v>2086</v>
      </c>
    </row>
    <row r="245" spans="1:65" s="2" customFormat="1" ht="21.75" customHeight="1">
      <c r="A245" s="33"/>
      <c r="B245" s="156"/>
      <c r="C245" s="209" t="s">
        <v>1099</v>
      </c>
      <c r="D245" s="209" t="s">
        <v>588</v>
      </c>
      <c r="E245" s="210" t="s">
        <v>2087</v>
      </c>
      <c r="F245" s="211" t="s">
        <v>2088</v>
      </c>
      <c r="G245" s="212" t="s">
        <v>227</v>
      </c>
      <c r="H245" s="213">
        <v>55</v>
      </c>
      <c r="I245" s="214"/>
      <c r="J245" s="215">
        <f t="shared" si="40"/>
        <v>0</v>
      </c>
      <c r="K245" s="216"/>
      <c r="L245" s="217"/>
      <c r="M245" s="218" t="s">
        <v>1</v>
      </c>
      <c r="N245" s="219" t="s">
        <v>40</v>
      </c>
      <c r="O245" s="62"/>
      <c r="P245" s="167">
        <f t="shared" si="41"/>
        <v>0</v>
      </c>
      <c r="Q245" s="167">
        <v>0</v>
      </c>
      <c r="R245" s="167">
        <f t="shared" si="42"/>
        <v>0</v>
      </c>
      <c r="S245" s="167">
        <v>0</v>
      </c>
      <c r="T245" s="168">
        <f t="shared" si="4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9" t="s">
        <v>1867</v>
      </c>
      <c r="AT245" s="169" t="s">
        <v>588</v>
      </c>
      <c r="AU245" s="169" t="s">
        <v>85</v>
      </c>
      <c r="AY245" s="18" t="s">
        <v>222</v>
      </c>
      <c r="BE245" s="170">
        <f t="shared" si="44"/>
        <v>0</v>
      </c>
      <c r="BF245" s="170">
        <f t="shared" si="45"/>
        <v>0</v>
      </c>
      <c r="BG245" s="170">
        <f t="shared" si="46"/>
        <v>0</v>
      </c>
      <c r="BH245" s="170">
        <f t="shared" si="47"/>
        <v>0</v>
      </c>
      <c r="BI245" s="170">
        <f t="shared" si="48"/>
        <v>0</v>
      </c>
      <c r="BJ245" s="18" t="s">
        <v>85</v>
      </c>
      <c r="BK245" s="170">
        <f t="shared" si="49"/>
        <v>0</v>
      </c>
      <c r="BL245" s="18" t="s">
        <v>595</v>
      </c>
      <c r="BM245" s="169" t="s">
        <v>2089</v>
      </c>
    </row>
    <row r="246" spans="1:65" s="2" customFormat="1" ht="16.5" customHeight="1">
      <c r="A246" s="33"/>
      <c r="B246" s="156"/>
      <c r="C246" s="209" t="s">
        <v>1103</v>
      </c>
      <c r="D246" s="209" t="s">
        <v>588</v>
      </c>
      <c r="E246" s="210" t="s">
        <v>2090</v>
      </c>
      <c r="F246" s="211" t="s">
        <v>2091</v>
      </c>
      <c r="G246" s="212" t="s">
        <v>227</v>
      </c>
      <c r="H246" s="213">
        <v>55</v>
      </c>
      <c r="I246" s="214"/>
      <c r="J246" s="215">
        <f t="shared" si="40"/>
        <v>0</v>
      </c>
      <c r="K246" s="216"/>
      <c r="L246" s="217"/>
      <c r="M246" s="218" t="s">
        <v>1</v>
      </c>
      <c r="N246" s="219" t="s">
        <v>40</v>
      </c>
      <c r="O246" s="62"/>
      <c r="P246" s="167">
        <f t="shared" si="41"/>
        <v>0</v>
      </c>
      <c r="Q246" s="167">
        <v>0</v>
      </c>
      <c r="R246" s="167">
        <f t="shared" si="42"/>
        <v>0</v>
      </c>
      <c r="S246" s="167">
        <v>0</v>
      </c>
      <c r="T246" s="168">
        <f t="shared" si="4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9" t="s">
        <v>1867</v>
      </c>
      <c r="AT246" s="169" t="s">
        <v>588</v>
      </c>
      <c r="AU246" s="169" t="s">
        <v>85</v>
      </c>
      <c r="AY246" s="18" t="s">
        <v>222</v>
      </c>
      <c r="BE246" s="170">
        <f t="shared" si="44"/>
        <v>0</v>
      </c>
      <c r="BF246" s="170">
        <f t="shared" si="45"/>
        <v>0</v>
      </c>
      <c r="BG246" s="170">
        <f t="shared" si="46"/>
        <v>0</v>
      </c>
      <c r="BH246" s="170">
        <f t="shared" si="47"/>
        <v>0</v>
      </c>
      <c r="BI246" s="170">
        <f t="shared" si="48"/>
        <v>0</v>
      </c>
      <c r="BJ246" s="18" t="s">
        <v>85</v>
      </c>
      <c r="BK246" s="170">
        <f t="shared" si="49"/>
        <v>0</v>
      </c>
      <c r="BL246" s="18" t="s">
        <v>595</v>
      </c>
      <c r="BM246" s="169" t="s">
        <v>2092</v>
      </c>
    </row>
    <row r="247" spans="1:65" s="2" customFormat="1" ht="24.15" customHeight="1">
      <c r="A247" s="33"/>
      <c r="B247" s="156"/>
      <c r="C247" s="157" t="s">
        <v>1107</v>
      </c>
      <c r="D247" s="157" t="s">
        <v>224</v>
      </c>
      <c r="E247" s="158" t="s">
        <v>2093</v>
      </c>
      <c r="F247" s="159" t="s">
        <v>2094</v>
      </c>
      <c r="G247" s="160" t="s">
        <v>227</v>
      </c>
      <c r="H247" s="161">
        <v>77</v>
      </c>
      <c r="I247" s="162"/>
      <c r="J247" s="163">
        <f t="shared" si="40"/>
        <v>0</v>
      </c>
      <c r="K247" s="164"/>
      <c r="L247" s="34"/>
      <c r="M247" s="165" t="s">
        <v>1</v>
      </c>
      <c r="N247" s="166" t="s">
        <v>40</v>
      </c>
      <c r="O247" s="62"/>
      <c r="P247" s="167">
        <f t="shared" si="41"/>
        <v>0</v>
      </c>
      <c r="Q247" s="167">
        <v>0</v>
      </c>
      <c r="R247" s="167">
        <f t="shared" si="42"/>
        <v>0</v>
      </c>
      <c r="S247" s="167">
        <v>0</v>
      </c>
      <c r="T247" s="168">
        <f t="shared" si="4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9" t="s">
        <v>595</v>
      </c>
      <c r="AT247" s="169" t="s">
        <v>224</v>
      </c>
      <c r="AU247" s="169" t="s">
        <v>85</v>
      </c>
      <c r="AY247" s="18" t="s">
        <v>222</v>
      </c>
      <c r="BE247" s="170">
        <f t="shared" si="44"/>
        <v>0</v>
      </c>
      <c r="BF247" s="170">
        <f t="shared" si="45"/>
        <v>0</v>
      </c>
      <c r="BG247" s="170">
        <f t="shared" si="46"/>
        <v>0</v>
      </c>
      <c r="BH247" s="170">
        <f t="shared" si="47"/>
        <v>0</v>
      </c>
      <c r="BI247" s="170">
        <f t="shared" si="48"/>
        <v>0</v>
      </c>
      <c r="BJ247" s="18" t="s">
        <v>85</v>
      </c>
      <c r="BK247" s="170">
        <f t="shared" si="49"/>
        <v>0</v>
      </c>
      <c r="BL247" s="18" t="s">
        <v>595</v>
      </c>
      <c r="BM247" s="169" t="s">
        <v>2095</v>
      </c>
    </row>
    <row r="248" spans="1:65" s="2" customFormat="1" ht="16.5" customHeight="1">
      <c r="A248" s="33"/>
      <c r="B248" s="156"/>
      <c r="C248" s="209" t="s">
        <v>1209</v>
      </c>
      <c r="D248" s="209" t="s">
        <v>588</v>
      </c>
      <c r="E248" s="210" t="s">
        <v>2096</v>
      </c>
      <c r="F248" s="211" t="s">
        <v>2097</v>
      </c>
      <c r="G248" s="212" t="s">
        <v>227</v>
      </c>
      <c r="H248" s="213">
        <v>77</v>
      </c>
      <c r="I248" s="214"/>
      <c r="J248" s="215">
        <f t="shared" si="40"/>
        <v>0</v>
      </c>
      <c r="K248" s="216"/>
      <c r="L248" s="217"/>
      <c r="M248" s="218" t="s">
        <v>1</v>
      </c>
      <c r="N248" s="219" t="s">
        <v>40</v>
      </c>
      <c r="O248" s="62"/>
      <c r="P248" s="167">
        <f t="shared" si="41"/>
        <v>0</v>
      </c>
      <c r="Q248" s="167">
        <v>0</v>
      </c>
      <c r="R248" s="167">
        <f t="shared" si="42"/>
        <v>0</v>
      </c>
      <c r="S248" s="167">
        <v>0</v>
      </c>
      <c r="T248" s="168">
        <f t="shared" si="4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9" t="s">
        <v>1867</v>
      </c>
      <c r="AT248" s="169" t="s">
        <v>588</v>
      </c>
      <c r="AU248" s="169" t="s">
        <v>85</v>
      </c>
      <c r="AY248" s="18" t="s">
        <v>222</v>
      </c>
      <c r="BE248" s="170">
        <f t="shared" si="44"/>
        <v>0</v>
      </c>
      <c r="BF248" s="170">
        <f t="shared" si="45"/>
        <v>0</v>
      </c>
      <c r="BG248" s="170">
        <f t="shared" si="46"/>
        <v>0</v>
      </c>
      <c r="BH248" s="170">
        <f t="shared" si="47"/>
        <v>0</v>
      </c>
      <c r="BI248" s="170">
        <f t="shared" si="48"/>
        <v>0</v>
      </c>
      <c r="BJ248" s="18" t="s">
        <v>85</v>
      </c>
      <c r="BK248" s="170">
        <f t="shared" si="49"/>
        <v>0</v>
      </c>
      <c r="BL248" s="18" t="s">
        <v>595</v>
      </c>
      <c r="BM248" s="169" t="s">
        <v>2098</v>
      </c>
    </row>
    <row r="249" spans="1:65" s="2" customFormat="1" ht="16.5" customHeight="1">
      <c r="A249" s="33"/>
      <c r="B249" s="156"/>
      <c r="C249" s="157" t="s">
        <v>1340</v>
      </c>
      <c r="D249" s="157" t="s">
        <v>224</v>
      </c>
      <c r="E249" s="158" t="s">
        <v>2099</v>
      </c>
      <c r="F249" s="159" t="s">
        <v>2100</v>
      </c>
      <c r="G249" s="160" t="s">
        <v>2101</v>
      </c>
      <c r="H249" s="161">
        <v>10.917</v>
      </c>
      <c r="I249" s="162"/>
      <c r="J249" s="163">
        <f t="shared" si="40"/>
        <v>0</v>
      </c>
      <c r="K249" s="164"/>
      <c r="L249" s="34"/>
      <c r="M249" s="165" t="s">
        <v>1</v>
      </c>
      <c r="N249" s="166" t="s">
        <v>40</v>
      </c>
      <c r="O249" s="62"/>
      <c r="P249" s="167">
        <f t="shared" si="41"/>
        <v>0</v>
      </c>
      <c r="Q249" s="167">
        <v>0</v>
      </c>
      <c r="R249" s="167">
        <f t="shared" si="42"/>
        <v>0</v>
      </c>
      <c r="S249" s="167">
        <v>0</v>
      </c>
      <c r="T249" s="168">
        <f t="shared" si="4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595</v>
      </c>
      <c r="AT249" s="169" t="s">
        <v>224</v>
      </c>
      <c r="AU249" s="169" t="s">
        <v>85</v>
      </c>
      <c r="AY249" s="18" t="s">
        <v>222</v>
      </c>
      <c r="BE249" s="170">
        <f t="shared" si="44"/>
        <v>0</v>
      </c>
      <c r="BF249" s="170">
        <f t="shared" si="45"/>
        <v>0</v>
      </c>
      <c r="BG249" s="170">
        <f t="shared" si="46"/>
        <v>0</v>
      </c>
      <c r="BH249" s="170">
        <f t="shared" si="47"/>
        <v>0</v>
      </c>
      <c r="BI249" s="170">
        <f t="shared" si="48"/>
        <v>0</v>
      </c>
      <c r="BJ249" s="18" t="s">
        <v>85</v>
      </c>
      <c r="BK249" s="170">
        <f t="shared" si="49"/>
        <v>0</v>
      </c>
      <c r="BL249" s="18" t="s">
        <v>595</v>
      </c>
      <c r="BM249" s="169" t="s">
        <v>2102</v>
      </c>
    </row>
    <row r="250" spans="1:65" s="13" customFormat="1">
      <c r="B250" s="171"/>
      <c r="D250" s="172" t="s">
        <v>229</v>
      </c>
      <c r="F250" s="174" t="s">
        <v>2103</v>
      </c>
      <c r="H250" s="175">
        <v>10.917</v>
      </c>
      <c r="I250" s="176"/>
      <c r="L250" s="171"/>
      <c r="M250" s="177"/>
      <c r="N250" s="178"/>
      <c r="O250" s="178"/>
      <c r="P250" s="178"/>
      <c r="Q250" s="178"/>
      <c r="R250" s="178"/>
      <c r="S250" s="178"/>
      <c r="T250" s="179"/>
      <c r="AT250" s="173" t="s">
        <v>229</v>
      </c>
      <c r="AU250" s="173" t="s">
        <v>85</v>
      </c>
      <c r="AV250" s="13" t="s">
        <v>85</v>
      </c>
      <c r="AW250" s="13" t="s">
        <v>3</v>
      </c>
      <c r="AX250" s="13" t="s">
        <v>78</v>
      </c>
      <c r="AY250" s="173" t="s">
        <v>222</v>
      </c>
    </row>
    <row r="251" spans="1:65" s="2" customFormat="1" ht="16.5" customHeight="1">
      <c r="A251" s="33"/>
      <c r="B251" s="156"/>
      <c r="C251" s="157" t="s">
        <v>1219</v>
      </c>
      <c r="D251" s="157" t="s">
        <v>224</v>
      </c>
      <c r="E251" s="158" t="s">
        <v>2104</v>
      </c>
      <c r="F251" s="159" t="s">
        <v>2105</v>
      </c>
      <c r="G251" s="160" t="s">
        <v>1890</v>
      </c>
      <c r="H251" s="161">
        <v>0.91</v>
      </c>
      <c r="I251" s="162"/>
      <c r="J251" s="163">
        <f>ROUND(I251*H251,2)</f>
        <v>0</v>
      </c>
      <c r="K251" s="164"/>
      <c r="L251" s="34"/>
      <c r="M251" s="165" t="s">
        <v>1</v>
      </c>
      <c r="N251" s="166" t="s">
        <v>40</v>
      </c>
      <c r="O251" s="62"/>
      <c r="P251" s="167">
        <f>O251*H251</f>
        <v>0</v>
      </c>
      <c r="Q251" s="167">
        <v>0</v>
      </c>
      <c r="R251" s="167">
        <f>Q251*H251</f>
        <v>0</v>
      </c>
      <c r="S251" s="167">
        <v>0</v>
      </c>
      <c r="T251" s="168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9" t="s">
        <v>595</v>
      </c>
      <c r="AT251" s="169" t="s">
        <v>224</v>
      </c>
      <c r="AU251" s="169" t="s">
        <v>85</v>
      </c>
      <c r="AY251" s="18" t="s">
        <v>222</v>
      </c>
      <c r="BE251" s="170">
        <f>IF(N251="základná",J251,0)</f>
        <v>0</v>
      </c>
      <c r="BF251" s="170">
        <f>IF(N251="znížená",J251,0)</f>
        <v>0</v>
      </c>
      <c r="BG251" s="170">
        <f>IF(N251="zákl. prenesená",J251,0)</f>
        <v>0</v>
      </c>
      <c r="BH251" s="170">
        <f>IF(N251="zníž. prenesená",J251,0)</f>
        <v>0</v>
      </c>
      <c r="BI251" s="170">
        <f>IF(N251="nulová",J251,0)</f>
        <v>0</v>
      </c>
      <c r="BJ251" s="18" t="s">
        <v>85</v>
      </c>
      <c r="BK251" s="170">
        <f>ROUND(I251*H251,2)</f>
        <v>0</v>
      </c>
      <c r="BL251" s="18" t="s">
        <v>595</v>
      </c>
      <c r="BM251" s="169" t="s">
        <v>2106</v>
      </c>
    </row>
    <row r="252" spans="1:65" s="13" customFormat="1">
      <c r="B252" s="171"/>
      <c r="D252" s="172" t="s">
        <v>229</v>
      </c>
      <c r="F252" s="174" t="s">
        <v>2107</v>
      </c>
      <c r="H252" s="175">
        <v>0.91</v>
      </c>
      <c r="I252" s="176"/>
      <c r="L252" s="171"/>
      <c r="M252" s="177"/>
      <c r="N252" s="178"/>
      <c r="O252" s="178"/>
      <c r="P252" s="178"/>
      <c r="Q252" s="178"/>
      <c r="R252" s="178"/>
      <c r="S252" s="178"/>
      <c r="T252" s="179"/>
      <c r="AT252" s="173" t="s">
        <v>229</v>
      </c>
      <c r="AU252" s="173" t="s">
        <v>85</v>
      </c>
      <c r="AV252" s="13" t="s">
        <v>85</v>
      </c>
      <c r="AW252" s="13" t="s">
        <v>3</v>
      </c>
      <c r="AX252" s="13" t="s">
        <v>78</v>
      </c>
      <c r="AY252" s="173" t="s">
        <v>222</v>
      </c>
    </row>
    <row r="253" spans="1:65" s="2" customFormat="1" ht="16.5" customHeight="1">
      <c r="A253" s="33"/>
      <c r="B253" s="156"/>
      <c r="C253" s="157" t="s">
        <v>1225</v>
      </c>
      <c r="D253" s="157" t="s">
        <v>224</v>
      </c>
      <c r="E253" s="158" t="s">
        <v>2108</v>
      </c>
      <c r="F253" s="159" t="s">
        <v>2109</v>
      </c>
      <c r="G253" s="160" t="s">
        <v>2110</v>
      </c>
      <c r="H253" s="161">
        <v>0.91</v>
      </c>
      <c r="I253" s="162"/>
      <c r="J253" s="163">
        <f>ROUND(I253*H253,2)</f>
        <v>0</v>
      </c>
      <c r="K253" s="164"/>
      <c r="L253" s="34"/>
      <c r="M253" s="165" t="s">
        <v>1</v>
      </c>
      <c r="N253" s="166" t="s">
        <v>40</v>
      </c>
      <c r="O253" s="62"/>
      <c r="P253" s="167">
        <f>O253*H253</f>
        <v>0</v>
      </c>
      <c r="Q253" s="167">
        <v>0</v>
      </c>
      <c r="R253" s="167">
        <f>Q253*H253</f>
        <v>0</v>
      </c>
      <c r="S253" s="167">
        <v>0</v>
      </c>
      <c r="T253" s="168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9" t="s">
        <v>595</v>
      </c>
      <c r="AT253" s="169" t="s">
        <v>224</v>
      </c>
      <c r="AU253" s="169" t="s">
        <v>85</v>
      </c>
      <c r="AY253" s="18" t="s">
        <v>222</v>
      </c>
      <c r="BE253" s="170">
        <f>IF(N253="základná",J253,0)</f>
        <v>0</v>
      </c>
      <c r="BF253" s="170">
        <f>IF(N253="znížená",J253,0)</f>
        <v>0</v>
      </c>
      <c r="BG253" s="170">
        <f>IF(N253="zákl. prenesená",J253,0)</f>
        <v>0</v>
      </c>
      <c r="BH253" s="170">
        <f>IF(N253="zníž. prenesená",J253,0)</f>
        <v>0</v>
      </c>
      <c r="BI253" s="170">
        <f>IF(N253="nulová",J253,0)</f>
        <v>0</v>
      </c>
      <c r="BJ253" s="18" t="s">
        <v>85</v>
      </c>
      <c r="BK253" s="170">
        <f>ROUND(I253*H253,2)</f>
        <v>0</v>
      </c>
      <c r="BL253" s="18" t="s">
        <v>595</v>
      </c>
      <c r="BM253" s="169" t="s">
        <v>2111</v>
      </c>
    </row>
    <row r="254" spans="1:65" s="13" customFormat="1">
      <c r="B254" s="171"/>
      <c r="D254" s="172" t="s">
        <v>229</v>
      </c>
      <c r="F254" s="174" t="s">
        <v>2107</v>
      </c>
      <c r="H254" s="175">
        <v>0.91</v>
      </c>
      <c r="I254" s="176"/>
      <c r="L254" s="171"/>
      <c r="M254" s="177"/>
      <c r="N254" s="178"/>
      <c r="O254" s="178"/>
      <c r="P254" s="178"/>
      <c r="Q254" s="178"/>
      <c r="R254" s="178"/>
      <c r="S254" s="178"/>
      <c r="T254" s="179"/>
      <c r="AT254" s="173" t="s">
        <v>229</v>
      </c>
      <c r="AU254" s="173" t="s">
        <v>85</v>
      </c>
      <c r="AV254" s="13" t="s">
        <v>85</v>
      </c>
      <c r="AW254" s="13" t="s">
        <v>3</v>
      </c>
      <c r="AX254" s="13" t="s">
        <v>78</v>
      </c>
      <c r="AY254" s="173" t="s">
        <v>222</v>
      </c>
    </row>
    <row r="255" spans="1:65" s="2" customFormat="1" ht="16.5" customHeight="1">
      <c r="A255" s="33"/>
      <c r="B255" s="156"/>
      <c r="C255" s="157" t="s">
        <v>1230</v>
      </c>
      <c r="D255" s="157" t="s">
        <v>224</v>
      </c>
      <c r="E255" s="158" t="s">
        <v>2112</v>
      </c>
      <c r="F255" s="159" t="s">
        <v>2113</v>
      </c>
      <c r="G255" s="160" t="s">
        <v>893</v>
      </c>
      <c r="H255" s="228">
        <v>27.292999999999999</v>
      </c>
      <c r="I255" s="162"/>
      <c r="J255" s="163">
        <f>ROUND(I255*H255,2)</f>
        <v>0</v>
      </c>
      <c r="K255" s="164"/>
      <c r="L255" s="34"/>
      <c r="M255" s="165" t="s">
        <v>1</v>
      </c>
      <c r="N255" s="166" t="s">
        <v>40</v>
      </c>
      <c r="O255" s="62"/>
      <c r="P255" s="167">
        <f>O255*H255</f>
        <v>0</v>
      </c>
      <c r="Q255" s="167">
        <v>0</v>
      </c>
      <c r="R255" s="167">
        <f>Q255*H255</f>
        <v>0</v>
      </c>
      <c r="S255" s="167">
        <v>0</v>
      </c>
      <c r="T255" s="168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9" t="s">
        <v>595</v>
      </c>
      <c r="AT255" s="169" t="s">
        <v>224</v>
      </c>
      <c r="AU255" s="169" t="s">
        <v>85</v>
      </c>
      <c r="AY255" s="18" t="s">
        <v>222</v>
      </c>
      <c r="BE255" s="170">
        <f>IF(N255="základná",J255,0)</f>
        <v>0</v>
      </c>
      <c r="BF255" s="170">
        <f>IF(N255="znížená",J255,0)</f>
        <v>0</v>
      </c>
      <c r="BG255" s="170">
        <f>IF(N255="zákl. prenesená",J255,0)</f>
        <v>0</v>
      </c>
      <c r="BH255" s="170">
        <f>IF(N255="zníž. prenesená",J255,0)</f>
        <v>0</v>
      </c>
      <c r="BI255" s="170">
        <f>IF(N255="nulová",J255,0)</f>
        <v>0</v>
      </c>
      <c r="BJ255" s="18" t="s">
        <v>85</v>
      </c>
      <c r="BK255" s="170">
        <f>ROUND(I255*H255,2)</f>
        <v>0</v>
      </c>
      <c r="BL255" s="18" t="s">
        <v>595</v>
      </c>
      <c r="BM255" s="169" t="s">
        <v>2114</v>
      </c>
    </row>
    <row r="256" spans="1:65" s="13" customFormat="1">
      <c r="B256" s="171"/>
      <c r="D256" s="172" t="s">
        <v>229</v>
      </c>
      <c r="F256" s="174" t="s">
        <v>2115</v>
      </c>
      <c r="H256" s="175">
        <v>27.292999999999999</v>
      </c>
      <c r="I256" s="176"/>
      <c r="L256" s="171"/>
      <c r="M256" s="177"/>
      <c r="N256" s="178"/>
      <c r="O256" s="178"/>
      <c r="P256" s="178"/>
      <c r="Q256" s="178"/>
      <c r="R256" s="178"/>
      <c r="S256" s="178"/>
      <c r="T256" s="179"/>
      <c r="AT256" s="173" t="s">
        <v>229</v>
      </c>
      <c r="AU256" s="173" t="s">
        <v>85</v>
      </c>
      <c r="AV256" s="13" t="s">
        <v>85</v>
      </c>
      <c r="AW256" s="13" t="s">
        <v>3</v>
      </c>
      <c r="AX256" s="13" t="s">
        <v>78</v>
      </c>
      <c r="AY256" s="173" t="s">
        <v>222</v>
      </c>
    </row>
    <row r="257" spans="1:65" s="2" customFormat="1" ht="16.5" customHeight="1">
      <c r="A257" s="33"/>
      <c r="B257" s="156"/>
      <c r="C257" s="157" t="s">
        <v>639</v>
      </c>
      <c r="D257" s="157" t="s">
        <v>224</v>
      </c>
      <c r="E257" s="158" t="s">
        <v>2116</v>
      </c>
      <c r="F257" s="159" t="s">
        <v>2117</v>
      </c>
      <c r="G257" s="160" t="s">
        <v>893</v>
      </c>
      <c r="H257" s="228">
        <v>36.39</v>
      </c>
      <c r="I257" s="162"/>
      <c r="J257" s="163">
        <f>ROUND(I257*H257,2)</f>
        <v>0</v>
      </c>
      <c r="K257" s="164"/>
      <c r="L257" s="34"/>
      <c r="M257" s="165" t="s">
        <v>1</v>
      </c>
      <c r="N257" s="166" t="s">
        <v>40</v>
      </c>
      <c r="O257" s="62"/>
      <c r="P257" s="167">
        <f>O257*H257</f>
        <v>0</v>
      </c>
      <c r="Q257" s="167">
        <v>0</v>
      </c>
      <c r="R257" s="167">
        <f>Q257*H257</f>
        <v>0</v>
      </c>
      <c r="S257" s="167">
        <v>0</v>
      </c>
      <c r="T257" s="168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9" t="s">
        <v>595</v>
      </c>
      <c r="AT257" s="169" t="s">
        <v>224</v>
      </c>
      <c r="AU257" s="169" t="s">
        <v>85</v>
      </c>
      <c r="AY257" s="18" t="s">
        <v>222</v>
      </c>
      <c r="BE257" s="170">
        <f>IF(N257="základná",J257,0)</f>
        <v>0</v>
      </c>
      <c r="BF257" s="170">
        <f>IF(N257="znížená",J257,0)</f>
        <v>0</v>
      </c>
      <c r="BG257" s="170">
        <f>IF(N257="zákl. prenesená",J257,0)</f>
        <v>0</v>
      </c>
      <c r="BH257" s="170">
        <f>IF(N257="zníž. prenesená",J257,0)</f>
        <v>0</v>
      </c>
      <c r="BI257" s="170">
        <f>IF(N257="nulová",J257,0)</f>
        <v>0</v>
      </c>
      <c r="BJ257" s="18" t="s">
        <v>85</v>
      </c>
      <c r="BK257" s="170">
        <f>ROUND(I257*H257,2)</f>
        <v>0</v>
      </c>
      <c r="BL257" s="18" t="s">
        <v>595</v>
      </c>
      <c r="BM257" s="169" t="s">
        <v>2118</v>
      </c>
    </row>
    <row r="258" spans="1:65" s="13" customFormat="1">
      <c r="B258" s="171"/>
      <c r="D258" s="172" t="s">
        <v>229</v>
      </c>
      <c r="F258" s="174" t="s">
        <v>2119</v>
      </c>
      <c r="H258" s="175">
        <v>36.39</v>
      </c>
      <c r="I258" s="176"/>
      <c r="L258" s="171"/>
      <c r="M258" s="177"/>
      <c r="N258" s="178"/>
      <c r="O258" s="178"/>
      <c r="P258" s="178"/>
      <c r="Q258" s="178"/>
      <c r="R258" s="178"/>
      <c r="S258" s="178"/>
      <c r="T258" s="179"/>
      <c r="AT258" s="173" t="s">
        <v>229</v>
      </c>
      <c r="AU258" s="173" t="s">
        <v>85</v>
      </c>
      <c r="AV258" s="13" t="s">
        <v>85</v>
      </c>
      <c r="AW258" s="13" t="s">
        <v>3</v>
      </c>
      <c r="AX258" s="13" t="s">
        <v>78</v>
      </c>
      <c r="AY258" s="173" t="s">
        <v>222</v>
      </c>
    </row>
    <row r="259" spans="1:65" s="12" customFormat="1" ht="25.95" customHeight="1">
      <c r="B259" s="143"/>
      <c r="D259" s="144" t="s">
        <v>73</v>
      </c>
      <c r="E259" s="145" t="s">
        <v>2120</v>
      </c>
      <c r="F259" s="145" t="s">
        <v>2121</v>
      </c>
      <c r="I259" s="146"/>
      <c r="J259" s="147">
        <f>BK259</f>
        <v>0</v>
      </c>
      <c r="L259" s="143"/>
      <c r="M259" s="148"/>
      <c r="N259" s="149"/>
      <c r="O259" s="149"/>
      <c r="P259" s="150">
        <f>P260</f>
        <v>0</v>
      </c>
      <c r="Q259" s="149"/>
      <c r="R259" s="150">
        <f>R260</f>
        <v>0</v>
      </c>
      <c r="S259" s="149"/>
      <c r="T259" s="151">
        <f>T260</f>
        <v>0</v>
      </c>
      <c r="AR259" s="144" t="s">
        <v>114</v>
      </c>
      <c r="AT259" s="152" t="s">
        <v>73</v>
      </c>
      <c r="AU259" s="152" t="s">
        <v>74</v>
      </c>
      <c r="AY259" s="144" t="s">
        <v>222</v>
      </c>
      <c r="BK259" s="153">
        <f>BK260</f>
        <v>0</v>
      </c>
    </row>
    <row r="260" spans="1:65" s="12" customFormat="1" ht="22.95" customHeight="1">
      <c r="B260" s="143"/>
      <c r="D260" s="144" t="s">
        <v>73</v>
      </c>
      <c r="E260" s="154" t="s">
        <v>2122</v>
      </c>
      <c r="F260" s="154" t="s">
        <v>2123</v>
      </c>
      <c r="I260" s="146"/>
      <c r="J260" s="155">
        <f>BK260</f>
        <v>0</v>
      </c>
      <c r="L260" s="143"/>
      <c r="M260" s="148"/>
      <c r="N260" s="149"/>
      <c r="O260" s="149"/>
      <c r="P260" s="150">
        <f>SUM(P261:P262)</f>
        <v>0</v>
      </c>
      <c r="Q260" s="149"/>
      <c r="R260" s="150">
        <f>SUM(R261:R262)</f>
        <v>0</v>
      </c>
      <c r="S260" s="149"/>
      <c r="T260" s="151">
        <f>SUM(T261:T262)</f>
        <v>0</v>
      </c>
      <c r="AR260" s="144" t="s">
        <v>114</v>
      </c>
      <c r="AT260" s="152" t="s">
        <v>73</v>
      </c>
      <c r="AU260" s="152" t="s">
        <v>78</v>
      </c>
      <c r="AY260" s="144" t="s">
        <v>222</v>
      </c>
      <c r="BK260" s="153">
        <f>SUM(BK261:BK262)</f>
        <v>0</v>
      </c>
    </row>
    <row r="261" spans="1:65" s="2" customFormat="1" ht="24.15" customHeight="1">
      <c r="A261" s="33"/>
      <c r="B261" s="156"/>
      <c r="C261" s="157" t="s">
        <v>1239</v>
      </c>
      <c r="D261" s="157" t="s">
        <v>224</v>
      </c>
      <c r="E261" s="158" t="s">
        <v>2124</v>
      </c>
      <c r="F261" s="159" t="s">
        <v>2125</v>
      </c>
      <c r="G261" s="160" t="s">
        <v>893</v>
      </c>
      <c r="H261" s="228">
        <v>20.015000000000001</v>
      </c>
      <c r="I261" s="162"/>
      <c r="J261" s="163">
        <f>ROUND(I261*H261,2)</f>
        <v>0</v>
      </c>
      <c r="K261" s="164"/>
      <c r="L261" s="34"/>
      <c r="M261" s="165" t="s">
        <v>1</v>
      </c>
      <c r="N261" s="166" t="s">
        <v>40</v>
      </c>
      <c r="O261" s="62"/>
      <c r="P261" s="167">
        <f>O261*H261</f>
        <v>0</v>
      </c>
      <c r="Q261" s="167">
        <v>0</v>
      </c>
      <c r="R261" s="167">
        <f>Q261*H261</f>
        <v>0</v>
      </c>
      <c r="S261" s="167">
        <v>0</v>
      </c>
      <c r="T261" s="168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9" t="s">
        <v>2126</v>
      </c>
      <c r="AT261" s="169" t="s">
        <v>224</v>
      </c>
      <c r="AU261" s="169" t="s">
        <v>85</v>
      </c>
      <c r="AY261" s="18" t="s">
        <v>222</v>
      </c>
      <c r="BE261" s="170">
        <f>IF(N261="základná",J261,0)</f>
        <v>0</v>
      </c>
      <c r="BF261" s="170">
        <f>IF(N261="znížená",J261,0)</f>
        <v>0</v>
      </c>
      <c r="BG261" s="170">
        <f>IF(N261="zákl. prenesená",J261,0)</f>
        <v>0</v>
      </c>
      <c r="BH261" s="170">
        <f>IF(N261="zníž. prenesená",J261,0)</f>
        <v>0</v>
      </c>
      <c r="BI261" s="170">
        <f>IF(N261="nulová",J261,0)</f>
        <v>0</v>
      </c>
      <c r="BJ261" s="18" t="s">
        <v>85</v>
      </c>
      <c r="BK261" s="170">
        <f>ROUND(I261*H261,2)</f>
        <v>0</v>
      </c>
      <c r="BL261" s="18" t="s">
        <v>2126</v>
      </c>
      <c r="BM261" s="169" t="s">
        <v>2127</v>
      </c>
    </row>
    <row r="262" spans="1:65" s="13" customFormat="1">
      <c r="B262" s="171"/>
      <c r="D262" s="172" t="s">
        <v>229</v>
      </c>
      <c r="F262" s="174" t="s">
        <v>2128</v>
      </c>
      <c r="H262" s="175">
        <v>20.015000000000001</v>
      </c>
      <c r="I262" s="176"/>
      <c r="L262" s="171"/>
      <c r="M262" s="203"/>
      <c r="N262" s="204"/>
      <c r="O262" s="204"/>
      <c r="P262" s="204"/>
      <c r="Q262" s="204"/>
      <c r="R262" s="204"/>
      <c r="S262" s="204"/>
      <c r="T262" s="205"/>
      <c r="AT262" s="173" t="s">
        <v>229</v>
      </c>
      <c r="AU262" s="173" t="s">
        <v>85</v>
      </c>
      <c r="AV262" s="13" t="s">
        <v>85</v>
      </c>
      <c r="AW262" s="13" t="s">
        <v>3</v>
      </c>
      <c r="AX262" s="13" t="s">
        <v>78</v>
      </c>
      <c r="AY262" s="173" t="s">
        <v>222</v>
      </c>
    </row>
    <row r="263" spans="1:65" s="2" customFormat="1" ht="6.9" customHeight="1">
      <c r="A263" s="33"/>
      <c r="B263" s="51"/>
      <c r="C263" s="52"/>
      <c r="D263" s="52"/>
      <c r="E263" s="52"/>
      <c r="F263" s="52"/>
      <c r="G263" s="52"/>
      <c r="H263" s="52"/>
      <c r="I263" s="52"/>
      <c r="J263" s="52"/>
      <c r="K263" s="52"/>
      <c r="L263" s="34"/>
      <c r="M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</row>
    <row r="265" spans="1:65">
      <c r="B265" s="281" t="s">
        <v>3286</v>
      </c>
      <c r="C265" s="281"/>
      <c r="D265" s="281"/>
      <c r="E265" s="281"/>
      <c r="F265" s="281"/>
      <c r="G265" s="281"/>
      <c r="H265" s="281"/>
      <c r="I265" s="281"/>
      <c r="J265" s="281"/>
    </row>
    <row r="266" spans="1:65">
      <c r="B266" s="281"/>
      <c r="C266" s="281"/>
      <c r="D266" s="281"/>
      <c r="E266" s="281"/>
      <c r="F266" s="281"/>
      <c r="G266" s="281"/>
      <c r="H266" s="281"/>
      <c r="I266" s="281"/>
      <c r="J266" s="281"/>
    </row>
    <row r="267" spans="1:65">
      <c r="B267" s="281"/>
      <c r="C267" s="281"/>
      <c r="D267" s="281"/>
      <c r="E267" s="281"/>
      <c r="F267" s="281"/>
      <c r="G267" s="281"/>
      <c r="H267" s="281"/>
      <c r="I267" s="281"/>
      <c r="J267" s="281"/>
    </row>
    <row r="268" spans="1:65">
      <c r="B268" s="281"/>
      <c r="C268" s="281"/>
      <c r="D268" s="281"/>
      <c r="E268" s="281"/>
      <c r="F268" s="281"/>
      <c r="G268" s="281"/>
      <c r="H268" s="281"/>
      <c r="I268" s="281"/>
      <c r="J268" s="281"/>
    </row>
    <row r="269" spans="1:65">
      <c r="B269" s="281"/>
      <c r="C269" s="281"/>
      <c r="D269" s="281"/>
      <c r="E269" s="281"/>
      <c r="F269" s="281"/>
      <c r="G269" s="281"/>
      <c r="H269" s="281"/>
      <c r="I269" s="281"/>
      <c r="J269" s="281"/>
    </row>
    <row r="272" spans="1:65">
      <c r="C272" s="281" t="s">
        <v>3287</v>
      </c>
      <c r="D272" s="281"/>
      <c r="E272" s="281"/>
      <c r="F272" s="281"/>
      <c r="G272" s="281"/>
      <c r="H272" s="281"/>
      <c r="I272" s="281"/>
      <c r="J272" s="281"/>
    </row>
    <row r="273" spans="3:10">
      <c r="C273" s="281"/>
      <c r="D273" s="281"/>
      <c r="E273" s="281"/>
      <c r="F273" s="281"/>
      <c r="G273" s="281"/>
      <c r="H273" s="281"/>
      <c r="I273" s="281"/>
      <c r="J273" s="281"/>
    </row>
    <row r="274" spans="3:10">
      <c r="C274" s="281"/>
      <c r="D274" s="281"/>
      <c r="E274" s="281"/>
      <c r="F274" s="281"/>
      <c r="G274" s="281"/>
      <c r="H274" s="281"/>
      <c r="I274" s="281"/>
      <c r="J274" s="281"/>
    </row>
    <row r="275" spans="3:10">
      <c r="C275" s="281"/>
      <c r="D275" s="281"/>
      <c r="E275" s="281"/>
      <c r="F275" s="281"/>
      <c r="G275" s="281"/>
      <c r="H275" s="281"/>
      <c r="I275" s="281"/>
      <c r="J275" s="281"/>
    </row>
    <row r="283" spans="3:10">
      <c r="C283" s="281" t="s">
        <v>3288</v>
      </c>
      <c r="D283" s="281"/>
      <c r="E283" s="281"/>
      <c r="F283" s="281"/>
      <c r="G283" s="281"/>
      <c r="H283" s="281"/>
      <c r="I283" s="281"/>
      <c r="J283" s="281"/>
    </row>
    <row r="284" spans="3:10">
      <c r="C284" s="281"/>
      <c r="D284" s="281"/>
      <c r="E284" s="281"/>
      <c r="F284" s="281"/>
      <c r="G284" s="281"/>
      <c r="H284" s="281"/>
      <c r="I284" s="281"/>
      <c r="J284" s="281"/>
    </row>
  </sheetData>
  <autoFilter ref="C129:K262" xr:uid="{00000000-0009-0000-0000-00000C000000}"/>
  <mergeCells count="18">
    <mergeCell ref="B265:J269"/>
    <mergeCell ref="C272:J275"/>
    <mergeCell ref="C283:J284"/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57"/>
  <sheetViews>
    <sheetView showGridLines="0" topLeftCell="A120" workbookViewId="0">
      <selection activeCell="C156" sqref="C156:J15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132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1359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2129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ROUND(J126,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ROUND((SUM(BE126:BE133)),  2)</f>
        <v>0</v>
      </c>
      <c r="G37" s="109"/>
      <c r="H37" s="109"/>
      <c r="I37" s="110">
        <v>0.2</v>
      </c>
      <c r="J37" s="108">
        <f>ROUND(((SUM(BE126:BE133))*I37),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ROUND((SUM(BF126:BF133)),  2)</f>
        <v>0</v>
      </c>
      <c r="G38" s="109"/>
      <c r="H38" s="109"/>
      <c r="I38" s="110">
        <v>0.2</v>
      </c>
      <c r="J38" s="108">
        <f>ROUND(((SUM(BF126:BF133))*I38),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ROUND((SUM(BG126:BG133)),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ROUND((SUM(BH126:BH133)),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ROUND((SUM(BI126:BI133)),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1359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01.5 - Protipožiarná bezpečnosť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J126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206</v>
      </c>
      <c r="E101" s="126"/>
      <c r="F101" s="126"/>
      <c r="G101" s="126"/>
      <c r="H101" s="126"/>
      <c r="I101" s="126"/>
      <c r="J101" s="127">
        <f>J127</f>
        <v>0</v>
      </c>
      <c r="L101" s="124"/>
    </row>
    <row r="102" spans="1:47" s="10" customFormat="1" ht="19.95" customHeight="1">
      <c r="B102" s="128"/>
      <c r="D102" s="129" t="s">
        <v>2130</v>
      </c>
      <c r="E102" s="130"/>
      <c r="F102" s="130"/>
      <c r="G102" s="130"/>
      <c r="H102" s="130"/>
      <c r="I102" s="130"/>
      <c r="J102" s="131">
        <f>J128</f>
        <v>0</v>
      </c>
      <c r="L102" s="128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6.9" customHeight="1">
      <c r="A104" s="33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6.9" customHeight="1">
      <c r="A108" s="33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4.9" customHeight="1">
      <c r="A109" s="33"/>
      <c r="B109" s="34"/>
      <c r="C109" s="22" t="s">
        <v>208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6.5" customHeight="1">
      <c r="A112" s="33"/>
      <c r="B112" s="34"/>
      <c r="C112" s="33"/>
      <c r="D112" s="33"/>
      <c r="E112" s="277" t="str">
        <f>E7</f>
        <v>Výstavba zberného dvora Gemerská Poloma</v>
      </c>
      <c r="F112" s="278"/>
      <c r="G112" s="278"/>
      <c r="H112" s="278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1" customFormat="1" ht="12" customHeight="1">
      <c r="B113" s="21"/>
      <c r="C113" s="28" t="s">
        <v>187</v>
      </c>
      <c r="L113" s="21"/>
    </row>
    <row r="114" spans="1:63" s="1" customFormat="1" ht="16.5" customHeight="1">
      <c r="B114" s="21"/>
      <c r="E114" s="277" t="s">
        <v>1359</v>
      </c>
      <c r="F114" s="240"/>
      <c r="G114" s="240"/>
      <c r="H114" s="240"/>
      <c r="L114" s="21"/>
    </row>
    <row r="115" spans="1:63" s="1" customFormat="1" ht="12" customHeight="1">
      <c r="B115" s="21"/>
      <c r="C115" s="28" t="s">
        <v>189</v>
      </c>
      <c r="L115" s="21"/>
    </row>
    <row r="116" spans="1:63" s="2" customFormat="1" ht="16.5" customHeight="1">
      <c r="A116" s="33"/>
      <c r="B116" s="34"/>
      <c r="C116" s="33"/>
      <c r="D116" s="33"/>
      <c r="E116" s="279" t="s">
        <v>190</v>
      </c>
      <c r="F116" s="276"/>
      <c r="G116" s="276"/>
      <c r="H116" s="276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191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59" t="str">
        <f>E13</f>
        <v>SO 01.5 - Protipožiarná bezpečnosť</v>
      </c>
      <c r="F118" s="276"/>
      <c r="G118" s="276"/>
      <c r="H118" s="276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19</v>
      </c>
      <c r="D120" s="33"/>
      <c r="E120" s="33"/>
      <c r="F120" s="26" t="str">
        <f>F16</f>
        <v>Gemerska Poloma</v>
      </c>
      <c r="G120" s="33"/>
      <c r="H120" s="33"/>
      <c r="I120" s="28" t="s">
        <v>21</v>
      </c>
      <c r="J120" s="59" t="str">
        <f>IF(J16="","",J16)</f>
        <v/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25.65" customHeight="1">
      <c r="A122" s="33"/>
      <c r="B122" s="34"/>
      <c r="C122" s="28" t="s">
        <v>22</v>
      </c>
      <c r="D122" s="33"/>
      <c r="E122" s="33"/>
      <c r="F122" s="26" t="str">
        <f>E19</f>
        <v>Obec Gemerská Poloma,Nám.SNP 211 Gemerská Poloma</v>
      </c>
      <c r="G122" s="33"/>
      <c r="H122" s="33"/>
      <c r="I122" s="28" t="s">
        <v>28</v>
      </c>
      <c r="J122" s="31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26</v>
      </c>
      <c r="D123" s="33"/>
      <c r="E123" s="33"/>
      <c r="F123" s="26" t="str">
        <f>IF(E22="","",E22)</f>
        <v/>
      </c>
      <c r="G123" s="33"/>
      <c r="H123" s="33"/>
      <c r="I123" s="28" t="s">
        <v>31</v>
      </c>
      <c r="J123" s="31" t="str">
        <f>E28</f>
        <v/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32"/>
      <c r="B125" s="133"/>
      <c r="C125" s="134" t="s">
        <v>209</v>
      </c>
      <c r="D125" s="135" t="s">
        <v>59</v>
      </c>
      <c r="E125" s="135" t="s">
        <v>55</v>
      </c>
      <c r="F125" s="135" t="s">
        <v>56</v>
      </c>
      <c r="G125" s="135" t="s">
        <v>210</v>
      </c>
      <c r="H125" s="135" t="s">
        <v>211</v>
      </c>
      <c r="I125" s="135" t="s">
        <v>212</v>
      </c>
      <c r="J125" s="136" t="s">
        <v>196</v>
      </c>
      <c r="K125" s="137" t="s">
        <v>213</v>
      </c>
      <c r="L125" s="138"/>
      <c r="M125" s="66" t="s">
        <v>1</v>
      </c>
      <c r="N125" s="67" t="s">
        <v>38</v>
      </c>
      <c r="O125" s="67" t="s">
        <v>214</v>
      </c>
      <c r="P125" s="67" t="s">
        <v>215</v>
      </c>
      <c r="Q125" s="67" t="s">
        <v>216</v>
      </c>
      <c r="R125" s="67" t="s">
        <v>217</v>
      </c>
      <c r="S125" s="67" t="s">
        <v>218</v>
      </c>
      <c r="T125" s="68" t="s">
        <v>219</v>
      </c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</row>
    <row r="126" spans="1:63" s="2" customFormat="1" ht="22.95" customHeight="1">
      <c r="A126" s="33"/>
      <c r="B126" s="34"/>
      <c r="C126" s="73" t="s">
        <v>197</v>
      </c>
      <c r="D126" s="33"/>
      <c r="E126" s="33"/>
      <c r="F126" s="33"/>
      <c r="G126" s="33"/>
      <c r="H126" s="33"/>
      <c r="I126" s="33"/>
      <c r="J126" s="139">
        <f>BK126</f>
        <v>0</v>
      </c>
      <c r="K126" s="33"/>
      <c r="L126" s="34"/>
      <c r="M126" s="69"/>
      <c r="N126" s="60"/>
      <c r="O126" s="70"/>
      <c r="P126" s="140">
        <f>P127</f>
        <v>0</v>
      </c>
      <c r="Q126" s="70"/>
      <c r="R126" s="140">
        <f>R127</f>
        <v>0</v>
      </c>
      <c r="S126" s="70"/>
      <c r="T126" s="141">
        <f>T127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73</v>
      </c>
      <c r="AU126" s="18" t="s">
        <v>198</v>
      </c>
      <c r="BK126" s="142">
        <f>BK127</f>
        <v>0</v>
      </c>
    </row>
    <row r="127" spans="1:63" s="12" customFormat="1" ht="25.95" customHeight="1">
      <c r="B127" s="143"/>
      <c r="D127" s="144" t="s">
        <v>73</v>
      </c>
      <c r="E127" s="145" t="s">
        <v>588</v>
      </c>
      <c r="F127" s="145" t="s">
        <v>589</v>
      </c>
      <c r="I127" s="146"/>
      <c r="J127" s="147">
        <f>BK127</f>
        <v>0</v>
      </c>
      <c r="L127" s="143"/>
      <c r="M127" s="148"/>
      <c r="N127" s="149"/>
      <c r="O127" s="149"/>
      <c r="P127" s="150">
        <f>P128</f>
        <v>0</v>
      </c>
      <c r="Q127" s="149"/>
      <c r="R127" s="150">
        <f>R128</f>
        <v>0</v>
      </c>
      <c r="S127" s="149"/>
      <c r="T127" s="151">
        <f>T128</f>
        <v>0</v>
      </c>
      <c r="AR127" s="144" t="s">
        <v>90</v>
      </c>
      <c r="AT127" s="152" t="s">
        <v>73</v>
      </c>
      <c r="AU127" s="152" t="s">
        <v>74</v>
      </c>
      <c r="AY127" s="144" t="s">
        <v>222</v>
      </c>
      <c r="BK127" s="153">
        <f>BK128</f>
        <v>0</v>
      </c>
    </row>
    <row r="128" spans="1:63" s="12" customFormat="1" ht="22.95" customHeight="1">
      <c r="B128" s="143"/>
      <c r="D128" s="144" t="s">
        <v>73</v>
      </c>
      <c r="E128" s="154" t="s">
        <v>2131</v>
      </c>
      <c r="F128" s="154" t="s">
        <v>2132</v>
      </c>
      <c r="I128" s="146"/>
      <c r="J128" s="155">
        <f>BK128</f>
        <v>0</v>
      </c>
      <c r="L128" s="143"/>
      <c r="M128" s="148"/>
      <c r="N128" s="149"/>
      <c r="O128" s="149"/>
      <c r="P128" s="150">
        <f>SUM(P129:P133)</f>
        <v>0</v>
      </c>
      <c r="Q128" s="149"/>
      <c r="R128" s="150">
        <f>SUM(R129:R133)</f>
        <v>0</v>
      </c>
      <c r="S128" s="149"/>
      <c r="T128" s="151">
        <f>SUM(T129:T133)</f>
        <v>0</v>
      </c>
      <c r="AR128" s="144" t="s">
        <v>90</v>
      </c>
      <c r="AT128" s="152" t="s">
        <v>73</v>
      </c>
      <c r="AU128" s="152" t="s">
        <v>78</v>
      </c>
      <c r="AY128" s="144" t="s">
        <v>222</v>
      </c>
      <c r="BK128" s="153">
        <f>SUM(BK129:BK133)</f>
        <v>0</v>
      </c>
    </row>
    <row r="129" spans="1:65" s="2" customFormat="1" ht="16.5" customHeight="1">
      <c r="A129" s="33"/>
      <c r="B129" s="156"/>
      <c r="C129" s="157" t="s">
        <v>78</v>
      </c>
      <c r="D129" s="157" t="s">
        <v>224</v>
      </c>
      <c r="E129" s="158" t="s">
        <v>568</v>
      </c>
      <c r="F129" s="159" t="s">
        <v>2133</v>
      </c>
      <c r="G129" s="160" t="s">
        <v>227</v>
      </c>
      <c r="H129" s="161">
        <v>1</v>
      </c>
      <c r="I129" s="162"/>
      <c r="J129" s="163">
        <f>ROUND(I129*H129,2)</f>
        <v>0</v>
      </c>
      <c r="K129" s="164"/>
      <c r="L129" s="34"/>
      <c r="M129" s="165" t="s">
        <v>1</v>
      </c>
      <c r="N129" s="166" t="s">
        <v>40</v>
      </c>
      <c r="O129" s="62"/>
      <c r="P129" s="167">
        <f>O129*H129</f>
        <v>0</v>
      </c>
      <c r="Q129" s="167">
        <v>0</v>
      </c>
      <c r="R129" s="167">
        <f>Q129*H129</f>
        <v>0</v>
      </c>
      <c r="S129" s="167">
        <v>0</v>
      </c>
      <c r="T129" s="168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9" t="s">
        <v>595</v>
      </c>
      <c r="AT129" s="169" t="s">
        <v>224</v>
      </c>
      <c r="AU129" s="169" t="s">
        <v>85</v>
      </c>
      <c r="AY129" s="18" t="s">
        <v>222</v>
      </c>
      <c r="BE129" s="170">
        <f>IF(N129="základná",J129,0)</f>
        <v>0</v>
      </c>
      <c r="BF129" s="170">
        <f>IF(N129="znížená",J129,0)</f>
        <v>0</v>
      </c>
      <c r="BG129" s="170">
        <f>IF(N129="zákl. prenesená",J129,0)</f>
        <v>0</v>
      </c>
      <c r="BH129" s="170">
        <f>IF(N129="zníž. prenesená",J129,0)</f>
        <v>0</v>
      </c>
      <c r="BI129" s="170">
        <f>IF(N129="nulová",J129,0)</f>
        <v>0</v>
      </c>
      <c r="BJ129" s="18" t="s">
        <v>85</v>
      </c>
      <c r="BK129" s="170">
        <f>ROUND(I129*H129,2)</f>
        <v>0</v>
      </c>
      <c r="BL129" s="18" t="s">
        <v>595</v>
      </c>
      <c r="BM129" s="169" t="s">
        <v>2134</v>
      </c>
    </row>
    <row r="130" spans="1:65" s="2" customFormat="1" ht="16.5" customHeight="1">
      <c r="A130" s="33"/>
      <c r="B130" s="156"/>
      <c r="C130" s="209" t="s">
        <v>85</v>
      </c>
      <c r="D130" s="209" t="s">
        <v>588</v>
      </c>
      <c r="E130" s="210" t="s">
        <v>2135</v>
      </c>
      <c r="F130" s="211" t="s">
        <v>2136</v>
      </c>
      <c r="G130" s="212" t="s">
        <v>227</v>
      </c>
      <c r="H130" s="213">
        <v>6</v>
      </c>
      <c r="I130" s="214"/>
      <c r="J130" s="215">
        <f>ROUND(I130*H130,2)</f>
        <v>0</v>
      </c>
      <c r="K130" s="216"/>
      <c r="L130" s="217"/>
      <c r="M130" s="218" t="s">
        <v>1</v>
      </c>
      <c r="N130" s="219" t="s">
        <v>40</v>
      </c>
      <c r="O130" s="62"/>
      <c r="P130" s="167">
        <f>O130*H130</f>
        <v>0</v>
      </c>
      <c r="Q130" s="167">
        <v>0</v>
      </c>
      <c r="R130" s="167">
        <f>Q130*H130</f>
        <v>0</v>
      </c>
      <c r="S130" s="167">
        <v>0</v>
      </c>
      <c r="T130" s="168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9" t="s">
        <v>1867</v>
      </c>
      <c r="AT130" s="169" t="s">
        <v>588</v>
      </c>
      <c r="AU130" s="169" t="s">
        <v>85</v>
      </c>
      <c r="AY130" s="18" t="s">
        <v>222</v>
      </c>
      <c r="BE130" s="170">
        <f>IF(N130="základná",J130,0)</f>
        <v>0</v>
      </c>
      <c r="BF130" s="170">
        <f>IF(N130="znížená",J130,0)</f>
        <v>0</v>
      </c>
      <c r="BG130" s="170">
        <f>IF(N130="zákl. prenesená",J130,0)</f>
        <v>0</v>
      </c>
      <c r="BH130" s="170">
        <f>IF(N130="zníž. prenesená",J130,0)</f>
        <v>0</v>
      </c>
      <c r="BI130" s="170">
        <f>IF(N130="nulová",J130,0)</f>
        <v>0</v>
      </c>
      <c r="BJ130" s="18" t="s">
        <v>85</v>
      </c>
      <c r="BK130" s="170">
        <f>ROUND(I130*H130,2)</f>
        <v>0</v>
      </c>
      <c r="BL130" s="18" t="s">
        <v>595</v>
      </c>
      <c r="BM130" s="169" t="s">
        <v>2137</v>
      </c>
    </row>
    <row r="131" spans="1:65" s="2" customFormat="1" ht="16.5" customHeight="1">
      <c r="A131" s="33"/>
      <c r="B131" s="156"/>
      <c r="C131" s="209" t="s">
        <v>90</v>
      </c>
      <c r="D131" s="209" t="s">
        <v>588</v>
      </c>
      <c r="E131" s="210" t="s">
        <v>2138</v>
      </c>
      <c r="F131" s="211" t="s">
        <v>2139</v>
      </c>
      <c r="G131" s="212" t="s">
        <v>227</v>
      </c>
      <c r="H131" s="213">
        <v>1</v>
      </c>
      <c r="I131" s="214"/>
      <c r="J131" s="215">
        <f>ROUND(I131*H131,2)</f>
        <v>0</v>
      </c>
      <c r="K131" s="216"/>
      <c r="L131" s="217"/>
      <c r="M131" s="218" t="s">
        <v>1</v>
      </c>
      <c r="N131" s="219" t="s">
        <v>40</v>
      </c>
      <c r="O131" s="62"/>
      <c r="P131" s="167">
        <f>O131*H131</f>
        <v>0</v>
      </c>
      <c r="Q131" s="167">
        <v>0</v>
      </c>
      <c r="R131" s="167">
        <f>Q131*H131</f>
        <v>0</v>
      </c>
      <c r="S131" s="167">
        <v>0</v>
      </c>
      <c r="T131" s="16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9" t="s">
        <v>1867</v>
      </c>
      <c r="AT131" s="169" t="s">
        <v>588</v>
      </c>
      <c r="AU131" s="169" t="s">
        <v>85</v>
      </c>
      <c r="AY131" s="18" t="s">
        <v>222</v>
      </c>
      <c r="BE131" s="170">
        <f>IF(N131="základná",J131,0)</f>
        <v>0</v>
      </c>
      <c r="BF131" s="170">
        <f>IF(N131="znížená",J131,0)</f>
        <v>0</v>
      </c>
      <c r="BG131" s="170">
        <f>IF(N131="zákl. prenesená",J131,0)</f>
        <v>0</v>
      </c>
      <c r="BH131" s="170">
        <f>IF(N131="zníž. prenesená",J131,0)</f>
        <v>0</v>
      </c>
      <c r="BI131" s="170">
        <f>IF(N131="nulová",J131,0)</f>
        <v>0</v>
      </c>
      <c r="BJ131" s="18" t="s">
        <v>85</v>
      </c>
      <c r="BK131" s="170">
        <f>ROUND(I131*H131,2)</f>
        <v>0</v>
      </c>
      <c r="BL131" s="18" t="s">
        <v>595</v>
      </c>
      <c r="BM131" s="169" t="s">
        <v>2140</v>
      </c>
    </row>
    <row r="132" spans="1:65" s="2" customFormat="1" ht="16.5" customHeight="1">
      <c r="A132" s="33"/>
      <c r="B132" s="156"/>
      <c r="C132" s="157" t="s">
        <v>114</v>
      </c>
      <c r="D132" s="157" t="s">
        <v>224</v>
      </c>
      <c r="E132" s="158" t="s">
        <v>2141</v>
      </c>
      <c r="F132" s="159" t="s">
        <v>2142</v>
      </c>
      <c r="G132" s="160" t="s">
        <v>227</v>
      </c>
      <c r="H132" s="161">
        <v>7</v>
      </c>
      <c r="I132" s="162"/>
      <c r="J132" s="163">
        <f>ROUND(I132*H132,2)</f>
        <v>0</v>
      </c>
      <c r="K132" s="164"/>
      <c r="L132" s="34"/>
      <c r="M132" s="165" t="s">
        <v>1</v>
      </c>
      <c r="N132" s="166" t="s">
        <v>40</v>
      </c>
      <c r="O132" s="62"/>
      <c r="P132" s="167">
        <f>O132*H132</f>
        <v>0</v>
      </c>
      <c r="Q132" s="167">
        <v>0</v>
      </c>
      <c r="R132" s="167">
        <f>Q132*H132</f>
        <v>0</v>
      </c>
      <c r="S132" s="167">
        <v>0</v>
      </c>
      <c r="T132" s="16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9" t="s">
        <v>595</v>
      </c>
      <c r="AT132" s="169" t="s">
        <v>224</v>
      </c>
      <c r="AU132" s="169" t="s">
        <v>85</v>
      </c>
      <c r="AY132" s="18" t="s">
        <v>222</v>
      </c>
      <c r="BE132" s="170">
        <f>IF(N132="základná",J132,0)</f>
        <v>0</v>
      </c>
      <c r="BF132" s="170">
        <f>IF(N132="znížená",J132,0)</f>
        <v>0</v>
      </c>
      <c r="BG132" s="170">
        <f>IF(N132="zákl. prenesená",J132,0)</f>
        <v>0</v>
      </c>
      <c r="BH132" s="170">
        <f>IF(N132="zníž. prenesená",J132,0)</f>
        <v>0</v>
      </c>
      <c r="BI132" s="170">
        <f>IF(N132="nulová",J132,0)</f>
        <v>0</v>
      </c>
      <c r="BJ132" s="18" t="s">
        <v>85</v>
      </c>
      <c r="BK132" s="170">
        <f>ROUND(I132*H132,2)</f>
        <v>0</v>
      </c>
      <c r="BL132" s="18" t="s">
        <v>595</v>
      </c>
      <c r="BM132" s="169" t="s">
        <v>2143</v>
      </c>
    </row>
    <row r="133" spans="1:65" s="2" customFormat="1" ht="16.5" customHeight="1">
      <c r="A133" s="33"/>
      <c r="B133" s="156"/>
      <c r="C133" s="157" t="s">
        <v>121</v>
      </c>
      <c r="D133" s="157" t="s">
        <v>224</v>
      </c>
      <c r="E133" s="158" t="s">
        <v>2144</v>
      </c>
      <c r="F133" s="159" t="s">
        <v>2145</v>
      </c>
      <c r="G133" s="160" t="s">
        <v>227</v>
      </c>
      <c r="H133" s="161">
        <v>8</v>
      </c>
      <c r="I133" s="162"/>
      <c r="J133" s="163">
        <f>ROUND(I133*H133,2)</f>
        <v>0</v>
      </c>
      <c r="K133" s="164"/>
      <c r="L133" s="34"/>
      <c r="M133" s="220" t="s">
        <v>1</v>
      </c>
      <c r="N133" s="221" t="s">
        <v>40</v>
      </c>
      <c r="O133" s="222"/>
      <c r="P133" s="223">
        <f>O133*H133</f>
        <v>0</v>
      </c>
      <c r="Q133" s="223">
        <v>0</v>
      </c>
      <c r="R133" s="223">
        <f>Q133*H133</f>
        <v>0</v>
      </c>
      <c r="S133" s="223">
        <v>0</v>
      </c>
      <c r="T133" s="224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595</v>
      </c>
      <c r="AT133" s="169" t="s">
        <v>224</v>
      </c>
      <c r="AU133" s="169" t="s">
        <v>85</v>
      </c>
      <c r="AY133" s="18" t="s">
        <v>222</v>
      </c>
      <c r="BE133" s="170">
        <f>IF(N133="základná",J133,0)</f>
        <v>0</v>
      </c>
      <c r="BF133" s="170">
        <f>IF(N133="znížená",J133,0)</f>
        <v>0</v>
      </c>
      <c r="BG133" s="170">
        <f>IF(N133="zákl. prenesená",J133,0)</f>
        <v>0</v>
      </c>
      <c r="BH133" s="170">
        <f>IF(N133="zníž. prenesená",J133,0)</f>
        <v>0</v>
      </c>
      <c r="BI133" s="170">
        <f>IF(N133="nulová",J133,0)</f>
        <v>0</v>
      </c>
      <c r="BJ133" s="18" t="s">
        <v>85</v>
      </c>
      <c r="BK133" s="170">
        <f>ROUND(I133*H133,2)</f>
        <v>0</v>
      </c>
      <c r="BL133" s="18" t="s">
        <v>595</v>
      </c>
      <c r="BM133" s="169" t="s">
        <v>2146</v>
      </c>
    </row>
    <row r="134" spans="1:65" s="2" customFormat="1" ht="6.9" customHeight="1">
      <c r="A134" s="33"/>
      <c r="B134" s="51"/>
      <c r="C134" s="52"/>
      <c r="D134" s="52"/>
      <c r="E134" s="52"/>
      <c r="F134" s="52"/>
      <c r="G134" s="52"/>
      <c r="H134" s="52"/>
      <c r="I134" s="52"/>
      <c r="J134" s="52"/>
      <c r="K134" s="52"/>
      <c r="L134" s="34"/>
      <c r="M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7" spans="1:65">
      <c r="C137" s="281" t="s">
        <v>3286</v>
      </c>
      <c r="D137" s="281"/>
      <c r="E137" s="281"/>
      <c r="F137" s="281"/>
      <c r="G137" s="281"/>
      <c r="H137" s="281"/>
      <c r="I137" s="281"/>
      <c r="J137" s="281"/>
    </row>
    <row r="138" spans="1:65">
      <c r="C138" s="281"/>
      <c r="D138" s="281"/>
      <c r="E138" s="281"/>
      <c r="F138" s="281"/>
      <c r="G138" s="281"/>
      <c r="H138" s="281"/>
      <c r="I138" s="281"/>
      <c r="J138" s="281"/>
    </row>
    <row r="139" spans="1:65">
      <c r="C139" s="281"/>
      <c r="D139" s="281"/>
      <c r="E139" s="281"/>
      <c r="F139" s="281"/>
      <c r="G139" s="281"/>
      <c r="H139" s="281"/>
      <c r="I139" s="281"/>
      <c r="J139" s="281"/>
    </row>
    <row r="140" spans="1:65">
      <c r="C140" s="281"/>
      <c r="D140" s="281"/>
      <c r="E140" s="281"/>
      <c r="F140" s="281"/>
      <c r="G140" s="281"/>
      <c r="H140" s="281"/>
      <c r="I140" s="281"/>
      <c r="J140" s="281"/>
    </row>
    <row r="141" spans="1:65">
      <c r="C141" s="281"/>
      <c r="D141" s="281"/>
      <c r="E141" s="281"/>
      <c r="F141" s="281"/>
      <c r="G141" s="281"/>
      <c r="H141" s="281"/>
      <c r="I141" s="281"/>
      <c r="J141" s="281"/>
    </row>
    <row r="145" spans="3:10">
      <c r="C145" s="281" t="s">
        <v>3287</v>
      </c>
      <c r="D145" s="281"/>
      <c r="E145" s="281"/>
      <c r="F145" s="281"/>
      <c r="G145" s="281"/>
      <c r="H145" s="281"/>
      <c r="I145" s="281"/>
      <c r="J145" s="281"/>
    </row>
    <row r="146" spans="3:10">
      <c r="C146" s="281"/>
      <c r="D146" s="281"/>
      <c r="E146" s="281"/>
      <c r="F146" s="281"/>
      <c r="G146" s="281"/>
      <c r="H146" s="281"/>
      <c r="I146" s="281"/>
      <c r="J146" s="281"/>
    </row>
    <row r="147" spans="3:10">
      <c r="C147" s="281"/>
      <c r="D147" s="281"/>
      <c r="E147" s="281"/>
      <c r="F147" s="281"/>
      <c r="G147" s="281"/>
      <c r="H147" s="281"/>
      <c r="I147" s="281"/>
      <c r="J147" s="281"/>
    </row>
    <row r="148" spans="3:10">
      <c r="C148" s="281"/>
      <c r="D148" s="281"/>
      <c r="E148" s="281"/>
      <c r="F148" s="281"/>
      <c r="G148" s="281"/>
      <c r="H148" s="281"/>
      <c r="I148" s="281"/>
      <c r="J148" s="281"/>
    </row>
    <row r="156" spans="3:10">
      <c r="C156" s="281" t="s">
        <v>3288</v>
      </c>
      <c r="D156" s="281"/>
      <c r="E156" s="281"/>
      <c r="F156" s="281"/>
      <c r="G156" s="281"/>
      <c r="H156" s="281"/>
      <c r="I156" s="281"/>
      <c r="J156" s="281"/>
    </row>
    <row r="157" spans="3:10">
      <c r="C157" s="281"/>
      <c r="D157" s="281"/>
      <c r="E157" s="281"/>
      <c r="F157" s="281"/>
      <c r="G157" s="281"/>
      <c r="H157" s="281"/>
      <c r="I157" s="281"/>
      <c r="J157" s="281"/>
    </row>
  </sheetData>
  <autoFilter ref="C125:K133" xr:uid="{00000000-0009-0000-0000-00000D000000}"/>
  <mergeCells count="18">
    <mergeCell ref="C137:J141"/>
    <mergeCell ref="C145:J148"/>
    <mergeCell ref="C156:J157"/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277"/>
  <sheetViews>
    <sheetView showGridLines="0" topLeftCell="A249" zoomScale="120" zoomScaleNormal="120" workbookViewId="0">
      <selection activeCell="C276" sqref="C276:J27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134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1359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598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30" customHeight="1">
      <c r="A13" s="33"/>
      <c r="B13" s="34"/>
      <c r="C13" s="33"/>
      <c r="D13" s="33"/>
      <c r="E13" s="259" t="s">
        <v>650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ROUND(J136,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ROUND((SUM(BE136:BE253)),  2)</f>
        <v>0</v>
      </c>
      <c r="G37" s="109"/>
      <c r="H37" s="109"/>
      <c r="I37" s="110">
        <v>0.2</v>
      </c>
      <c r="J37" s="108">
        <f>ROUND(((SUM(BE136:BE253))*I37),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ROUND((SUM(BF136:BF253)),  2)</f>
        <v>0</v>
      </c>
      <c r="G38" s="109"/>
      <c r="H38" s="109"/>
      <c r="I38" s="110">
        <v>0.2</v>
      </c>
      <c r="J38" s="108">
        <f>ROUND(((SUM(BF136:BF253))*I38),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ROUND((SUM(BG136:BG253)),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ROUND((SUM(BH136:BH253)),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ROUND((SUM(BI136:BI253)),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1359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598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30" customHeight="1">
      <c r="A91" s="33"/>
      <c r="B91" s="34"/>
      <c r="C91" s="33"/>
      <c r="D91" s="33"/>
      <c r="E91" s="259" t="str">
        <f>E13</f>
        <v>SO 01.1 - NS - Architektonicko stavebné riešenie - nový stav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J136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J137</f>
        <v>0</v>
      </c>
      <c r="L101" s="124"/>
    </row>
    <row r="102" spans="1:47" s="10" customFormat="1" ht="19.95" customHeight="1">
      <c r="B102" s="128"/>
      <c r="D102" s="129" t="s">
        <v>655</v>
      </c>
      <c r="E102" s="130"/>
      <c r="F102" s="130"/>
      <c r="G102" s="130"/>
      <c r="H102" s="130"/>
      <c r="I102" s="130"/>
      <c r="J102" s="131">
        <f>J138</f>
        <v>0</v>
      </c>
      <c r="L102" s="128"/>
    </row>
    <row r="103" spans="1:47" s="10" customFormat="1" ht="19.95" customHeight="1">
      <c r="B103" s="128"/>
      <c r="D103" s="129" t="s">
        <v>200</v>
      </c>
      <c r="E103" s="130"/>
      <c r="F103" s="130"/>
      <c r="G103" s="130"/>
      <c r="H103" s="130"/>
      <c r="I103" s="130"/>
      <c r="J103" s="131">
        <f>J165</f>
        <v>0</v>
      </c>
      <c r="L103" s="128"/>
    </row>
    <row r="104" spans="1:47" s="10" customFormat="1" ht="19.95" customHeight="1">
      <c r="B104" s="128"/>
      <c r="D104" s="129" t="s">
        <v>201</v>
      </c>
      <c r="E104" s="130"/>
      <c r="F104" s="130"/>
      <c r="G104" s="130"/>
      <c r="H104" s="130"/>
      <c r="I104" s="130"/>
      <c r="J104" s="131">
        <f>J172</f>
        <v>0</v>
      </c>
      <c r="L104" s="128"/>
    </row>
    <row r="105" spans="1:47" s="9" customFormat="1" ht="24.9" customHeight="1">
      <c r="B105" s="124"/>
      <c r="D105" s="125" t="s">
        <v>202</v>
      </c>
      <c r="E105" s="126"/>
      <c r="F105" s="126"/>
      <c r="G105" s="126"/>
      <c r="H105" s="126"/>
      <c r="I105" s="126"/>
      <c r="J105" s="127">
        <f>J174</f>
        <v>0</v>
      </c>
      <c r="L105" s="124"/>
    </row>
    <row r="106" spans="1:47" s="10" customFormat="1" ht="19.95" customHeight="1">
      <c r="B106" s="128"/>
      <c r="D106" s="129" t="s">
        <v>1361</v>
      </c>
      <c r="E106" s="130"/>
      <c r="F106" s="130"/>
      <c r="G106" s="130"/>
      <c r="H106" s="130"/>
      <c r="I106" s="130"/>
      <c r="J106" s="131">
        <f>J175</f>
        <v>0</v>
      </c>
      <c r="L106" s="128"/>
    </row>
    <row r="107" spans="1:47" s="10" customFormat="1" ht="19.95" customHeight="1">
      <c r="B107" s="128"/>
      <c r="D107" s="129" t="s">
        <v>941</v>
      </c>
      <c r="E107" s="130"/>
      <c r="F107" s="130"/>
      <c r="G107" s="130"/>
      <c r="H107" s="130"/>
      <c r="I107" s="130"/>
      <c r="J107" s="131">
        <f>J197</f>
        <v>0</v>
      </c>
      <c r="L107" s="128"/>
    </row>
    <row r="108" spans="1:47" s="10" customFormat="1" ht="19.95" customHeight="1">
      <c r="B108" s="128"/>
      <c r="D108" s="129" t="s">
        <v>1126</v>
      </c>
      <c r="E108" s="130"/>
      <c r="F108" s="130"/>
      <c r="G108" s="130"/>
      <c r="H108" s="130"/>
      <c r="I108" s="130"/>
      <c r="J108" s="131">
        <f>J202</f>
        <v>0</v>
      </c>
      <c r="L108" s="128"/>
    </row>
    <row r="109" spans="1:47" s="10" customFormat="1" ht="19.95" customHeight="1">
      <c r="B109" s="128"/>
      <c r="D109" s="129" t="s">
        <v>1363</v>
      </c>
      <c r="E109" s="130"/>
      <c r="F109" s="130"/>
      <c r="G109" s="130"/>
      <c r="H109" s="130"/>
      <c r="I109" s="130"/>
      <c r="J109" s="131">
        <f>J216</f>
        <v>0</v>
      </c>
      <c r="L109" s="128"/>
    </row>
    <row r="110" spans="1:47" s="10" customFormat="1" ht="19.95" customHeight="1">
      <c r="B110" s="128"/>
      <c r="D110" s="129" t="s">
        <v>1364</v>
      </c>
      <c r="E110" s="130"/>
      <c r="F110" s="130"/>
      <c r="G110" s="130"/>
      <c r="H110" s="130"/>
      <c r="I110" s="130"/>
      <c r="J110" s="131">
        <f>J234</f>
        <v>0</v>
      </c>
      <c r="L110" s="128"/>
    </row>
    <row r="111" spans="1:47" s="10" customFormat="1" ht="19.95" customHeight="1">
      <c r="B111" s="128"/>
      <c r="D111" s="129" t="s">
        <v>942</v>
      </c>
      <c r="E111" s="130"/>
      <c r="F111" s="130"/>
      <c r="G111" s="130"/>
      <c r="H111" s="130"/>
      <c r="I111" s="130"/>
      <c r="J111" s="131">
        <f>J246</f>
        <v>0</v>
      </c>
      <c r="L111" s="128"/>
    </row>
    <row r="112" spans="1:47" s="10" customFormat="1" ht="19.95" customHeight="1">
      <c r="B112" s="128"/>
      <c r="D112" s="129" t="s">
        <v>1366</v>
      </c>
      <c r="E112" s="130"/>
      <c r="F112" s="130"/>
      <c r="G112" s="130"/>
      <c r="H112" s="130"/>
      <c r="I112" s="130"/>
      <c r="J112" s="131">
        <f>J250</f>
        <v>0</v>
      </c>
      <c r="L112" s="128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" customHeight="1">
      <c r="A114" s="33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" customHeight="1">
      <c r="A118" s="33"/>
      <c r="B118" s="53"/>
      <c r="C118" s="54"/>
      <c r="D118" s="54"/>
      <c r="E118" s="54"/>
      <c r="F118" s="54"/>
      <c r="G118" s="54"/>
      <c r="H118" s="54"/>
      <c r="I118" s="54"/>
      <c r="J118" s="54"/>
      <c r="K118" s="54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" customHeight="1">
      <c r="A119" s="33"/>
      <c r="B119" s="34"/>
      <c r="C119" s="22" t="s">
        <v>208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15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77" t="str">
        <f>E7</f>
        <v>Výstavba zberného dvora Gemerská Poloma</v>
      </c>
      <c r="F122" s="278"/>
      <c r="G122" s="278"/>
      <c r="H122" s="278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1" customFormat="1" ht="12" customHeight="1">
      <c r="B123" s="21"/>
      <c r="C123" s="28" t="s">
        <v>187</v>
      </c>
      <c r="L123" s="21"/>
    </row>
    <row r="124" spans="1:31" s="1" customFormat="1" ht="16.5" customHeight="1">
      <c r="B124" s="21"/>
      <c r="E124" s="277" t="s">
        <v>1359</v>
      </c>
      <c r="F124" s="240"/>
      <c r="G124" s="240"/>
      <c r="H124" s="240"/>
      <c r="L124" s="21"/>
    </row>
    <row r="125" spans="1:31" s="1" customFormat="1" ht="12" customHeight="1">
      <c r="B125" s="21"/>
      <c r="C125" s="28" t="s">
        <v>189</v>
      </c>
      <c r="L125" s="21"/>
    </row>
    <row r="126" spans="1:31" s="2" customFormat="1" ht="16.5" customHeight="1">
      <c r="A126" s="33"/>
      <c r="B126" s="34"/>
      <c r="C126" s="33"/>
      <c r="D126" s="33"/>
      <c r="E126" s="279" t="s">
        <v>598</v>
      </c>
      <c r="F126" s="276"/>
      <c r="G126" s="276"/>
      <c r="H126" s="276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191</v>
      </c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30" customHeight="1">
      <c r="A128" s="33"/>
      <c r="B128" s="34"/>
      <c r="C128" s="33"/>
      <c r="D128" s="33"/>
      <c r="E128" s="259" t="str">
        <f>E13</f>
        <v>SO 01.1 - NS - Architektonicko stavebné riešenie - nový stav</v>
      </c>
      <c r="F128" s="276"/>
      <c r="G128" s="276"/>
      <c r="H128" s="276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19</v>
      </c>
      <c r="D130" s="33"/>
      <c r="E130" s="33"/>
      <c r="F130" s="26" t="str">
        <f>F16</f>
        <v>Gemerska Poloma</v>
      </c>
      <c r="G130" s="33"/>
      <c r="H130" s="33"/>
      <c r="I130" s="28" t="s">
        <v>21</v>
      </c>
      <c r="J130" s="59" t="str">
        <f>IF(J16="","",J16)</f>
        <v/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25.65" customHeight="1">
      <c r="A132" s="33"/>
      <c r="B132" s="34"/>
      <c r="C132" s="28" t="s">
        <v>22</v>
      </c>
      <c r="D132" s="33"/>
      <c r="E132" s="33"/>
      <c r="F132" s="26" t="str">
        <f>E19</f>
        <v>Obec Gemerská Poloma,Nám.SNP 211 Gemerská Poloma</v>
      </c>
      <c r="G132" s="33"/>
      <c r="H132" s="33"/>
      <c r="I132" s="28" t="s">
        <v>28</v>
      </c>
      <c r="J132" s="31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15" customHeight="1">
      <c r="A133" s="33"/>
      <c r="B133" s="34"/>
      <c r="C133" s="28" t="s">
        <v>26</v>
      </c>
      <c r="D133" s="33"/>
      <c r="E133" s="33"/>
      <c r="F133" s="26" t="str">
        <f>IF(E22="","",E22)</f>
        <v/>
      </c>
      <c r="G133" s="33"/>
      <c r="H133" s="33"/>
      <c r="I133" s="28" t="s">
        <v>31</v>
      </c>
      <c r="J133" s="31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32"/>
      <c r="B135" s="133"/>
      <c r="C135" s="134" t="s">
        <v>209</v>
      </c>
      <c r="D135" s="135" t="s">
        <v>59</v>
      </c>
      <c r="E135" s="135" t="s">
        <v>55</v>
      </c>
      <c r="F135" s="135" t="s">
        <v>56</v>
      </c>
      <c r="G135" s="135" t="s">
        <v>210</v>
      </c>
      <c r="H135" s="135" t="s">
        <v>211</v>
      </c>
      <c r="I135" s="135" t="s">
        <v>212</v>
      </c>
      <c r="J135" s="136" t="s">
        <v>196</v>
      </c>
      <c r="K135" s="137" t="s">
        <v>213</v>
      </c>
      <c r="L135" s="138"/>
      <c r="M135" s="66" t="s">
        <v>1</v>
      </c>
      <c r="N135" s="67" t="s">
        <v>38</v>
      </c>
      <c r="O135" s="67" t="s">
        <v>214</v>
      </c>
      <c r="P135" s="67" t="s">
        <v>215</v>
      </c>
      <c r="Q135" s="67" t="s">
        <v>216</v>
      </c>
      <c r="R135" s="67" t="s">
        <v>217</v>
      </c>
      <c r="S135" s="67" t="s">
        <v>218</v>
      </c>
      <c r="T135" s="68" t="s">
        <v>219</v>
      </c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</row>
    <row r="136" spans="1:65" s="2" customFormat="1" ht="22.95" customHeight="1">
      <c r="A136" s="33"/>
      <c r="B136" s="34"/>
      <c r="C136" s="73" t="s">
        <v>197</v>
      </c>
      <c r="D136" s="33"/>
      <c r="E136" s="33"/>
      <c r="F136" s="33"/>
      <c r="G136" s="33"/>
      <c r="H136" s="33"/>
      <c r="I136" s="33"/>
      <c r="J136" s="139">
        <f>BK136</f>
        <v>0</v>
      </c>
      <c r="K136" s="33"/>
      <c r="L136" s="34"/>
      <c r="M136" s="69"/>
      <c r="N136" s="60"/>
      <c r="O136" s="70"/>
      <c r="P136" s="140">
        <f>P137+P174</f>
        <v>0</v>
      </c>
      <c r="Q136" s="70"/>
      <c r="R136" s="140">
        <f>R137+R174</f>
        <v>30.213465039999996</v>
      </c>
      <c r="S136" s="70"/>
      <c r="T136" s="141">
        <f>T137+T174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73</v>
      </c>
      <c r="AU136" s="18" t="s">
        <v>198</v>
      </c>
      <c r="BK136" s="142">
        <f>BK137+BK174</f>
        <v>0</v>
      </c>
    </row>
    <row r="137" spans="1:65" s="12" customFormat="1" ht="25.95" customHeight="1">
      <c r="B137" s="143"/>
      <c r="D137" s="144" t="s">
        <v>73</v>
      </c>
      <c r="E137" s="145" t="s">
        <v>220</v>
      </c>
      <c r="F137" s="145" t="s">
        <v>221</v>
      </c>
      <c r="I137" s="146"/>
      <c r="J137" s="147">
        <f>BK137</f>
        <v>0</v>
      </c>
      <c r="L137" s="143"/>
      <c r="M137" s="148"/>
      <c r="N137" s="149"/>
      <c r="O137" s="149"/>
      <c r="P137" s="150">
        <f>P138+P165+P172</f>
        <v>0</v>
      </c>
      <c r="Q137" s="149"/>
      <c r="R137" s="150">
        <f>R138+R165+R172</f>
        <v>28.245678799999997</v>
      </c>
      <c r="S137" s="149"/>
      <c r="T137" s="151">
        <f>T138+T165+T172</f>
        <v>0</v>
      </c>
      <c r="AR137" s="144" t="s">
        <v>78</v>
      </c>
      <c r="AT137" s="152" t="s">
        <v>73</v>
      </c>
      <c r="AU137" s="152" t="s">
        <v>74</v>
      </c>
      <c r="AY137" s="144" t="s">
        <v>222</v>
      </c>
      <c r="BK137" s="153">
        <f>BK138+BK165+BK172</f>
        <v>0</v>
      </c>
    </row>
    <row r="138" spans="1:65" s="12" customFormat="1" ht="22.95" customHeight="1">
      <c r="B138" s="143"/>
      <c r="D138" s="144" t="s">
        <v>73</v>
      </c>
      <c r="E138" s="154" t="s">
        <v>137</v>
      </c>
      <c r="F138" s="154" t="s">
        <v>796</v>
      </c>
      <c r="I138" s="146"/>
      <c r="J138" s="155">
        <f>BK138</f>
        <v>0</v>
      </c>
      <c r="L138" s="143"/>
      <c r="M138" s="148"/>
      <c r="N138" s="149"/>
      <c r="O138" s="149"/>
      <c r="P138" s="150">
        <f>SUM(P139:P164)</f>
        <v>0</v>
      </c>
      <c r="Q138" s="149"/>
      <c r="R138" s="150">
        <f>SUM(R139:R164)</f>
        <v>27.846286199999998</v>
      </c>
      <c r="S138" s="149"/>
      <c r="T138" s="151">
        <f>SUM(T139:T164)</f>
        <v>0</v>
      </c>
      <c r="AR138" s="144" t="s">
        <v>78</v>
      </c>
      <c r="AT138" s="152" t="s">
        <v>73</v>
      </c>
      <c r="AU138" s="152" t="s">
        <v>78</v>
      </c>
      <c r="AY138" s="144" t="s">
        <v>222</v>
      </c>
      <c r="BK138" s="153">
        <f>SUM(BK139:BK164)</f>
        <v>0</v>
      </c>
    </row>
    <row r="139" spans="1:65" s="2" customFormat="1" ht="24.15" customHeight="1">
      <c r="A139" s="33"/>
      <c r="B139" s="156"/>
      <c r="C139" s="157" t="s">
        <v>492</v>
      </c>
      <c r="D139" s="157" t="s">
        <v>224</v>
      </c>
      <c r="E139" s="158" t="s">
        <v>1384</v>
      </c>
      <c r="F139" s="159" t="s">
        <v>1385</v>
      </c>
      <c r="G139" s="160" t="s">
        <v>249</v>
      </c>
      <c r="H139" s="161">
        <v>163.89</v>
      </c>
      <c r="I139" s="162"/>
      <c r="J139" s="163">
        <f>ROUND(I139*H139,2)</f>
        <v>0</v>
      </c>
      <c r="K139" s="164"/>
      <c r="L139" s="34"/>
      <c r="M139" s="165" t="s">
        <v>1</v>
      </c>
      <c r="N139" s="166" t="s">
        <v>40</v>
      </c>
      <c r="O139" s="62"/>
      <c r="P139" s="167">
        <f>O139*H139</f>
        <v>0</v>
      </c>
      <c r="Q139" s="167">
        <v>7.3499999999999998E-3</v>
      </c>
      <c r="R139" s="167">
        <f>Q139*H139</f>
        <v>1.2045914999999998</v>
      </c>
      <c r="S139" s="167">
        <v>0</v>
      </c>
      <c r="T139" s="16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>IF(N139="základná",J139,0)</f>
        <v>0</v>
      </c>
      <c r="BF139" s="170">
        <f>IF(N139="znížená",J139,0)</f>
        <v>0</v>
      </c>
      <c r="BG139" s="170">
        <f>IF(N139="zákl. prenesená",J139,0)</f>
        <v>0</v>
      </c>
      <c r="BH139" s="170">
        <f>IF(N139="zníž. prenesená",J139,0)</f>
        <v>0</v>
      </c>
      <c r="BI139" s="170">
        <f>IF(N139="nulová",J139,0)</f>
        <v>0</v>
      </c>
      <c r="BJ139" s="18" t="s">
        <v>85</v>
      </c>
      <c r="BK139" s="170">
        <f>ROUND(I139*H139,2)</f>
        <v>0</v>
      </c>
      <c r="BL139" s="18" t="s">
        <v>114</v>
      </c>
      <c r="BM139" s="169" t="s">
        <v>1386</v>
      </c>
    </row>
    <row r="140" spans="1:65" s="13" customFormat="1">
      <c r="B140" s="171"/>
      <c r="D140" s="172" t="s">
        <v>229</v>
      </c>
      <c r="E140" s="173" t="s">
        <v>1</v>
      </c>
      <c r="F140" s="174" t="s">
        <v>2147</v>
      </c>
      <c r="H140" s="175">
        <v>163.89</v>
      </c>
      <c r="I140" s="176"/>
      <c r="L140" s="171"/>
      <c r="M140" s="177"/>
      <c r="N140" s="178"/>
      <c r="O140" s="178"/>
      <c r="P140" s="178"/>
      <c r="Q140" s="178"/>
      <c r="R140" s="178"/>
      <c r="S140" s="178"/>
      <c r="T140" s="179"/>
      <c r="AT140" s="173" t="s">
        <v>229</v>
      </c>
      <c r="AU140" s="173" t="s">
        <v>85</v>
      </c>
      <c r="AV140" s="13" t="s">
        <v>85</v>
      </c>
      <c r="AW140" s="13" t="s">
        <v>30</v>
      </c>
      <c r="AX140" s="13" t="s">
        <v>78</v>
      </c>
      <c r="AY140" s="173" t="s">
        <v>222</v>
      </c>
    </row>
    <row r="141" spans="1:65" s="2" customFormat="1" ht="24.15" customHeight="1">
      <c r="A141" s="33"/>
      <c r="B141" s="156"/>
      <c r="C141" s="157" t="s">
        <v>496</v>
      </c>
      <c r="D141" s="157" t="s">
        <v>224</v>
      </c>
      <c r="E141" s="158" t="s">
        <v>1388</v>
      </c>
      <c r="F141" s="159" t="s">
        <v>1389</v>
      </c>
      <c r="G141" s="160" t="s">
        <v>249</v>
      </c>
      <c r="H141" s="161">
        <v>163.89</v>
      </c>
      <c r="I141" s="162"/>
      <c r="J141" s="163">
        <f>ROUND(I141*H141,2)</f>
        <v>0</v>
      </c>
      <c r="K141" s="164"/>
      <c r="L141" s="34"/>
      <c r="M141" s="165" t="s">
        <v>1</v>
      </c>
      <c r="N141" s="166" t="s">
        <v>40</v>
      </c>
      <c r="O141" s="62"/>
      <c r="P141" s="167">
        <f>O141*H141</f>
        <v>0</v>
      </c>
      <c r="Q141" s="167">
        <v>3.0000000000000001E-5</v>
      </c>
      <c r="R141" s="167">
        <f>Q141*H141</f>
        <v>4.9166999999999995E-3</v>
      </c>
      <c r="S141" s="167">
        <v>0</v>
      </c>
      <c r="T141" s="16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114</v>
      </c>
      <c r="AT141" s="169" t="s">
        <v>224</v>
      </c>
      <c r="AU141" s="169" t="s">
        <v>85</v>
      </c>
      <c r="AY141" s="18" t="s">
        <v>222</v>
      </c>
      <c r="BE141" s="170">
        <f>IF(N141="základná",J141,0)</f>
        <v>0</v>
      </c>
      <c r="BF141" s="170">
        <f>IF(N141="znížená",J141,0)</f>
        <v>0</v>
      </c>
      <c r="BG141" s="170">
        <f>IF(N141="zákl. prenesená",J141,0)</f>
        <v>0</v>
      </c>
      <c r="BH141" s="170">
        <f>IF(N141="zníž. prenesená",J141,0)</f>
        <v>0</v>
      </c>
      <c r="BI141" s="170">
        <f>IF(N141="nulová",J141,0)</f>
        <v>0</v>
      </c>
      <c r="BJ141" s="18" t="s">
        <v>85</v>
      </c>
      <c r="BK141" s="170">
        <f>ROUND(I141*H141,2)</f>
        <v>0</v>
      </c>
      <c r="BL141" s="18" t="s">
        <v>114</v>
      </c>
      <c r="BM141" s="169" t="s">
        <v>1390</v>
      </c>
    </row>
    <row r="142" spans="1:65" s="2" customFormat="1" ht="37.950000000000003" customHeight="1">
      <c r="A142" s="33"/>
      <c r="B142" s="156"/>
      <c r="C142" s="157" t="s">
        <v>500</v>
      </c>
      <c r="D142" s="157" t="s">
        <v>224</v>
      </c>
      <c r="E142" s="158" t="s">
        <v>1391</v>
      </c>
      <c r="F142" s="159" t="s">
        <v>1392</v>
      </c>
      <c r="G142" s="160" t="s">
        <v>249</v>
      </c>
      <c r="H142" s="161">
        <v>163.89</v>
      </c>
      <c r="I142" s="162"/>
      <c r="J142" s="163">
        <f>ROUND(I142*H142,2)</f>
        <v>0</v>
      </c>
      <c r="K142" s="164"/>
      <c r="L142" s="34"/>
      <c r="M142" s="165" t="s">
        <v>1</v>
      </c>
      <c r="N142" s="166" t="s">
        <v>40</v>
      </c>
      <c r="O142" s="62"/>
      <c r="P142" s="167">
        <f>O142*H142</f>
        <v>0</v>
      </c>
      <c r="Q142" s="167">
        <v>3.3599999999999998E-2</v>
      </c>
      <c r="R142" s="167">
        <f>Q142*H142</f>
        <v>5.5067039999999992</v>
      </c>
      <c r="S142" s="167">
        <v>0</v>
      </c>
      <c r="T142" s="16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114</v>
      </c>
      <c r="AT142" s="169" t="s">
        <v>224</v>
      </c>
      <c r="AU142" s="169" t="s">
        <v>85</v>
      </c>
      <c r="AY142" s="18" t="s">
        <v>222</v>
      </c>
      <c r="BE142" s="170">
        <f>IF(N142="základná",J142,0)</f>
        <v>0</v>
      </c>
      <c r="BF142" s="170">
        <f>IF(N142="znížená",J142,0)</f>
        <v>0</v>
      </c>
      <c r="BG142" s="170">
        <f>IF(N142="zákl. prenesená",J142,0)</f>
        <v>0</v>
      </c>
      <c r="BH142" s="170">
        <f>IF(N142="zníž. prenesená",J142,0)</f>
        <v>0</v>
      </c>
      <c r="BI142" s="170">
        <f>IF(N142="nulová",J142,0)</f>
        <v>0</v>
      </c>
      <c r="BJ142" s="18" t="s">
        <v>85</v>
      </c>
      <c r="BK142" s="170">
        <f>ROUND(I142*H142,2)</f>
        <v>0</v>
      </c>
      <c r="BL142" s="18" t="s">
        <v>114</v>
      </c>
      <c r="BM142" s="169" t="s">
        <v>1393</v>
      </c>
    </row>
    <row r="143" spans="1:65" s="2" customFormat="1" ht="21.75" customHeight="1">
      <c r="A143" s="33"/>
      <c r="B143" s="156"/>
      <c r="C143" s="157" t="s">
        <v>506</v>
      </c>
      <c r="D143" s="157" t="s">
        <v>224</v>
      </c>
      <c r="E143" s="158" t="s">
        <v>1394</v>
      </c>
      <c r="F143" s="159" t="s">
        <v>1395</v>
      </c>
      <c r="G143" s="160" t="s">
        <v>249</v>
      </c>
      <c r="H143" s="161">
        <v>172.08500000000001</v>
      </c>
      <c r="I143" s="162"/>
      <c r="J143" s="163">
        <f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>O143*H143</f>
        <v>0</v>
      </c>
      <c r="Q143" s="167">
        <v>5.7600000000000004E-3</v>
      </c>
      <c r="R143" s="167">
        <f>Q143*H143</f>
        <v>0.99120960000000014</v>
      </c>
      <c r="S143" s="167">
        <v>0</v>
      </c>
      <c r="T143" s="16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114</v>
      </c>
      <c r="AT143" s="169" t="s">
        <v>224</v>
      </c>
      <c r="AU143" s="169" t="s">
        <v>85</v>
      </c>
      <c r="AY143" s="18" t="s">
        <v>222</v>
      </c>
      <c r="BE143" s="170">
        <f>IF(N143="základná",J143,0)</f>
        <v>0</v>
      </c>
      <c r="BF143" s="170">
        <f>IF(N143="znížená",J143,0)</f>
        <v>0</v>
      </c>
      <c r="BG143" s="170">
        <f>IF(N143="zákl. prenesená",J143,0)</f>
        <v>0</v>
      </c>
      <c r="BH143" s="170">
        <f>IF(N143="zníž. prenesená",J143,0)</f>
        <v>0</v>
      </c>
      <c r="BI143" s="170">
        <f>IF(N143="nulová",J143,0)</f>
        <v>0</v>
      </c>
      <c r="BJ143" s="18" t="s">
        <v>85</v>
      </c>
      <c r="BK143" s="170">
        <f>ROUND(I143*H143,2)</f>
        <v>0</v>
      </c>
      <c r="BL143" s="18" t="s">
        <v>114</v>
      </c>
      <c r="BM143" s="169" t="s">
        <v>1396</v>
      </c>
    </row>
    <row r="144" spans="1:65" s="2" customFormat="1" ht="24.15" customHeight="1">
      <c r="A144" s="33"/>
      <c r="B144" s="156"/>
      <c r="C144" s="157" t="s">
        <v>514</v>
      </c>
      <c r="D144" s="157" t="s">
        <v>224</v>
      </c>
      <c r="E144" s="158" t="s">
        <v>1397</v>
      </c>
      <c r="F144" s="159" t="s">
        <v>1398</v>
      </c>
      <c r="G144" s="160" t="s">
        <v>249</v>
      </c>
      <c r="H144" s="161">
        <v>163.89</v>
      </c>
      <c r="I144" s="162"/>
      <c r="J144" s="163">
        <f>ROUND(I144*H144,2)</f>
        <v>0</v>
      </c>
      <c r="K144" s="164"/>
      <c r="L144" s="34"/>
      <c r="M144" s="165" t="s">
        <v>1</v>
      </c>
      <c r="N144" s="166" t="s">
        <v>40</v>
      </c>
      <c r="O144" s="62"/>
      <c r="P144" s="167">
        <f>O144*H144</f>
        <v>0</v>
      </c>
      <c r="Q144" s="167">
        <v>6.1399999999999996E-3</v>
      </c>
      <c r="R144" s="167">
        <f>Q144*H144</f>
        <v>1.0062845999999999</v>
      </c>
      <c r="S144" s="167">
        <v>0</v>
      </c>
      <c r="T144" s="16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114</v>
      </c>
      <c r="AT144" s="169" t="s">
        <v>224</v>
      </c>
      <c r="AU144" s="169" t="s">
        <v>85</v>
      </c>
      <c r="AY144" s="18" t="s">
        <v>222</v>
      </c>
      <c r="BE144" s="170">
        <f>IF(N144="základná",J144,0)</f>
        <v>0</v>
      </c>
      <c r="BF144" s="170">
        <f>IF(N144="znížená",J144,0)</f>
        <v>0</v>
      </c>
      <c r="BG144" s="170">
        <f>IF(N144="zákl. prenesená",J144,0)</f>
        <v>0</v>
      </c>
      <c r="BH144" s="170">
        <f>IF(N144="zníž. prenesená",J144,0)</f>
        <v>0</v>
      </c>
      <c r="BI144" s="170">
        <f>IF(N144="nulová",J144,0)</f>
        <v>0</v>
      </c>
      <c r="BJ144" s="18" t="s">
        <v>85</v>
      </c>
      <c r="BK144" s="170">
        <f>ROUND(I144*H144,2)</f>
        <v>0</v>
      </c>
      <c r="BL144" s="18" t="s">
        <v>114</v>
      </c>
      <c r="BM144" s="169" t="s">
        <v>1399</v>
      </c>
    </row>
    <row r="145" spans="1:65" s="2" customFormat="1" ht="24.15" customHeight="1">
      <c r="A145" s="33"/>
      <c r="B145" s="156"/>
      <c r="C145" s="157" t="s">
        <v>592</v>
      </c>
      <c r="D145" s="157" t="s">
        <v>224</v>
      </c>
      <c r="E145" s="158" t="s">
        <v>1420</v>
      </c>
      <c r="F145" s="159" t="s">
        <v>1421</v>
      </c>
      <c r="G145" s="160" t="s">
        <v>235</v>
      </c>
      <c r="H145" s="161">
        <v>2.8620000000000001</v>
      </c>
      <c r="I145" s="162"/>
      <c r="J145" s="163">
        <f>ROUND(I145*H145,2)</f>
        <v>0</v>
      </c>
      <c r="K145" s="164"/>
      <c r="L145" s="34"/>
      <c r="M145" s="165" t="s">
        <v>1</v>
      </c>
      <c r="N145" s="166" t="s">
        <v>40</v>
      </c>
      <c r="O145" s="62"/>
      <c r="P145" s="167">
        <f>O145*H145</f>
        <v>0</v>
      </c>
      <c r="Q145" s="167">
        <v>2.2656499999999999</v>
      </c>
      <c r="R145" s="167">
        <f>Q145*H145</f>
        <v>6.4842902999999996</v>
      </c>
      <c r="S145" s="167">
        <v>0</v>
      </c>
      <c r="T145" s="16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114</v>
      </c>
      <c r="AT145" s="169" t="s">
        <v>224</v>
      </c>
      <c r="AU145" s="169" t="s">
        <v>85</v>
      </c>
      <c r="AY145" s="18" t="s">
        <v>222</v>
      </c>
      <c r="BE145" s="170">
        <f>IF(N145="základná",J145,0)</f>
        <v>0</v>
      </c>
      <c r="BF145" s="170">
        <f>IF(N145="znížená",J145,0)</f>
        <v>0</v>
      </c>
      <c r="BG145" s="170">
        <f>IF(N145="zákl. prenesená",J145,0)</f>
        <v>0</v>
      </c>
      <c r="BH145" s="170">
        <f>IF(N145="zníž. prenesená",J145,0)</f>
        <v>0</v>
      </c>
      <c r="BI145" s="170">
        <f>IF(N145="nulová",J145,0)</f>
        <v>0</v>
      </c>
      <c r="BJ145" s="18" t="s">
        <v>85</v>
      </c>
      <c r="BK145" s="170">
        <f>ROUND(I145*H145,2)</f>
        <v>0</v>
      </c>
      <c r="BL145" s="18" t="s">
        <v>114</v>
      </c>
      <c r="BM145" s="169" t="s">
        <v>1422</v>
      </c>
    </row>
    <row r="146" spans="1:65" s="15" customFormat="1">
      <c r="B146" s="188"/>
      <c r="D146" s="172" t="s">
        <v>229</v>
      </c>
      <c r="E146" s="189" t="s">
        <v>1</v>
      </c>
      <c r="F146" s="190" t="s">
        <v>237</v>
      </c>
      <c r="H146" s="189" t="s">
        <v>1</v>
      </c>
      <c r="I146" s="191"/>
      <c r="L146" s="188"/>
      <c r="M146" s="192"/>
      <c r="N146" s="193"/>
      <c r="O146" s="193"/>
      <c r="P146" s="193"/>
      <c r="Q146" s="193"/>
      <c r="R146" s="193"/>
      <c r="S146" s="193"/>
      <c r="T146" s="194"/>
      <c r="AT146" s="189" t="s">
        <v>229</v>
      </c>
      <c r="AU146" s="189" t="s">
        <v>85</v>
      </c>
      <c r="AV146" s="15" t="s">
        <v>78</v>
      </c>
      <c r="AW146" s="15" t="s">
        <v>30</v>
      </c>
      <c r="AX146" s="15" t="s">
        <v>74</v>
      </c>
      <c r="AY146" s="189" t="s">
        <v>222</v>
      </c>
    </row>
    <row r="147" spans="1:65" s="15" customFormat="1">
      <c r="B147" s="188"/>
      <c r="D147" s="172" t="s">
        <v>229</v>
      </c>
      <c r="E147" s="189" t="s">
        <v>1</v>
      </c>
      <c r="F147" s="190" t="s">
        <v>690</v>
      </c>
      <c r="H147" s="189" t="s">
        <v>1</v>
      </c>
      <c r="I147" s="191"/>
      <c r="L147" s="188"/>
      <c r="M147" s="192"/>
      <c r="N147" s="193"/>
      <c r="O147" s="193"/>
      <c r="P147" s="193"/>
      <c r="Q147" s="193"/>
      <c r="R147" s="193"/>
      <c r="S147" s="193"/>
      <c r="T147" s="194"/>
      <c r="AT147" s="189" t="s">
        <v>229</v>
      </c>
      <c r="AU147" s="189" t="s">
        <v>85</v>
      </c>
      <c r="AV147" s="15" t="s">
        <v>78</v>
      </c>
      <c r="AW147" s="15" t="s">
        <v>30</v>
      </c>
      <c r="AX147" s="15" t="s">
        <v>74</v>
      </c>
      <c r="AY147" s="189" t="s">
        <v>222</v>
      </c>
    </row>
    <row r="148" spans="1:65" s="15" customFormat="1">
      <c r="B148" s="188"/>
      <c r="D148" s="172" t="s">
        <v>229</v>
      </c>
      <c r="E148" s="189" t="s">
        <v>1</v>
      </c>
      <c r="F148" s="190" t="s">
        <v>691</v>
      </c>
      <c r="H148" s="189" t="s">
        <v>1</v>
      </c>
      <c r="I148" s="191"/>
      <c r="L148" s="188"/>
      <c r="M148" s="192"/>
      <c r="N148" s="193"/>
      <c r="O148" s="193"/>
      <c r="P148" s="193"/>
      <c r="Q148" s="193"/>
      <c r="R148" s="193"/>
      <c r="S148" s="193"/>
      <c r="T148" s="194"/>
      <c r="AT148" s="189" t="s">
        <v>229</v>
      </c>
      <c r="AU148" s="189" t="s">
        <v>85</v>
      </c>
      <c r="AV148" s="15" t="s">
        <v>78</v>
      </c>
      <c r="AW148" s="15" t="s">
        <v>30</v>
      </c>
      <c r="AX148" s="15" t="s">
        <v>74</v>
      </c>
      <c r="AY148" s="189" t="s">
        <v>222</v>
      </c>
    </row>
    <row r="149" spans="1:65" s="13" customFormat="1">
      <c r="B149" s="171"/>
      <c r="D149" s="172" t="s">
        <v>229</v>
      </c>
      <c r="E149" s="173" t="s">
        <v>1</v>
      </c>
      <c r="F149" s="174" t="s">
        <v>2148</v>
      </c>
      <c r="H149" s="175">
        <v>28.62</v>
      </c>
      <c r="I149" s="176"/>
      <c r="L149" s="171"/>
      <c r="M149" s="177"/>
      <c r="N149" s="178"/>
      <c r="O149" s="178"/>
      <c r="P149" s="178"/>
      <c r="Q149" s="178"/>
      <c r="R149" s="178"/>
      <c r="S149" s="178"/>
      <c r="T149" s="179"/>
      <c r="AT149" s="173" t="s">
        <v>229</v>
      </c>
      <c r="AU149" s="173" t="s">
        <v>85</v>
      </c>
      <c r="AV149" s="13" t="s">
        <v>85</v>
      </c>
      <c r="AW149" s="13" t="s">
        <v>30</v>
      </c>
      <c r="AX149" s="13" t="s">
        <v>74</v>
      </c>
      <c r="AY149" s="173" t="s">
        <v>222</v>
      </c>
    </row>
    <row r="150" spans="1:65" s="16" customFormat="1">
      <c r="B150" s="195"/>
      <c r="D150" s="172" t="s">
        <v>229</v>
      </c>
      <c r="E150" s="196" t="s">
        <v>1</v>
      </c>
      <c r="F150" s="197" t="s">
        <v>259</v>
      </c>
      <c r="H150" s="198">
        <v>28.62</v>
      </c>
      <c r="I150" s="199"/>
      <c r="L150" s="195"/>
      <c r="M150" s="200"/>
      <c r="N150" s="201"/>
      <c r="O150" s="201"/>
      <c r="P150" s="201"/>
      <c r="Q150" s="201"/>
      <c r="R150" s="201"/>
      <c r="S150" s="201"/>
      <c r="T150" s="202"/>
      <c r="AT150" s="196" t="s">
        <v>229</v>
      </c>
      <c r="AU150" s="196" t="s">
        <v>85</v>
      </c>
      <c r="AV150" s="16" t="s">
        <v>90</v>
      </c>
      <c r="AW150" s="16" t="s">
        <v>30</v>
      </c>
      <c r="AX150" s="16" t="s">
        <v>74</v>
      </c>
      <c r="AY150" s="196" t="s">
        <v>222</v>
      </c>
    </row>
    <row r="151" spans="1:65" s="14" customFormat="1">
      <c r="B151" s="180"/>
      <c r="D151" s="172" t="s">
        <v>229</v>
      </c>
      <c r="E151" s="181" t="s">
        <v>1</v>
      </c>
      <c r="F151" s="182" t="s">
        <v>232</v>
      </c>
      <c r="H151" s="183">
        <v>28.62</v>
      </c>
      <c r="I151" s="184"/>
      <c r="L151" s="180"/>
      <c r="M151" s="185"/>
      <c r="N151" s="186"/>
      <c r="O151" s="186"/>
      <c r="P151" s="186"/>
      <c r="Q151" s="186"/>
      <c r="R151" s="186"/>
      <c r="S151" s="186"/>
      <c r="T151" s="187"/>
      <c r="AT151" s="181" t="s">
        <v>229</v>
      </c>
      <c r="AU151" s="181" t="s">
        <v>85</v>
      </c>
      <c r="AV151" s="14" t="s">
        <v>114</v>
      </c>
      <c r="AW151" s="14" t="s">
        <v>30</v>
      </c>
      <c r="AX151" s="14" t="s">
        <v>74</v>
      </c>
      <c r="AY151" s="181" t="s">
        <v>222</v>
      </c>
    </row>
    <row r="152" spans="1:65" s="13" customFormat="1">
      <c r="B152" s="171"/>
      <c r="D152" s="172" t="s">
        <v>229</v>
      </c>
      <c r="E152" s="173" t="s">
        <v>1</v>
      </c>
      <c r="F152" s="174" t="s">
        <v>611</v>
      </c>
      <c r="H152" s="175">
        <v>2.8620000000000001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229</v>
      </c>
      <c r="AU152" s="173" t="s">
        <v>85</v>
      </c>
      <c r="AV152" s="13" t="s">
        <v>85</v>
      </c>
      <c r="AW152" s="13" t="s">
        <v>30</v>
      </c>
      <c r="AX152" s="13" t="s">
        <v>78</v>
      </c>
      <c r="AY152" s="173" t="s">
        <v>222</v>
      </c>
    </row>
    <row r="153" spans="1:65" s="2" customFormat="1" ht="24.15" customHeight="1">
      <c r="A153" s="33"/>
      <c r="B153" s="156"/>
      <c r="C153" s="157" t="s">
        <v>396</v>
      </c>
      <c r="D153" s="157" t="s">
        <v>224</v>
      </c>
      <c r="E153" s="158" t="s">
        <v>1424</v>
      </c>
      <c r="F153" s="159" t="s">
        <v>1425</v>
      </c>
      <c r="G153" s="160" t="s">
        <v>235</v>
      </c>
      <c r="H153" s="161">
        <v>4.2930000000000001</v>
      </c>
      <c r="I153" s="162"/>
      <c r="J153" s="163">
        <f>ROUND(I153*H153,2)</f>
        <v>0</v>
      </c>
      <c r="K153" s="164"/>
      <c r="L153" s="34"/>
      <c r="M153" s="165" t="s">
        <v>1</v>
      </c>
      <c r="N153" s="166" t="s">
        <v>40</v>
      </c>
      <c r="O153" s="62"/>
      <c r="P153" s="167">
        <f>O153*H153</f>
        <v>0</v>
      </c>
      <c r="Q153" s="167">
        <v>1.7126999999999999</v>
      </c>
      <c r="R153" s="167">
        <f>Q153*H153</f>
        <v>7.3526210999999995</v>
      </c>
      <c r="S153" s="167">
        <v>0</v>
      </c>
      <c r="T153" s="16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114</v>
      </c>
      <c r="AT153" s="169" t="s">
        <v>224</v>
      </c>
      <c r="AU153" s="169" t="s">
        <v>85</v>
      </c>
      <c r="AY153" s="18" t="s">
        <v>222</v>
      </c>
      <c r="BE153" s="170">
        <f>IF(N153="základná",J153,0)</f>
        <v>0</v>
      </c>
      <c r="BF153" s="170">
        <f>IF(N153="znížená",J153,0)</f>
        <v>0</v>
      </c>
      <c r="BG153" s="170">
        <f>IF(N153="zákl. prenesená",J153,0)</f>
        <v>0</v>
      </c>
      <c r="BH153" s="170">
        <f>IF(N153="zníž. prenesená",J153,0)</f>
        <v>0</v>
      </c>
      <c r="BI153" s="170">
        <f>IF(N153="nulová",J153,0)</f>
        <v>0</v>
      </c>
      <c r="BJ153" s="18" t="s">
        <v>85</v>
      </c>
      <c r="BK153" s="170">
        <f>ROUND(I153*H153,2)</f>
        <v>0</v>
      </c>
      <c r="BL153" s="18" t="s">
        <v>114</v>
      </c>
      <c r="BM153" s="169" t="s">
        <v>1426</v>
      </c>
    </row>
    <row r="154" spans="1:65" s="15" customFormat="1">
      <c r="B154" s="188"/>
      <c r="D154" s="172" t="s">
        <v>229</v>
      </c>
      <c r="E154" s="189" t="s">
        <v>1</v>
      </c>
      <c r="F154" s="190" t="s">
        <v>237</v>
      </c>
      <c r="H154" s="189" t="s">
        <v>1</v>
      </c>
      <c r="I154" s="191"/>
      <c r="L154" s="188"/>
      <c r="M154" s="192"/>
      <c r="N154" s="193"/>
      <c r="O154" s="193"/>
      <c r="P154" s="193"/>
      <c r="Q154" s="193"/>
      <c r="R154" s="193"/>
      <c r="S154" s="193"/>
      <c r="T154" s="194"/>
      <c r="AT154" s="189" t="s">
        <v>229</v>
      </c>
      <c r="AU154" s="189" t="s">
        <v>85</v>
      </c>
      <c r="AV154" s="15" t="s">
        <v>78</v>
      </c>
      <c r="AW154" s="15" t="s">
        <v>30</v>
      </c>
      <c r="AX154" s="15" t="s">
        <v>74</v>
      </c>
      <c r="AY154" s="189" t="s">
        <v>222</v>
      </c>
    </row>
    <row r="155" spans="1:65" s="15" customFormat="1">
      <c r="B155" s="188"/>
      <c r="D155" s="172" t="s">
        <v>229</v>
      </c>
      <c r="E155" s="189" t="s">
        <v>1</v>
      </c>
      <c r="F155" s="190" t="s">
        <v>690</v>
      </c>
      <c r="H155" s="189" t="s">
        <v>1</v>
      </c>
      <c r="I155" s="191"/>
      <c r="L155" s="188"/>
      <c r="M155" s="192"/>
      <c r="N155" s="193"/>
      <c r="O155" s="193"/>
      <c r="P155" s="193"/>
      <c r="Q155" s="193"/>
      <c r="R155" s="193"/>
      <c r="S155" s="193"/>
      <c r="T155" s="194"/>
      <c r="AT155" s="189" t="s">
        <v>229</v>
      </c>
      <c r="AU155" s="189" t="s">
        <v>85</v>
      </c>
      <c r="AV155" s="15" t="s">
        <v>78</v>
      </c>
      <c r="AW155" s="15" t="s">
        <v>30</v>
      </c>
      <c r="AX155" s="15" t="s">
        <v>74</v>
      </c>
      <c r="AY155" s="189" t="s">
        <v>222</v>
      </c>
    </row>
    <row r="156" spans="1:65" s="15" customFormat="1">
      <c r="B156" s="188"/>
      <c r="D156" s="172" t="s">
        <v>229</v>
      </c>
      <c r="E156" s="189" t="s">
        <v>1</v>
      </c>
      <c r="F156" s="190" t="s">
        <v>691</v>
      </c>
      <c r="H156" s="189" t="s">
        <v>1</v>
      </c>
      <c r="I156" s="191"/>
      <c r="L156" s="188"/>
      <c r="M156" s="192"/>
      <c r="N156" s="193"/>
      <c r="O156" s="193"/>
      <c r="P156" s="193"/>
      <c r="Q156" s="193"/>
      <c r="R156" s="193"/>
      <c r="S156" s="193"/>
      <c r="T156" s="194"/>
      <c r="AT156" s="189" t="s">
        <v>229</v>
      </c>
      <c r="AU156" s="189" t="s">
        <v>85</v>
      </c>
      <c r="AV156" s="15" t="s">
        <v>78</v>
      </c>
      <c r="AW156" s="15" t="s">
        <v>30</v>
      </c>
      <c r="AX156" s="15" t="s">
        <v>74</v>
      </c>
      <c r="AY156" s="189" t="s">
        <v>222</v>
      </c>
    </row>
    <row r="157" spans="1:65" s="13" customFormat="1">
      <c r="B157" s="171"/>
      <c r="D157" s="172" t="s">
        <v>229</v>
      </c>
      <c r="E157" s="173" t="s">
        <v>1</v>
      </c>
      <c r="F157" s="174" t="s">
        <v>2148</v>
      </c>
      <c r="H157" s="175">
        <v>28.62</v>
      </c>
      <c r="I157" s="176"/>
      <c r="L157" s="171"/>
      <c r="M157" s="177"/>
      <c r="N157" s="178"/>
      <c r="O157" s="178"/>
      <c r="P157" s="178"/>
      <c r="Q157" s="178"/>
      <c r="R157" s="178"/>
      <c r="S157" s="178"/>
      <c r="T157" s="179"/>
      <c r="AT157" s="173" t="s">
        <v>229</v>
      </c>
      <c r="AU157" s="173" t="s">
        <v>85</v>
      </c>
      <c r="AV157" s="13" t="s">
        <v>85</v>
      </c>
      <c r="AW157" s="13" t="s">
        <v>30</v>
      </c>
      <c r="AX157" s="13" t="s">
        <v>74</v>
      </c>
      <c r="AY157" s="173" t="s">
        <v>222</v>
      </c>
    </row>
    <row r="158" spans="1:65" s="16" customFormat="1">
      <c r="B158" s="195"/>
      <c r="D158" s="172" t="s">
        <v>229</v>
      </c>
      <c r="E158" s="196" t="s">
        <v>1</v>
      </c>
      <c r="F158" s="197" t="s">
        <v>259</v>
      </c>
      <c r="H158" s="198">
        <v>28.62</v>
      </c>
      <c r="I158" s="199"/>
      <c r="L158" s="195"/>
      <c r="M158" s="200"/>
      <c r="N158" s="201"/>
      <c r="O158" s="201"/>
      <c r="P158" s="201"/>
      <c r="Q158" s="201"/>
      <c r="R158" s="201"/>
      <c r="S158" s="201"/>
      <c r="T158" s="202"/>
      <c r="AT158" s="196" t="s">
        <v>229</v>
      </c>
      <c r="AU158" s="196" t="s">
        <v>85</v>
      </c>
      <c r="AV158" s="16" t="s">
        <v>90</v>
      </c>
      <c r="AW158" s="16" t="s">
        <v>30</v>
      </c>
      <c r="AX158" s="16" t="s">
        <v>74</v>
      </c>
      <c r="AY158" s="196" t="s">
        <v>222</v>
      </c>
    </row>
    <row r="159" spans="1:65" s="14" customFormat="1">
      <c r="B159" s="180"/>
      <c r="D159" s="172" t="s">
        <v>229</v>
      </c>
      <c r="E159" s="181" t="s">
        <v>1</v>
      </c>
      <c r="F159" s="182" t="s">
        <v>232</v>
      </c>
      <c r="H159" s="183">
        <v>28.62</v>
      </c>
      <c r="I159" s="184"/>
      <c r="L159" s="180"/>
      <c r="M159" s="185"/>
      <c r="N159" s="186"/>
      <c r="O159" s="186"/>
      <c r="P159" s="186"/>
      <c r="Q159" s="186"/>
      <c r="R159" s="186"/>
      <c r="S159" s="186"/>
      <c r="T159" s="187"/>
      <c r="AT159" s="181" t="s">
        <v>229</v>
      </c>
      <c r="AU159" s="181" t="s">
        <v>85</v>
      </c>
      <c r="AV159" s="14" t="s">
        <v>114</v>
      </c>
      <c r="AW159" s="14" t="s">
        <v>30</v>
      </c>
      <c r="AX159" s="14" t="s">
        <v>74</v>
      </c>
      <c r="AY159" s="181" t="s">
        <v>222</v>
      </c>
    </row>
    <row r="160" spans="1:65" s="13" customFormat="1">
      <c r="B160" s="171"/>
      <c r="D160" s="172" t="s">
        <v>229</v>
      </c>
      <c r="E160" s="173" t="s">
        <v>1</v>
      </c>
      <c r="F160" s="174" t="s">
        <v>605</v>
      </c>
      <c r="H160" s="175">
        <v>4.2930000000000001</v>
      </c>
      <c r="I160" s="176"/>
      <c r="L160" s="171"/>
      <c r="M160" s="177"/>
      <c r="N160" s="178"/>
      <c r="O160" s="178"/>
      <c r="P160" s="178"/>
      <c r="Q160" s="178"/>
      <c r="R160" s="178"/>
      <c r="S160" s="178"/>
      <c r="T160" s="179"/>
      <c r="AT160" s="173" t="s">
        <v>229</v>
      </c>
      <c r="AU160" s="173" t="s">
        <v>85</v>
      </c>
      <c r="AV160" s="13" t="s">
        <v>85</v>
      </c>
      <c r="AW160" s="13" t="s">
        <v>30</v>
      </c>
      <c r="AX160" s="13" t="s">
        <v>78</v>
      </c>
      <c r="AY160" s="173" t="s">
        <v>222</v>
      </c>
    </row>
    <row r="161" spans="1:65" s="2" customFormat="1" ht="24.15" customHeight="1">
      <c r="A161" s="33"/>
      <c r="B161" s="156"/>
      <c r="C161" s="157" t="s">
        <v>620</v>
      </c>
      <c r="D161" s="157" t="s">
        <v>224</v>
      </c>
      <c r="E161" s="158" t="s">
        <v>1424</v>
      </c>
      <c r="F161" s="159" t="s">
        <v>1425</v>
      </c>
      <c r="G161" s="160" t="s">
        <v>235</v>
      </c>
      <c r="H161" s="161">
        <v>3.0920000000000001</v>
      </c>
      <c r="I161" s="162"/>
      <c r="J161" s="163">
        <f>ROUND(I161*H161,2)</f>
        <v>0</v>
      </c>
      <c r="K161" s="164"/>
      <c r="L161" s="34"/>
      <c r="M161" s="165" t="s">
        <v>1</v>
      </c>
      <c r="N161" s="166" t="s">
        <v>40</v>
      </c>
      <c r="O161" s="62"/>
      <c r="P161" s="167">
        <f>O161*H161</f>
        <v>0</v>
      </c>
      <c r="Q161" s="167">
        <v>1.7126999999999999</v>
      </c>
      <c r="R161" s="167">
        <f>Q161*H161</f>
        <v>5.2956683999999994</v>
      </c>
      <c r="S161" s="167">
        <v>0</v>
      </c>
      <c r="T161" s="16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114</v>
      </c>
      <c r="AT161" s="169" t="s">
        <v>224</v>
      </c>
      <c r="AU161" s="169" t="s">
        <v>85</v>
      </c>
      <c r="AY161" s="18" t="s">
        <v>222</v>
      </c>
      <c r="BE161" s="170">
        <f>IF(N161="základná",J161,0)</f>
        <v>0</v>
      </c>
      <c r="BF161" s="170">
        <f>IF(N161="znížená",J161,0)</f>
        <v>0</v>
      </c>
      <c r="BG161" s="170">
        <f>IF(N161="zákl. prenesená",J161,0)</f>
        <v>0</v>
      </c>
      <c r="BH161" s="170">
        <f>IF(N161="zníž. prenesená",J161,0)</f>
        <v>0</v>
      </c>
      <c r="BI161" s="170">
        <f>IF(N161="nulová",J161,0)</f>
        <v>0</v>
      </c>
      <c r="BJ161" s="18" t="s">
        <v>85</v>
      </c>
      <c r="BK161" s="170">
        <f>ROUND(I161*H161,2)</f>
        <v>0</v>
      </c>
      <c r="BL161" s="18" t="s">
        <v>114</v>
      </c>
      <c r="BM161" s="169" t="s">
        <v>1428</v>
      </c>
    </row>
    <row r="162" spans="1:65" s="15" customFormat="1">
      <c r="B162" s="188"/>
      <c r="D162" s="172" t="s">
        <v>229</v>
      </c>
      <c r="E162" s="189" t="s">
        <v>1</v>
      </c>
      <c r="F162" s="190" t="s">
        <v>660</v>
      </c>
      <c r="H162" s="189" t="s">
        <v>1</v>
      </c>
      <c r="I162" s="191"/>
      <c r="L162" s="188"/>
      <c r="M162" s="192"/>
      <c r="N162" s="193"/>
      <c r="O162" s="193"/>
      <c r="P162" s="193"/>
      <c r="Q162" s="193"/>
      <c r="R162" s="193"/>
      <c r="S162" s="193"/>
      <c r="T162" s="194"/>
      <c r="AT162" s="189" t="s">
        <v>229</v>
      </c>
      <c r="AU162" s="189" t="s">
        <v>85</v>
      </c>
      <c r="AV162" s="15" t="s">
        <v>78</v>
      </c>
      <c r="AW162" s="15" t="s">
        <v>30</v>
      </c>
      <c r="AX162" s="15" t="s">
        <v>74</v>
      </c>
      <c r="AY162" s="189" t="s">
        <v>222</v>
      </c>
    </row>
    <row r="163" spans="1:65" s="13" customFormat="1">
      <c r="B163" s="171"/>
      <c r="D163" s="172" t="s">
        <v>229</v>
      </c>
      <c r="E163" s="173" t="s">
        <v>1</v>
      </c>
      <c r="F163" s="174" t="s">
        <v>2149</v>
      </c>
      <c r="H163" s="175">
        <v>3.0920000000000001</v>
      </c>
      <c r="I163" s="176"/>
      <c r="L163" s="171"/>
      <c r="M163" s="177"/>
      <c r="N163" s="178"/>
      <c r="O163" s="178"/>
      <c r="P163" s="178"/>
      <c r="Q163" s="178"/>
      <c r="R163" s="178"/>
      <c r="S163" s="178"/>
      <c r="T163" s="179"/>
      <c r="AT163" s="173" t="s">
        <v>229</v>
      </c>
      <c r="AU163" s="173" t="s">
        <v>85</v>
      </c>
      <c r="AV163" s="13" t="s">
        <v>85</v>
      </c>
      <c r="AW163" s="13" t="s">
        <v>30</v>
      </c>
      <c r="AX163" s="13" t="s">
        <v>74</v>
      </c>
      <c r="AY163" s="173" t="s">
        <v>222</v>
      </c>
    </row>
    <row r="164" spans="1:65" s="14" customFormat="1">
      <c r="B164" s="180"/>
      <c r="D164" s="172" t="s">
        <v>229</v>
      </c>
      <c r="E164" s="181" t="s">
        <v>1</v>
      </c>
      <c r="F164" s="182" t="s">
        <v>232</v>
      </c>
      <c r="H164" s="183">
        <v>3.0920000000000001</v>
      </c>
      <c r="I164" s="184"/>
      <c r="L164" s="180"/>
      <c r="M164" s="185"/>
      <c r="N164" s="186"/>
      <c r="O164" s="186"/>
      <c r="P164" s="186"/>
      <c r="Q164" s="186"/>
      <c r="R164" s="186"/>
      <c r="S164" s="186"/>
      <c r="T164" s="187"/>
      <c r="AT164" s="181" t="s">
        <v>229</v>
      </c>
      <c r="AU164" s="181" t="s">
        <v>85</v>
      </c>
      <c r="AV164" s="14" t="s">
        <v>114</v>
      </c>
      <c r="AW164" s="14" t="s">
        <v>30</v>
      </c>
      <c r="AX164" s="14" t="s">
        <v>78</v>
      </c>
      <c r="AY164" s="181" t="s">
        <v>222</v>
      </c>
    </row>
    <row r="165" spans="1:65" s="12" customFormat="1" ht="22.95" customHeight="1">
      <c r="B165" s="143"/>
      <c r="D165" s="144" t="s">
        <v>73</v>
      </c>
      <c r="E165" s="154" t="s">
        <v>160</v>
      </c>
      <c r="F165" s="154" t="s">
        <v>223</v>
      </c>
      <c r="I165" s="146"/>
      <c r="J165" s="155">
        <f>BK165</f>
        <v>0</v>
      </c>
      <c r="L165" s="143"/>
      <c r="M165" s="148"/>
      <c r="N165" s="149"/>
      <c r="O165" s="149"/>
      <c r="P165" s="150">
        <f>SUM(P166:P171)</f>
        <v>0</v>
      </c>
      <c r="Q165" s="149"/>
      <c r="R165" s="150">
        <f>SUM(R166:R171)</f>
        <v>0.39939259999999993</v>
      </c>
      <c r="S165" s="149"/>
      <c r="T165" s="151">
        <f>SUM(T166:T171)</f>
        <v>0</v>
      </c>
      <c r="AR165" s="144" t="s">
        <v>78</v>
      </c>
      <c r="AT165" s="152" t="s">
        <v>73</v>
      </c>
      <c r="AU165" s="152" t="s">
        <v>78</v>
      </c>
      <c r="AY165" s="144" t="s">
        <v>222</v>
      </c>
      <c r="BK165" s="153">
        <f>SUM(BK166:BK171)</f>
        <v>0</v>
      </c>
    </row>
    <row r="166" spans="1:65" s="2" customFormat="1" ht="24.15" customHeight="1">
      <c r="A166" s="33"/>
      <c r="B166" s="156"/>
      <c r="C166" s="157" t="s">
        <v>1433</v>
      </c>
      <c r="D166" s="157" t="s">
        <v>224</v>
      </c>
      <c r="E166" s="158" t="s">
        <v>1434</v>
      </c>
      <c r="F166" s="159" t="s">
        <v>1435</v>
      </c>
      <c r="G166" s="160" t="s">
        <v>249</v>
      </c>
      <c r="H166" s="161">
        <v>64.069999999999993</v>
      </c>
      <c r="I166" s="162"/>
      <c r="J166" s="163">
        <f>ROUND(I166*H166,2)</f>
        <v>0</v>
      </c>
      <c r="K166" s="164"/>
      <c r="L166" s="34"/>
      <c r="M166" s="165" t="s">
        <v>1</v>
      </c>
      <c r="N166" s="166" t="s">
        <v>40</v>
      </c>
      <c r="O166" s="62"/>
      <c r="P166" s="167">
        <f>O166*H166</f>
        <v>0</v>
      </c>
      <c r="Q166" s="167">
        <v>6.1799999999999997E-3</v>
      </c>
      <c r="R166" s="167">
        <f>Q166*H166</f>
        <v>0.39595259999999993</v>
      </c>
      <c r="S166" s="167">
        <v>0</v>
      </c>
      <c r="T166" s="168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114</v>
      </c>
      <c r="AT166" s="169" t="s">
        <v>224</v>
      </c>
      <c r="AU166" s="169" t="s">
        <v>85</v>
      </c>
      <c r="AY166" s="18" t="s">
        <v>222</v>
      </c>
      <c r="BE166" s="170">
        <f>IF(N166="základná",J166,0)</f>
        <v>0</v>
      </c>
      <c r="BF166" s="170">
        <f>IF(N166="znížená",J166,0)</f>
        <v>0</v>
      </c>
      <c r="BG166" s="170">
        <f>IF(N166="zákl. prenesená",J166,0)</f>
        <v>0</v>
      </c>
      <c r="BH166" s="170">
        <f>IF(N166="zníž. prenesená",J166,0)</f>
        <v>0</v>
      </c>
      <c r="BI166" s="170">
        <f>IF(N166="nulová",J166,0)</f>
        <v>0</v>
      </c>
      <c r="BJ166" s="18" t="s">
        <v>85</v>
      </c>
      <c r="BK166" s="170">
        <f>ROUND(I166*H166,2)</f>
        <v>0</v>
      </c>
      <c r="BL166" s="18" t="s">
        <v>114</v>
      </c>
      <c r="BM166" s="169" t="s">
        <v>1436</v>
      </c>
    </row>
    <row r="167" spans="1:65" s="13" customFormat="1">
      <c r="B167" s="171"/>
      <c r="D167" s="172" t="s">
        <v>229</v>
      </c>
      <c r="E167" s="173" t="s">
        <v>1</v>
      </c>
      <c r="F167" s="174" t="s">
        <v>2150</v>
      </c>
      <c r="H167" s="175">
        <v>64.069999999999993</v>
      </c>
      <c r="I167" s="176"/>
      <c r="L167" s="171"/>
      <c r="M167" s="177"/>
      <c r="N167" s="178"/>
      <c r="O167" s="178"/>
      <c r="P167" s="178"/>
      <c r="Q167" s="178"/>
      <c r="R167" s="178"/>
      <c r="S167" s="178"/>
      <c r="T167" s="179"/>
      <c r="AT167" s="173" t="s">
        <v>229</v>
      </c>
      <c r="AU167" s="173" t="s">
        <v>85</v>
      </c>
      <c r="AV167" s="13" t="s">
        <v>85</v>
      </c>
      <c r="AW167" s="13" t="s">
        <v>30</v>
      </c>
      <c r="AX167" s="13" t="s">
        <v>74</v>
      </c>
      <c r="AY167" s="173" t="s">
        <v>222</v>
      </c>
    </row>
    <row r="168" spans="1:65" s="14" customFormat="1">
      <c r="B168" s="180"/>
      <c r="D168" s="172" t="s">
        <v>229</v>
      </c>
      <c r="E168" s="181" t="s">
        <v>1</v>
      </c>
      <c r="F168" s="182" t="s">
        <v>232</v>
      </c>
      <c r="H168" s="183">
        <v>64.069999999999993</v>
      </c>
      <c r="I168" s="184"/>
      <c r="L168" s="180"/>
      <c r="M168" s="185"/>
      <c r="N168" s="186"/>
      <c r="O168" s="186"/>
      <c r="P168" s="186"/>
      <c r="Q168" s="186"/>
      <c r="R168" s="186"/>
      <c r="S168" s="186"/>
      <c r="T168" s="187"/>
      <c r="AT168" s="181" t="s">
        <v>229</v>
      </c>
      <c r="AU168" s="181" t="s">
        <v>85</v>
      </c>
      <c r="AV168" s="14" t="s">
        <v>114</v>
      </c>
      <c r="AW168" s="14" t="s">
        <v>30</v>
      </c>
      <c r="AX168" s="14" t="s">
        <v>78</v>
      </c>
      <c r="AY168" s="181" t="s">
        <v>222</v>
      </c>
    </row>
    <row r="169" spans="1:65" s="2" customFormat="1" ht="16.5" customHeight="1">
      <c r="A169" s="33"/>
      <c r="B169" s="156"/>
      <c r="C169" s="157" t="s">
        <v>1449</v>
      </c>
      <c r="D169" s="157" t="s">
        <v>224</v>
      </c>
      <c r="E169" s="158" t="s">
        <v>1450</v>
      </c>
      <c r="F169" s="159" t="s">
        <v>1451</v>
      </c>
      <c r="G169" s="160" t="s">
        <v>399</v>
      </c>
      <c r="H169" s="161">
        <v>21.5</v>
      </c>
      <c r="I169" s="162"/>
      <c r="J169" s="163">
        <f>ROUND(I169*H169,2)</f>
        <v>0</v>
      </c>
      <c r="K169" s="164"/>
      <c r="L169" s="34"/>
      <c r="M169" s="165" t="s">
        <v>1</v>
      </c>
      <c r="N169" s="166" t="s">
        <v>40</v>
      </c>
      <c r="O169" s="62"/>
      <c r="P169" s="167">
        <f>O169*H169</f>
        <v>0</v>
      </c>
      <c r="Q169" s="167">
        <v>1.6000000000000001E-4</v>
      </c>
      <c r="R169" s="167">
        <f>Q169*H169</f>
        <v>3.4400000000000003E-3</v>
      </c>
      <c r="S169" s="167">
        <v>0</v>
      </c>
      <c r="T169" s="16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114</v>
      </c>
      <c r="AT169" s="169" t="s">
        <v>224</v>
      </c>
      <c r="AU169" s="169" t="s">
        <v>85</v>
      </c>
      <c r="AY169" s="18" t="s">
        <v>222</v>
      </c>
      <c r="BE169" s="170">
        <f>IF(N169="základná",J169,0)</f>
        <v>0</v>
      </c>
      <c r="BF169" s="170">
        <f>IF(N169="znížená",J169,0)</f>
        <v>0</v>
      </c>
      <c r="BG169" s="170">
        <f>IF(N169="zákl. prenesená",J169,0)</f>
        <v>0</v>
      </c>
      <c r="BH169" s="170">
        <f>IF(N169="zníž. prenesená",J169,0)</f>
        <v>0</v>
      </c>
      <c r="BI169" s="170">
        <f>IF(N169="nulová",J169,0)</f>
        <v>0</v>
      </c>
      <c r="BJ169" s="18" t="s">
        <v>85</v>
      </c>
      <c r="BK169" s="170">
        <f>ROUND(I169*H169,2)</f>
        <v>0</v>
      </c>
      <c r="BL169" s="18" t="s">
        <v>114</v>
      </c>
      <c r="BM169" s="169" t="s">
        <v>1452</v>
      </c>
    </row>
    <row r="170" spans="1:65" s="13" customFormat="1">
      <c r="B170" s="171"/>
      <c r="D170" s="172" t="s">
        <v>229</v>
      </c>
      <c r="E170" s="173" t="s">
        <v>1</v>
      </c>
      <c r="F170" s="174" t="s">
        <v>2151</v>
      </c>
      <c r="H170" s="175">
        <v>21.5</v>
      </c>
      <c r="I170" s="176"/>
      <c r="L170" s="171"/>
      <c r="M170" s="177"/>
      <c r="N170" s="178"/>
      <c r="O170" s="178"/>
      <c r="P170" s="178"/>
      <c r="Q170" s="178"/>
      <c r="R170" s="178"/>
      <c r="S170" s="178"/>
      <c r="T170" s="179"/>
      <c r="AT170" s="173" t="s">
        <v>229</v>
      </c>
      <c r="AU170" s="173" t="s">
        <v>85</v>
      </c>
      <c r="AV170" s="13" t="s">
        <v>85</v>
      </c>
      <c r="AW170" s="13" t="s">
        <v>30</v>
      </c>
      <c r="AX170" s="13" t="s">
        <v>74</v>
      </c>
      <c r="AY170" s="173" t="s">
        <v>222</v>
      </c>
    </row>
    <row r="171" spans="1:65" s="14" customFormat="1">
      <c r="B171" s="180"/>
      <c r="D171" s="172" t="s">
        <v>229</v>
      </c>
      <c r="E171" s="181" t="s">
        <v>1</v>
      </c>
      <c r="F171" s="182" t="s">
        <v>232</v>
      </c>
      <c r="H171" s="183">
        <v>21.5</v>
      </c>
      <c r="I171" s="184"/>
      <c r="L171" s="180"/>
      <c r="M171" s="185"/>
      <c r="N171" s="186"/>
      <c r="O171" s="186"/>
      <c r="P171" s="186"/>
      <c r="Q171" s="186"/>
      <c r="R171" s="186"/>
      <c r="S171" s="186"/>
      <c r="T171" s="187"/>
      <c r="AT171" s="181" t="s">
        <v>229</v>
      </c>
      <c r="AU171" s="181" t="s">
        <v>85</v>
      </c>
      <c r="AV171" s="14" t="s">
        <v>114</v>
      </c>
      <c r="AW171" s="14" t="s">
        <v>30</v>
      </c>
      <c r="AX171" s="14" t="s">
        <v>78</v>
      </c>
      <c r="AY171" s="181" t="s">
        <v>222</v>
      </c>
    </row>
    <row r="172" spans="1:65" s="12" customFormat="1" ht="22.95" customHeight="1">
      <c r="B172" s="143"/>
      <c r="D172" s="144" t="s">
        <v>73</v>
      </c>
      <c r="E172" s="154" t="s">
        <v>504</v>
      </c>
      <c r="F172" s="154" t="s">
        <v>505</v>
      </c>
      <c r="I172" s="146"/>
      <c r="J172" s="155">
        <f>BK172</f>
        <v>0</v>
      </c>
      <c r="L172" s="143"/>
      <c r="M172" s="148"/>
      <c r="N172" s="149"/>
      <c r="O172" s="149"/>
      <c r="P172" s="150">
        <f>P173</f>
        <v>0</v>
      </c>
      <c r="Q172" s="149"/>
      <c r="R172" s="150">
        <f>R173</f>
        <v>0</v>
      </c>
      <c r="S172" s="149"/>
      <c r="T172" s="151">
        <f>T173</f>
        <v>0</v>
      </c>
      <c r="AR172" s="144" t="s">
        <v>78</v>
      </c>
      <c r="AT172" s="152" t="s">
        <v>73</v>
      </c>
      <c r="AU172" s="152" t="s">
        <v>78</v>
      </c>
      <c r="AY172" s="144" t="s">
        <v>222</v>
      </c>
      <c r="BK172" s="153">
        <f>BK173</f>
        <v>0</v>
      </c>
    </row>
    <row r="173" spans="1:65" s="2" customFormat="1" ht="24.15" customHeight="1">
      <c r="A173" s="33"/>
      <c r="B173" s="156"/>
      <c r="C173" s="157" t="s">
        <v>826</v>
      </c>
      <c r="D173" s="157" t="s">
        <v>224</v>
      </c>
      <c r="E173" s="158" t="s">
        <v>507</v>
      </c>
      <c r="F173" s="159" t="s">
        <v>508</v>
      </c>
      <c r="G173" s="160" t="s">
        <v>482</v>
      </c>
      <c r="H173" s="161">
        <v>28.245999999999999</v>
      </c>
      <c r="I173" s="162"/>
      <c r="J173" s="163">
        <f>ROUND(I173*H173,2)</f>
        <v>0</v>
      </c>
      <c r="K173" s="164"/>
      <c r="L173" s="34"/>
      <c r="M173" s="165" t="s">
        <v>1</v>
      </c>
      <c r="N173" s="166" t="s">
        <v>40</v>
      </c>
      <c r="O173" s="62"/>
      <c r="P173" s="167">
        <f>O173*H173</f>
        <v>0</v>
      </c>
      <c r="Q173" s="167">
        <v>0</v>
      </c>
      <c r="R173" s="167">
        <f>Q173*H173</f>
        <v>0</v>
      </c>
      <c r="S173" s="167">
        <v>0</v>
      </c>
      <c r="T173" s="16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114</v>
      </c>
      <c r="AT173" s="169" t="s">
        <v>224</v>
      </c>
      <c r="AU173" s="169" t="s">
        <v>85</v>
      </c>
      <c r="AY173" s="18" t="s">
        <v>222</v>
      </c>
      <c r="BE173" s="170">
        <f>IF(N173="základná",J173,0)</f>
        <v>0</v>
      </c>
      <c r="BF173" s="170">
        <f>IF(N173="znížená",J173,0)</f>
        <v>0</v>
      </c>
      <c r="BG173" s="170">
        <f>IF(N173="zákl. prenesená",J173,0)</f>
        <v>0</v>
      </c>
      <c r="BH173" s="170">
        <f>IF(N173="zníž. prenesená",J173,0)</f>
        <v>0</v>
      </c>
      <c r="BI173" s="170">
        <f>IF(N173="nulová",J173,0)</f>
        <v>0</v>
      </c>
      <c r="BJ173" s="18" t="s">
        <v>85</v>
      </c>
      <c r="BK173" s="170">
        <f>ROUND(I173*H173,2)</f>
        <v>0</v>
      </c>
      <c r="BL173" s="18" t="s">
        <v>114</v>
      </c>
      <c r="BM173" s="169" t="s">
        <v>827</v>
      </c>
    </row>
    <row r="174" spans="1:65" s="12" customFormat="1" ht="25.95" customHeight="1">
      <c r="B174" s="143"/>
      <c r="D174" s="144" t="s">
        <v>73</v>
      </c>
      <c r="E174" s="145" t="s">
        <v>510</v>
      </c>
      <c r="F174" s="145" t="s">
        <v>511</v>
      </c>
      <c r="I174" s="146"/>
      <c r="J174" s="147">
        <f>BK174</f>
        <v>0</v>
      </c>
      <c r="L174" s="143"/>
      <c r="M174" s="148"/>
      <c r="N174" s="149"/>
      <c r="O174" s="149"/>
      <c r="P174" s="150">
        <f>P175+P197+P202+P216+P234+P246+P250</f>
        <v>0</v>
      </c>
      <c r="Q174" s="149"/>
      <c r="R174" s="150">
        <f>R175+R197+R202+R216+R234+R246+R250</f>
        <v>1.9677862399999997</v>
      </c>
      <c r="S174" s="149"/>
      <c r="T174" s="151">
        <f>T175+T197+T202+T216+T234+T246+T250</f>
        <v>0</v>
      </c>
      <c r="AR174" s="144" t="s">
        <v>85</v>
      </c>
      <c r="AT174" s="152" t="s">
        <v>73</v>
      </c>
      <c r="AU174" s="152" t="s">
        <v>74</v>
      </c>
      <c r="AY174" s="144" t="s">
        <v>222</v>
      </c>
      <c r="BK174" s="153">
        <f>BK175+BK197+BK202+BK216+BK234+BK246+BK250</f>
        <v>0</v>
      </c>
    </row>
    <row r="175" spans="1:65" s="12" customFormat="1" ht="22.95" customHeight="1">
      <c r="B175" s="143"/>
      <c r="D175" s="144" t="s">
        <v>73</v>
      </c>
      <c r="E175" s="154" t="s">
        <v>1455</v>
      </c>
      <c r="F175" s="154" t="s">
        <v>1456</v>
      </c>
      <c r="I175" s="146"/>
      <c r="J175" s="155">
        <f>BK175</f>
        <v>0</v>
      </c>
      <c r="L175" s="143"/>
      <c r="M175" s="148"/>
      <c r="N175" s="149"/>
      <c r="O175" s="149"/>
      <c r="P175" s="150">
        <f>SUM(P176:P196)</f>
        <v>0</v>
      </c>
      <c r="Q175" s="149"/>
      <c r="R175" s="150">
        <f>SUM(R176:R196)</f>
        <v>0.50280503999999993</v>
      </c>
      <c r="S175" s="149"/>
      <c r="T175" s="151">
        <f>SUM(T176:T196)</f>
        <v>0</v>
      </c>
      <c r="AR175" s="144" t="s">
        <v>85</v>
      </c>
      <c r="AT175" s="152" t="s">
        <v>73</v>
      </c>
      <c r="AU175" s="152" t="s">
        <v>78</v>
      </c>
      <c r="AY175" s="144" t="s">
        <v>222</v>
      </c>
      <c r="BK175" s="153">
        <f>SUM(BK176:BK196)</f>
        <v>0</v>
      </c>
    </row>
    <row r="176" spans="1:65" s="2" customFormat="1" ht="37.950000000000003" customHeight="1">
      <c r="A176" s="33"/>
      <c r="B176" s="156"/>
      <c r="C176" s="157" t="s">
        <v>595</v>
      </c>
      <c r="D176" s="157" t="s">
        <v>224</v>
      </c>
      <c r="E176" s="158" t="s">
        <v>1457</v>
      </c>
      <c r="F176" s="159" t="s">
        <v>1458</v>
      </c>
      <c r="G176" s="160" t="s">
        <v>249</v>
      </c>
      <c r="H176" s="161">
        <v>74.349999999999994</v>
      </c>
      <c r="I176" s="162"/>
      <c r="J176" s="163">
        <f>ROUND(I176*H176,2)</f>
        <v>0</v>
      </c>
      <c r="K176" s="164"/>
      <c r="L176" s="34"/>
      <c r="M176" s="165" t="s">
        <v>1</v>
      </c>
      <c r="N176" s="166" t="s">
        <v>40</v>
      </c>
      <c r="O176" s="62"/>
      <c r="P176" s="167">
        <f>O176*H176</f>
        <v>0</v>
      </c>
      <c r="Q176" s="167">
        <v>5.1799999999999997E-3</v>
      </c>
      <c r="R176" s="167">
        <f>Q176*H176</f>
        <v>0.38513299999999995</v>
      </c>
      <c r="S176" s="167">
        <v>0</v>
      </c>
      <c r="T176" s="16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349</v>
      </c>
      <c r="AT176" s="169" t="s">
        <v>224</v>
      </c>
      <c r="AU176" s="169" t="s">
        <v>85</v>
      </c>
      <c r="AY176" s="18" t="s">
        <v>222</v>
      </c>
      <c r="BE176" s="170">
        <f>IF(N176="základná",J176,0)</f>
        <v>0</v>
      </c>
      <c r="BF176" s="170">
        <f>IF(N176="znížená",J176,0)</f>
        <v>0</v>
      </c>
      <c r="BG176" s="170">
        <f>IF(N176="zákl. prenesená",J176,0)</f>
        <v>0</v>
      </c>
      <c r="BH176" s="170">
        <f>IF(N176="zníž. prenesená",J176,0)</f>
        <v>0</v>
      </c>
      <c r="BI176" s="170">
        <f>IF(N176="nulová",J176,0)</f>
        <v>0</v>
      </c>
      <c r="BJ176" s="18" t="s">
        <v>85</v>
      </c>
      <c r="BK176" s="170">
        <f>ROUND(I176*H176,2)</f>
        <v>0</v>
      </c>
      <c r="BL176" s="18" t="s">
        <v>349</v>
      </c>
      <c r="BM176" s="169" t="s">
        <v>1459</v>
      </c>
    </row>
    <row r="177" spans="1:65" s="15" customFormat="1">
      <c r="B177" s="188"/>
      <c r="D177" s="172" t="s">
        <v>229</v>
      </c>
      <c r="E177" s="189" t="s">
        <v>1</v>
      </c>
      <c r="F177" s="190" t="s">
        <v>237</v>
      </c>
      <c r="H177" s="189" t="s">
        <v>1</v>
      </c>
      <c r="I177" s="191"/>
      <c r="L177" s="188"/>
      <c r="M177" s="192"/>
      <c r="N177" s="193"/>
      <c r="O177" s="193"/>
      <c r="P177" s="193"/>
      <c r="Q177" s="193"/>
      <c r="R177" s="193"/>
      <c r="S177" s="193"/>
      <c r="T177" s="194"/>
      <c r="AT177" s="189" t="s">
        <v>229</v>
      </c>
      <c r="AU177" s="189" t="s">
        <v>85</v>
      </c>
      <c r="AV177" s="15" t="s">
        <v>78</v>
      </c>
      <c r="AW177" s="15" t="s">
        <v>30</v>
      </c>
      <c r="AX177" s="15" t="s">
        <v>74</v>
      </c>
      <c r="AY177" s="189" t="s">
        <v>222</v>
      </c>
    </row>
    <row r="178" spans="1:65" s="15" customFormat="1">
      <c r="B178" s="188"/>
      <c r="D178" s="172" t="s">
        <v>229</v>
      </c>
      <c r="E178" s="189" t="s">
        <v>1</v>
      </c>
      <c r="F178" s="190" t="s">
        <v>690</v>
      </c>
      <c r="H178" s="189" t="s">
        <v>1</v>
      </c>
      <c r="I178" s="191"/>
      <c r="L178" s="188"/>
      <c r="M178" s="192"/>
      <c r="N178" s="193"/>
      <c r="O178" s="193"/>
      <c r="P178" s="193"/>
      <c r="Q178" s="193"/>
      <c r="R178" s="193"/>
      <c r="S178" s="193"/>
      <c r="T178" s="194"/>
      <c r="AT178" s="189" t="s">
        <v>229</v>
      </c>
      <c r="AU178" s="189" t="s">
        <v>85</v>
      </c>
      <c r="AV178" s="15" t="s">
        <v>78</v>
      </c>
      <c r="AW178" s="15" t="s">
        <v>30</v>
      </c>
      <c r="AX178" s="15" t="s">
        <v>74</v>
      </c>
      <c r="AY178" s="189" t="s">
        <v>222</v>
      </c>
    </row>
    <row r="179" spans="1:65" s="15" customFormat="1">
      <c r="B179" s="188"/>
      <c r="D179" s="172" t="s">
        <v>229</v>
      </c>
      <c r="E179" s="189" t="s">
        <v>1</v>
      </c>
      <c r="F179" s="190" t="s">
        <v>691</v>
      </c>
      <c r="H179" s="189" t="s">
        <v>1</v>
      </c>
      <c r="I179" s="191"/>
      <c r="L179" s="188"/>
      <c r="M179" s="192"/>
      <c r="N179" s="193"/>
      <c r="O179" s="193"/>
      <c r="P179" s="193"/>
      <c r="Q179" s="193"/>
      <c r="R179" s="193"/>
      <c r="S179" s="193"/>
      <c r="T179" s="194"/>
      <c r="AT179" s="189" t="s">
        <v>229</v>
      </c>
      <c r="AU179" s="189" t="s">
        <v>85</v>
      </c>
      <c r="AV179" s="15" t="s">
        <v>78</v>
      </c>
      <c r="AW179" s="15" t="s">
        <v>30</v>
      </c>
      <c r="AX179" s="15" t="s">
        <v>74</v>
      </c>
      <c r="AY179" s="189" t="s">
        <v>222</v>
      </c>
    </row>
    <row r="180" spans="1:65" s="13" customFormat="1">
      <c r="B180" s="171"/>
      <c r="D180" s="172" t="s">
        <v>229</v>
      </c>
      <c r="E180" s="173" t="s">
        <v>1</v>
      </c>
      <c r="F180" s="174" t="s">
        <v>2152</v>
      </c>
      <c r="H180" s="175">
        <v>35.774999999999999</v>
      </c>
      <c r="I180" s="176"/>
      <c r="L180" s="171"/>
      <c r="M180" s="177"/>
      <c r="N180" s="178"/>
      <c r="O180" s="178"/>
      <c r="P180" s="178"/>
      <c r="Q180" s="178"/>
      <c r="R180" s="178"/>
      <c r="S180" s="178"/>
      <c r="T180" s="179"/>
      <c r="AT180" s="173" t="s">
        <v>229</v>
      </c>
      <c r="AU180" s="173" t="s">
        <v>85</v>
      </c>
      <c r="AV180" s="13" t="s">
        <v>85</v>
      </c>
      <c r="AW180" s="13" t="s">
        <v>30</v>
      </c>
      <c r="AX180" s="13" t="s">
        <v>74</v>
      </c>
      <c r="AY180" s="173" t="s">
        <v>222</v>
      </c>
    </row>
    <row r="181" spans="1:65" s="16" customFormat="1">
      <c r="B181" s="195"/>
      <c r="D181" s="172" t="s">
        <v>229</v>
      </c>
      <c r="E181" s="196" t="s">
        <v>1</v>
      </c>
      <c r="F181" s="197" t="s">
        <v>259</v>
      </c>
      <c r="H181" s="198">
        <v>35.774999999999999</v>
      </c>
      <c r="I181" s="199"/>
      <c r="L181" s="195"/>
      <c r="M181" s="200"/>
      <c r="N181" s="201"/>
      <c r="O181" s="201"/>
      <c r="P181" s="201"/>
      <c r="Q181" s="201"/>
      <c r="R181" s="201"/>
      <c r="S181" s="201"/>
      <c r="T181" s="202"/>
      <c r="AT181" s="196" t="s">
        <v>229</v>
      </c>
      <c r="AU181" s="196" t="s">
        <v>85</v>
      </c>
      <c r="AV181" s="16" t="s">
        <v>90</v>
      </c>
      <c r="AW181" s="16" t="s">
        <v>30</v>
      </c>
      <c r="AX181" s="16" t="s">
        <v>74</v>
      </c>
      <c r="AY181" s="196" t="s">
        <v>222</v>
      </c>
    </row>
    <row r="182" spans="1:65" s="15" customFormat="1">
      <c r="B182" s="188"/>
      <c r="D182" s="172" t="s">
        <v>229</v>
      </c>
      <c r="E182" s="189" t="s">
        <v>1</v>
      </c>
      <c r="F182" s="190" t="s">
        <v>1469</v>
      </c>
      <c r="H182" s="189" t="s">
        <v>1</v>
      </c>
      <c r="I182" s="191"/>
      <c r="L182" s="188"/>
      <c r="M182" s="192"/>
      <c r="N182" s="193"/>
      <c r="O182" s="193"/>
      <c r="P182" s="193"/>
      <c r="Q182" s="193"/>
      <c r="R182" s="193"/>
      <c r="S182" s="193"/>
      <c r="T182" s="194"/>
      <c r="AT182" s="189" t="s">
        <v>229</v>
      </c>
      <c r="AU182" s="189" t="s">
        <v>85</v>
      </c>
      <c r="AV182" s="15" t="s">
        <v>78</v>
      </c>
      <c r="AW182" s="15" t="s">
        <v>30</v>
      </c>
      <c r="AX182" s="15" t="s">
        <v>74</v>
      </c>
      <c r="AY182" s="189" t="s">
        <v>222</v>
      </c>
    </row>
    <row r="183" spans="1:65" s="13" customFormat="1">
      <c r="B183" s="171"/>
      <c r="D183" s="172" t="s">
        <v>229</v>
      </c>
      <c r="E183" s="173" t="s">
        <v>1</v>
      </c>
      <c r="F183" s="174" t="s">
        <v>2153</v>
      </c>
      <c r="H183" s="175">
        <v>38.575000000000003</v>
      </c>
      <c r="I183" s="176"/>
      <c r="L183" s="171"/>
      <c r="M183" s="177"/>
      <c r="N183" s="178"/>
      <c r="O183" s="178"/>
      <c r="P183" s="178"/>
      <c r="Q183" s="178"/>
      <c r="R183" s="178"/>
      <c r="S183" s="178"/>
      <c r="T183" s="179"/>
      <c r="AT183" s="173" t="s">
        <v>229</v>
      </c>
      <c r="AU183" s="173" t="s">
        <v>85</v>
      </c>
      <c r="AV183" s="13" t="s">
        <v>85</v>
      </c>
      <c r="AW183" s="13" t="s">
        <v>30</v>
      </c>
      <c r="AX183" s="13" t="s">
        <v>74</v>
      </c>
      <c r="AY183" s="173" t="s">
        <v>222</v>
      </c>
    </row>
    <row r="184" spans="1:65" s="16" customFormat="1">
      <c r="B184" s="195"/>
      <c r="D184" s="172" t="s">
        <v>229</v>
      </c>
      <c r="E184" s="196" t="s">
        <v>1</v>
      </c>
      <c r="F184" s="197" t="s">
        <v>259</v>
      </c>
      <c r="H184" s="198">
        <v>38.575000000000003</v>
      </c>
      <c r="I184" s="199"/>
      <c r="L184" s="195"/>
      <c r="M184" s="200"/>
      <c r="N184" s="201"/>
      <c r="O184" s="201"/>
      <c r="P184" s="201"/>
      <c r="Q184" s="201"/>
      <c r="R184" s="201"/>
      <c r="S184" s="201"/>
      <c r="T184" s="202"/>
      <c r="AT184" s="196" t="s">
        <v>229</v>
      </c>
      <c r="AU184" s="196" t="s">
        <v>85</v>
      </c>
      <c r="AV184" s="16" t="s">
        <v>90</v>
      </c>
      <c r="AW184" s="16" t="s">
        <v>30</v>
      </c>
      <c r="AX184" s="16" t="s">
        <v>74</v>
      </c>
      <c r="AY184" s="196" t="s">
        <v>222</v>
      </c>
    </row>
    <row r="185" spans="1:65" s="14" customFormat="1">
      <c r="B185" s="180"/>
      <c r="D185" s="172" t="s">
        <v>229</v>
      </c>
      <c r="E185" s="181" t="s">
        <v>1</v>
      </c>
      <c r="F185" s="182" t="s">
        <v>232</v>
      </c>
      <c r="H185" s="183">
        <v>74.349999999999994</v>
      </c>
      <c r="I185" s="184"/>
      <c r="L185" s="180"/>
      <c r="M185" s="185"/>
      <c r="N185" s="186"/>
      <c r="O185" s="186"/>
      <c r="P185" s="186"/>
      <c r="Q185" s="186"/>
      <c r="R185" s="186"/>
      <c r="S185" s="186"/>
      <c r="T185" s="187"/>
      <c r="AT185" s="181" t="s">
        <v>229</v>
      </c>
      <c r="AU185" s="181" t="s">
        <v>85</v>
      </c>
      <c r="AV185" s="14" t="s">
        <v>114</v>
      </c>
      <c r="AW185" s="14" t="s">
        <v>30</v>
      </c>
      <c r="AX185" s="14" t="s">
        <v>78</v>
      </c>
      <c r="AY185" s="181" t="s">
        <v>222</v>
      </c>
    </row>
    <row r="186" spans="1:65" s="2" customFormat="1" ht="37.950000000000003" customHeight="1">
      <c r="A186" s="33"/>
      <c r="B186" s="156"/>
      <c r="C186" s="157" t="s">
        <v>1471</v>
      </c>
      <c r="D186" s="157" t="s">
        <v>224</v>
      </c>
      <c r="E186" s="158" t="s">
        <v>1472</v>
      </c>
      <c r="F186" s="159" t="s">
        <v>1473</v>
      </c>
      <c r="G186" s="160" t="s">
        <v>249</v>
      </c>
      <c r="H186" s="161">
        <v>17.838000000000001</v>
      </c>
      <c r="I186" s="162"/>
      <c r="J186" s="163">
        <f>ROUND(I186*H186,2)</f>
        <v>0</v>
      </c>
      <c r="K186" s="164"/>
      <c r="L186" s="34"/>
      <c r="M186" s="165" t="s">
        <v>1</v>
      </c>
      <c r="N186" s="166" t="s">
        <v>40</v>
      </c>
      <c r="O186" s="62"/>
      <c r="P186" s="167">
        <f>O186*H186</f>
        <v>0</v>
      </c>
      <c r="Q186" s="167">
        <v>5.1799999999999997E-3</v>
      </c>
      <c r="R186" s="167">
        <f>Q186*H186</f>
        <v>9.2400839999999998E-2</v>
      </c>
      <c r="S186" s="167">
        <v>0</v>
      </c>
      <c r="T186" s="16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349</v>
      </c>
      <c r="AT186" s="169" t="s">
        <v>224</v>
      </c>
      <c r="AU186" s="169" t="s">
        <v>85</v>
      </c>
      <c r="AY186" s="18" t="s">
        <v>222</v>
      </c>
      <c r="BE186" s="170">
        <f>IF(N186="základná",J186,0)</f>
        <v>0</v>
      </c>
      <c r="BF186" s="170">
        <f>IF(N186="znížená",J186,0)</f>
        <v>0</v>
      </c>
      <c r="BG186" s="170">
        <f>IF(N186="zákl. prenesená",J186,0)</f>
        <v>0</v>
      </c>
      <c r="BH186" s="170">
        <f>IF(N186="zníž. prenesená",J186,0)</f>
        <v>0</v>
      </c>
      <c r="BI186" s="170">
        <f>IF(N186="nulová",J186,0)</f>
        <v>0</v>
      </c>
      <c r="BJ186" s="18" t="s">
        <v>85</v>
      </c>
      <c r="BK186" s="170">
        <f>ROUND(I186*H186,2)</f>
        <v>0</v>
      </c>
      <c r="BL186" s="18" t="s">
        <v>349</v>
      </c>
      <c r="BM186" s="169" t="s">
        <v>1474</v>
      </c>
    </row>
    <row r="187" spans="1:65" s="15" customFormat="1">
      <c r="B187" s="188"/>
      <c r="D187" s="172" t="s">
        <v>229</v>
      </c>
      <c r="E187" s="189" t="s">
        <v>1</v>
      </c>
      <c r="F187" s="190" t="s">
        <v>1135</v>
      </c>
      <c r="H187" s="189" t="s">
        <v>1</v>
      </c>
      <c r="I187" s="191"/>
      <c r="L187" s="188"/>
      <c r="M187" s="192"/>
      <c r="N187" s="193"/>
      <c r="O187" s="193"/>
      <c r="P187" s="193"/>
      <c r="Q187" s="193"/>
      <c r="R187" s="193"/>
      <c r="S187" s="193"/>
      <c r="T187" s="194"/>
      <c r="AT187" s="189" t="s">
        <v>229</v>
      </c>
      <c r="AU187" s="189" t="s">
        <v>85</v>
      </c>
      <c r="AV187" s="15" t="s">
        <v>78</v>
      </c>
      <c r="AW187" s="15" t="s">
        <v>30</v>
      </c>
      <c r="AX187" s="15" t="s">
        <v>74</v>
      </c>
      <c r="AY187" s="189" t="s">
        <v>222</v>
      </c>
    </row>
    <row r="188" spans="1:65" s="13" customFormat="1">
      <c r="B188" s="171"/>
      <c r="D188" s="172" t="s">
        <v>229</v>
      </c>
      <c r="E188" s="173" t="s">
        <v>1</v>
      </c>
      <c r="F188" s="174" t="s">
        <v>1308</v>
      </c>
      <c r="H188" s="175">
        <v>17.838000000000001</v>
      </c>
      <c r="I188" s="176"/>
      <c r="L188" s="171"/>
      <c r="M188" s="177"/>
      <c r="N188" s="178"/>
      <c r="O188" s="178"/>
      <c r="P188" s="178"/>
      <c r="Q188" s="178"/>
      <c r="R188" s="178"/>
      <c r="S188" s="178"/>
      <c r="T188" s="179"/>
      <c r="AT188" s="173" t="s">
        <v>229</v>
      </c>
      <c r="AU188" s="173" t="s">
        <v>85</v>
      </c>
      <c r="AV188" s="13" t="s">
        <v>85</v>
      </c>
      <c r="AW188" s="13" t="s">
        <v>30</v>
      </c>
      <c r="AX188" s="13" t="s">
        <v>74</v>
      </c>
      <c r="AY188" s="173" t="s">
        <v>222</v>
      </c>
    </row>
    <row r="189" spans="1:65" s="14" customFormat="1">
      <c r="B189" s="180"/>
      <c r="D189" s="172" t="s">
        <v>229</v>
      </c>
      <c r="E189" s="181" t="s">
        <v>1</v>
      </c>
      <c r="F189" s="182" t="s">
        <v>232</v>
      </c>
      <c r="H189" s="183">
        <v>17.838000000000001</v>
      </c>
      <c r="I189" s="184"/>
      <c r="L189" s="180"/>
      <c r="M189" s="185"/>
      <c r="N189" s="186"/>
      <c r="O189" s="186"/>
      <c r="P189" s="186"/>
      <c r="Q189" s="186"/>
      <c r="R189" s="186"/>
      <c r="S189" s="186"/>
      <c r="T189" s="187"/>
      <c r="AT189" s="181" t="s">
        <v>229</v>
      </c>
      <c r="AU189" s="181" t="s">
        <v>85</v>
      </c>
      <c r="AV189" s="14" t="s">
        <v>114</v>
      </c>
      <c r="AW189" s="14" t="s">
        <v>30</v>
      </c>
      <c r="AX189" s="14" t="s">
        <v>78</v>
      </c>
      <c r="AY189" s="181" t="s">
        <v>222</v>
      </c>
    </row>
    <row r="190" spans="1:65" s="2" customFormat="1" ht="24.15" customHeight="1">
      <c r="A190" s="33"/>
      <c r="B190" s="156"/>
      <c r="C190" s="157" t="s">
        <v>1475</v>
      </c>
      <c r="D190" s="157" t="s">
        <v>224</v>
      </c>
      <c r="E190" s="158" t="s">
        <v>1476</v>
      </c>
      <c r="F190" s="159" t="s">
        <v>1477</v>
      </c>
      <c r="G190" s="160" t="s">
        <v>249</v>
      </c>
      <c r="H190" s="161">
        <v>10.19</v>
      </c>
      <c r="I190" s="162"/>
      <c r="J190" s="163">
        <f>ROUND(I190*H190,2)</f>
        <v>0</v>
      </c>
      <c r="K190" s="164"/>
      <c r="L190" s="34"/>
      <c r="M190" s="165" t="s">
        <v>1</v>
      </c>
      <c r="N190" s="166" t="s">
        <v>40</v>
      </c>
      <c r="O190" s="62"/>
      <c r="P190" s="167">
        <f>O190*H190</f>
        <v>0</v>
      </c>
      <c r="Q190" s="167">
        <v>8.0000000000000007E-5</v>
      </c>
      <c r="R190" s="167">
        <f>Q190*H190</f>
        <v>8.1519999999999997E-4</v>
      </c>
      <c r="S190" s="167">
        <v>0</v>
      </c>
      <c r="T190" s="16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349</v>
      </c>
      <c r="AT190" s="169" t="s">
        <v>224</v>
      </c>
      <c r="AU190" s="169" t="s">
        <v>85</v>
      </c>
      <c r="AY190" s="18" t="s">
        <v>222</v>
      </c>
      <c r="BE190" s="170">
        <f>IF(N190="základná",J190,0)</f>
        <v>0</v>
      </c>
      <c r="BF190" s="170">
        <f>IF(N190="znížená",J190,0)</f>
        <v>0</v>
      </c>
      <c r="BG190" s="170">
        <f>IF(N190="zákl. prenesená",J190,0)</f>
        <v>0</v>
      </c>
      <c r="BH190" s="170">
        <f>IF(N190="zníž. prenesená",J190,0)</f>
        <v>0</v>
      </c>
      <c r="BI190" s="170">
        <f>IF(N190="nulová",J190,0)</f>
        <v>0</v>
      </c>
      <c r="BJ190" s="18" t="s">
        <v>85</v>
      </c>
      <c r="BK190" s="170">
        <f>ROUND(I190*H190,2)</f>
        <v>0</v>
      </c>
      <c r="BL190" s="18" t="s">
        <v>349</v>
      </c>
      <c r="BM190" s="169" t="s">
        <v>1478</v>
      </c>
    </row>
    <row r="191" spans="1:65" s="15" customFormat="1">
      <c r="B191" s="188"/>
      <c r="D191" s="172" t="s">
        <v>229</v>
      </c>
      <c r="E191" s="189" t="s">
        <v>1</v>
      </c>
      <c r="F191" s="190" t="s">
        <v>1135</v>
      </c>
      <c r="H191" s="189" t="s">
        <v>1</v>
      </c>
      <c r="I191" s="191"/>
      <c r="L191" s="188"/>
      <c r="M191" s="192"/>
      <c r="N191" s="193"/>
      <c r="O191" s="193"/>
      <c r="P191" s="193"/>
      <c r="Q191" s="193"/>
      <c r="R191" s="193"/>
      <c r="S191" s="193"/>
      <c r="T191" s="194"/>
      <c r="AT191" s="189" t="s">
        <v>229</v>
      </c>
      <c r="AU191" s="189" t="s">
        <v>85</v>
      </c>
      <c r="AV191" s="15" t="s">
        <v>78</v>
      </c>
      <c r="AW191" s="15" t="s">
        <v>30</v>
      </c>
      <c r="AX191" s="15" t="s">
        <v>74</v>
      </c>
      <c r="AY191" s="189" t="s">
        <v>222</v>
      </c>
    </row>
    <row r="192" spans="1:65" s="13" customFormat="1">
      <c r="B192" s="171"/>
      <c r="D192" s="172" t="s">
        <v>229</v>
      </c>
      <c r="E192" s="173" t="s">
        <v>1</v>
      </c>
      <c r="F192" s="174" t="s">
        <v>2154</v>
      </c>
      <c r="H192" s="175">
        <v>10.19</v>
      </c>
      <c r="I192" s="176"/>
      <c r="L192" s="171"/>
      <c r="M192" s="177"/>
      <c r="N192" s="178"/>
      <c r="O192" s="178"/>
      <c r="P192" s="178"/>
      <c r="Q192" s="178"/>
      <c r="R192" s="178"/>
      <c r="S192" s="178"/>
      <c r="T192" s="179"/>
      <c r="AT192" s="173" t="s">
        <v>229</v>
      </c>
      <c r="AU192" s="173" t="s">
        <v>85</v>
      </c>
      <c r="AV192" s="13" t="s">
        <v>85</v>
      </c>
      <c r="AW192" s="13" t="s">
        <v>30</v>
      </c>
      <c r="AX192" s="13" t="s">
        <v>74</v>
      </c>
      <c r="AY192" s="173" t="s">
        <v>222</v>
      </c>
    </row>
    <row r="193" spans="1:65" s="14" customFormat="1">
      <c r="B193" s="180"/>
      <c r="D193" s="172" t="s">
        <v>229</v>
      </c>
      <c r="E193" s="181" t="s">
        <v>1</v>
      </c>
      <c r="F193" s="182" t="s">
        <v>232</v>
      </c>
      <c r="H193" s="183">
        <v>10.19</v>
      </c>
      <c r="I193" s="184"/>
      <c r="L193" s="180"/>
      <c r="M193" s="185"/>
      <c r="N193" s="186"/>
      <c r="O193" s="186"/>
      <c r="P193" s="186"/>
      <c r="Q193" s="186"/>
      <c r="R193" s="186"/>
      <c r="S193" s="186"/>
      <c r="T193" s="187"/>
      <c r="AT193" s="181" t="s">
        <v>229</v>
      </c>
      <c r="AU193" s="181" t="s">
        <v>85</v>
      </c>
      <c r="AV193" s="14" t="s">
        <v>114</v>
      </c>
      <c r="AW193" s="14" t="s">
        <v>30</v>
      </c>
      <c r="AX193" s="14" t="s">
        <v>78</v>
      </c>
      <c r="AY193" s="181" t="s">
        <v>222</v>
      </c>
    </row>
    <row r="194" spans="1:65" s="2" customFormat="1" ht="16.5" customHeight="1">
      <c r="A194" s="33"/>
      <c r="B194" s="156"/>
      <c r="C194" s="209" t="s">
        <v>1480</v>
      </c>
      <c r="D194" s="209" t="s">
        <v>588</v>
      </c>
      <c r="E194" s="210" t="s">
        <v>1481</v>
      </c>
      <c r="F194" s="211" t="s">
        <v>1482</v>
      </c>
      <c r="G194" s="212" t="s">
        <v>249</v>
      </c>
      <c r="H194" s="213">
        <v>12.228</v>
      </c>
      <c r="I194" s="214"/>
      <c r="J194" s="215">
        <f>ROUND(I194*H194,2)</f>
        <v>0</v>
      </c>
      <c r="K194" s="216"/>
      <c r="L194" s="217"/>
      <c r="M194" s="218" t="s">
        <v>1</v>
      </c>
      <c r="N194" s="219" t="s">
        <v>40</v>
      </c>
      <c r="O194" s="62"/>
      <c r="P194" s="167">
        <f>O194*H194</f>
        <v>0</v>
      </c>
      <c r="Q194" s="167">
        <v>2E-3</v>
      </c>
      <c r="R194" s="167">
        <f>Q194*H194</f>
        <v>2.4455999999999999E-2</v>
      </c>
      <c r="S194" s="167">
        <v>0</v>
      </c>
      <c r="T194" s="16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506</v>
      </c>
      <c r="AT194" s="169" t="s">
        <v>588</v>
      </c>
      <c r="AU194" s="169" t="s">
        <v>85</v>
      </c>
      <c r="AY194" s="18" t="s">
        <v>222</v>
      </c>
      <c r="BE194" s="170">
        <f>IF(N194="základná",J194,0)</f>
        <v>0</v>
      </c>
      <c r="BF194" s="170">
        <f>IF(N194="znížená",J194,0)</f>
        <v>0</v>
      </c>
      <c r="BG194" s="170">
        <f>IF(N194="zákl. prenesená",J194,0)</f>
        <v>0</v>
      </c>
      <c r="BH194" s="170">
        <f>IF(N194="zníž. prenesená",J194,0)</f>
        <v>0</v>
      </c>
      <c r="BI194" s="170">
        <f>IF(N194="nulová",J194,0)</f>
        <v>0</v>
      </c>
      <c r="BJ194" s="18" t="s">
        <v>85</v>
      </c>
      <c r="BK194" s="170">
        <f>ROUND(I194*H194,2)</f>
        <v>0</v>
      </c>
      <c r="BL194" s="18" t="s">
        <v>349</v>
      </c>
      <c r="BM194" s="169" t="s">
        <v>1483</v>
      </c>
    </row>
    <row r="195" spans="1:65" s="13" customFormat="1">
      <c r="B195" s="171"/>
      <c r="D195" s="172" t="s">
        <v>229</v>
      </c>
      <c r="F195" s="174" t="s">
        <v>2155</v>
      </c>
      <c r="H195" s="175">
        <v>12.228</v>
      </c>
      <c r="I195" s="176"/>
      <c r="L195" s="171"/>
      <c r="M195" s="177"/>
      <c r="N195" s="178"/>
      <c r="O195" s="178"/>
      <c r="P195" s="178"/>
      <c r="Q195" s="178"/>
      <c r="R195" s="178"/>
      <c r="S195" s="178"/>
      <c r="T195" s="179"/>
      <c r="AT195" s="173" t="s">
        <v>229</v>
      </c>
      <c r="AU195" s="173" t="s">
        <v>85</v>
      </c>
      <c r="AV195" s="13" t="s">
        <v>85</v>
      </c>
      <c r="AW195" s="13" t="s">
        <v>3</v>
      </c>
      <c r="AX195" s="13" t="s">
        <v>78</v>
      </c>
      <c r="AY195" s="173" t="s">
        <v>222</v>
      </c>
    </row>
    <row r="196" spans="1:65" s="2" customFormat="1" ht="24.15" customHeight="1">
      <c r="A196" s="33"/>
      <c r="B196" s="156"/>
      <c r="C196" s="157" t="s">
        <v>1490</v>
      </c>
      <c r="D196" s="157" t="s">
        <v>224</v>
      </c>
      <c r="E196" s="158" t="s">
        <v>1491</v>
      </c>
      <c r="F196" s="159" t="s">
        <v>1492</v>
      </c>
      <c r="G196" s="160" t="s">
        <v>482</v>
      </c>
      <c r="H196" s="161">
        <v>0.503</v>
      </c>
      <c r="I196" s="162"/>
      <c r="J196" s="163">
        <f>ROUND(I196*H196,2)</f>
        <v>0</v>
      </c>
      <c r="K196" s="164"/>
      <c r="L196" s="34"/>
      <c r="M196" s="165" t="s">
        <v>1</v>
      </c>
      <c r="N196" s="166" t="s">
        <v>40</v>
      </c>
      <c r="O196" s="62"/>
      <c r="P196" s="167">
        <f>O196*H196</f>
        <v>0</v>
      </c>
      <c r="Q196" s="167">
        <v>0</v>
      </c>
      <c r="R196" s="167">
        <f>Q196*H196</f>
        <v>0</v>
      </c>
      <c r="S196" s="167">
        <v>0</v>
      </c>
      <c r="T196" s="168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349</v>
      </c>
      <c r="AT196" s="169" t="s">
        <v>224</v>
      </c>
      <c r="AU196" s="169" t="s">
        <v>85</v>
      </c>
      <c r="AY196" s="18" t="s">
        <v>222</v>
      </c>
      <c r="BE196" s="170">
        <f>IF(N196="základná",J196,0)</f>
        <v>0</v>
      </c>
      <c r="BF196" s="170">
        <f>IF(N196="znížená",J196,0)</f>
        <v>0</v>
      </c>
      <c r="BG196" s="170">
        <f>IF(N196="zákl. prenesená",J196,0)</f>
        <v>0</v>
      </c>
      <c r="BH196" s="170">
        <f>IF(N196="zníž. prenesená",J196,0)</f>
        <v>0</v>
      </c>
      <c r="BI196" s="170">
        <f>IF(N196="nulová",J196,0)</f>
        <v>0</v>
      </c>
      <c r="BJ196" s="18" t="s">
        <v>85</v>
      </c>
      <c r="BK196" s="170">
        <f>ROUND(I196*H196,2)</f>
        <v>0</v>
      </c>
      <c r="BL196" s="18" t="s">
        <v>349</v>
      </c>
      <c r="BM196" s="169" t="s">
        <v>1493</v>
      </c>
    </row>
    <row r="197" spans="1:65" s="12" customFormat="1" ht="22.95" customHeight="1">
      <c r="B197" s="143"/>
      <c r="D197" s="144" t="s">
        <v>73</v>
      </c>
      <c r="E197" s="154" t="s">
        <v>1029</v>
      </c>
      <c r="F197" s="154" t="s">
        <v>1030</v>
      </c>
      <c r="I197" s="146"/>
      <c r="J197" s="155">
        <f>BK197</f>
        <v>0</v>
      </c>
      <c r="L197" s="143"/>
      <c r="M197" s="148"/>
      <c r="N197" s="149"/>
      <c r="O197" s="149"/>
      <c r="P197" s="150">
        <f>SUM(P198:P201)</f>
        <v>0</v>
      </c>
      <c r="Q197" s="149"/>
      <c r="R197" s="150">
        <f>SUM(R198:R201)</f>
        <v>0.99949199999999983</v>
      </c>
      <c r="S197" s="149"/>
      <c r="T197" s="151">
        <f>SUM(T198:T201)</f>
        <v>0</v>
      </c>
      <c r="AR197" s="144" t="s">
        <v>85</v>
      </c>
      <c r="AT197" s="152" t="s">
        <v>73</v>
      </c>
      <c r="AU197" s="152" t="s">
        <v>78</v>
      </c>
      <c r="AY197" s="144" t="s">
        <v>222</v>
      </c>
      <c r="BK197" s="153">
        <f>SUM(BK198:BK201)</f>
        <v>0</v>
      </c>
    </row>
    <row r="198" spans="1:65" s="2" customFormat="1" ht="24.15" customHeight="1">
      <c r="A198" s="33"/>
      <c r="B198" s="156"/>
      <c r="C198" s="157" t="s">
        <v>1509</v>
      </c>
      <c r="D198" s="157" t="s">
        <v>224</v>
      </c>
      <c r="E198" s="158" t="s">
        <v>1510</v>
      </c>
      <c r="F198" s="159" t="s">
        <v>1511</v>
      </c>
      <c r="G198" s="160" t="s">
        <v>249</v>
      </c>
      <c r="H198" s="161">
        <v>64.069999999999993</v>
      </c>
      <c r="I198" s="162"/>
      <c r="J198" s="163">
        <f>ROUND(I198*H198,2)</f>
        <v>0</v>
      </c>
      <c r="K198" s="164"/>
      <c r="L198" s="34"/>
      <c r="M198" s="165" t="s">
        <v>1</v>
      </c>
      <c r="N198" s="166" t="s">
        <v>40</v>
      </c>
      <c r="O198" s="62"/>
      <c r="P198" s="167">
        <f>O198*H198</f>
        <v>0</v>
      </c>
      <c r="Q198" s="167">
        <v>1.5599999999999999E-2</v>
      </c>
      <c r="R198" s="167">
        <f>Q198*H198</f>
        <v>0.99949199999999983</v>
      </c>
      <c r="S198" s="167">
        <v>0</v>
      </c>
      <c r="T198" s="168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349</v>
      </c>
      <c r="AT198" s="169" t="s">
        <v>224</v>
      </c>
      <c r="AU198" s="169" t="s">
        <v>85</v>
      </c>
      <c r="AY198" s="18" t="s">
        <v>222</v>
      </c>
      <c r="BE198" s="170">
        <f>IF(N198="základná",J198,0)</f>
        <v>0</v>
      </c>
      <c r="BF198" s="170">
        <f>IF(N198="znížená",J198,0)</f>
        <v>0</v>
      </c>
      <c r="BG198" s="170">
        <f>IF(N198="zákl. prenesená",J198,0)</f>
        <v>0</v>
      </c>
      <c r="BH198" s="170">
        <f>IF(N198="zníž. prenesená",J198,0)</f>
        <v>0</v>
      </c>
      <c r="BI198" s="170">
        <f>IF(N198="nulová",J198,0)</f>
        <v>0</v>
      </c>
      <c r="BJ198" s="18" t="s">
        <v>85</v>
      </c>
      <c r="BK198" s="170">
        <f>ROUND(I198*H198,2)</f>
        <v>0</v>
      </c>
      <c r="BL198" s="18" t="s">
        <v>349</v>
      </c>
      <c r="BM198" s="169" t="s">
        <v>1512</v>
      </c>
    </row>
    <row r="199" spans="1:65" s="13" customFormat="1">
      <c r="B199" s="171"/>
      <c r="D199" s="172" t="s">
        <v>229</v>
      </c>
      <c r="E199" s="173" t="s">
        <v>1</v>
      </c>
      <c r="F199" s="174" t="s">
        <v>2156</v>
      </c>
      <c r="H199" s="175">
        <v>64.069999999999993</v>
      </c>
      <c r="I199" s="176"/>
      <c r="L199" s="171"/>
      <c r="M199" s="177"/>
      <c r="N199" s="178"/>
      <c r="O199" s="178"/>
      <c r="P199" s="178"/>
      <c r="Q199" s="178"/>
      <c r="R199" s="178"/>
      <c r="S199" s="178"/>
      <c r="T199" s="179"/>
      <c r="AT199" s="173" t="s">
        <v>229</v>
      </c>
      <c r="AU199" s="173" t="s">
        <v>85</v>
      </c>
      <c r="AV199" s="13" t="s">
        <v>85</v>
      </c>
      <c r="AW199" s="13" t="s">
        <v>30</v>
      </c>
      <c r="AX199" s="13" t="s">
        <v>74</v>
      </c>
      <c r="AY199" s="173" t="s">
        <v>222</v>
      </c>
    </row>
    <row r="200" spans="1:65" s="14" customFormat="1">
      <c r="B200" s="180"/>
      <c r="D200" s="172" t="s">
        <v>229</v>
      </c>
      <c r="E200" s="181" t="s">
        <v>1</v>
      </c>
      <c r="F200" s="182" t="s">
        <v>232</v>
      </c>
      <c r="H200" s="183">
        <v>64.069999999999993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229</v>
      </c>
      <c r="AU200" s="181" t="s">
        <v>85</v>
      </c>
      <c r="AV200" s="14" t="s">
        <v>114</v>
      </c>
      <c r="AW200" s="14" t="s">
        <v>30</v>
      </c>
      <c r="AX200" s="14" t="s">
        <v>78</v>
      </c>
      <c r="AY200" s="181" t="s">
        <v>222</v>
      </c>
    </row>
    <row r="201" spans="1:65" s="2" customFormat="1" ht="21.75" customHeight="1">
      <c r="A201" s="33"/>
      <c r="B201" s="156"/>
      <c r="C201" s="157" t="s">
        <v>1036</v>
      </c>
      <c r="D201" s="157" t="s">
        <v>224</v>
      </c>
      <c r="E201" s="158" t="s">
        <v>1037</v>
      </c>
      <c r="F201" s="159" t="s">
        <v>1038</v>
      </c>
      <c r="G201" s="160" t="s">
        <v>482</v>
      </c>
      <c r="H201" s="161">
        <v>0.999</v>
      </c>
      <c r="I201" s="162"/>
      <c r="J201" s="163">
        <f>ROUND(I201*H201,2)</f>
        <v>0</v>
      </c>
      <c r="K201" s="164"/>
      <c r="L201" s="34"/>
      <c r="M201" s="165" t="s">
        <v>1</v>
      </c>
      <c r="N201" s="166" t="s">
        <v>40</v>
      </c>
      <c r="O201" s="62"/>
      <c r="P201" s="167">
        <f>O201*H201</f>
        <v>0</v>
      </c>
      <c r="Q201" s="167">
        <v>0</v>
      </c>
      <c r="R201" s="167">
        <f>Q201*H201</f>
        <v>0</v>
      </c>
      <c r="S201" s="167">
        <v>0</v>
      </c>
      <c r="T201" s="168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349</v>
      </c>
      <c r="AT201" s="169" t="s">
        <v>224</v>
      </c>
      <c r="AU201" s="169" t="s">
        <v>85</v>
      </c>
      <c r="AY201" s="18" t="s">
        <v>222</v>
      </c>
      <c r="BE201" s="170">
        <f>IF(N201="základná",J201,0)</f>
        <v>0</v>
      </c>
      <c r="BF201" s="170">
        <f>IF(N201="znížená",J201,0)</f>
        <v>0</v>
      </c>
      <c r="BG201" s="170">
        <f>IF(N201="zákl. prenesená",J201,0)</f>
        <v>0</v>
      </c>
      <c r="BH201" s="170">
        <f>IF(N201="zníž. prenesená",J201,0)</f>
        <v>0</v>
      </c>
      <c r="BI201" s="170">
        <f>IF(N201="nulová",J201,0)</f>
        <v>0</v>
      </c>
      <c r="BJ201" s="18" t="s">
        <v>85</v>
      </c>
      <c r="BK201" s="170">
        <f>ROUND(I201*H201,2)</f>
        <v>0</v>
      </c>
      <c r="BL201" s="18" t="s">
        <v>349</v>
      </c>
      <c r="BM201" s="169" t="s">
        <v>1039</v>
      </c>
    </row>
    <row r="202" spans="1:65" s="12" customFormat="1" ht="22.95" customHeight="1">
      <c r="B202" s="143"/>
      <c r="D202" s="144" t="s">
        <v>73</v>
      </c>
      <c r="E202" s="154" t="s">
        <v>1207</v>
      </c>
      <c r="F202" s="154" t="s">
        <v>1208</v>
      </c>
      <c r="I202" s="146"/>
      <c r="J202" s="155">
        <f>BK202</f>
        <v>0</v>
      </c>
      <c r="L202" s="143"/>
      <c r="M202" s="148"/>
      <c r="N202" s="149"/>
      <c r="O202" s="149"/>
      <c r="P202" s="150">
        <f>SUM(P203:P215)</f>
        <v>0</v>
      </c>
      <c r="Q202" s="149"/>
      <c r="R202" s="150">
        <f>SUM(R203:R215)</f>
        <v>5.2999999999999999E-2</v>
      </c>
      <c r="S202" s="149"/>
      <c r="T202" s="151">
        <f>SUM(T203:T215)</f>
        <v>0</v>
      </c>
      <c r="AR202" s="144" t="s">
        <v>85</v>
      </c>
      <c r="AT202" s="152" t="s">
        <v>73</v>
      </c>
      <c r="AU202" s="152" t="s">
        <v>78</v>
      </c>
      <c r="AY202" s="144" t="s">
        <v>222</v>
      </c>
      <c r="BK202" s="153">
        <f>SUM(BK203:BK215)</f>
        <v>0</v>
      </c>
    </row>
    <row r="203" spans="1:65" s="2" customFormat="1" ht="24.15" customHeight="1">
      <c r="A203" s="33"/>
      <c r="B203" s="156"/>
      <c r="C203" s="157" t="s">
        <v>1521</v>
      </c>
      <c r="D203" s="157" t="s">
        <v>224</v>
      </c>
      <c r="E203" s="158" t="s">
        <v>1522</v>
      </c>
      <c r="F203" s="159" t="s">
        <v>1523</v>
      </c>
      <c r="G203" s="160" t="s">
        <v>227</v>
      </c>
      <c r="H203" s="161">
        <v>2</v>
      </c>
      <c r="I203" s="162"/>
      <c r="J203" s="163">
        <f>ROUND(I203*H203,2)</f>
        <v>0</v>
      </c>
      <c r="K203" s="164"/>
      <c r="L203" s="34"/>
      <c r="M203" s="165" t="s">
        <v>1</v>
      </c>
      <c r="N203" s="166" t="s">
        <v>40</v>
      </c>
      <c r="O203" s="62"/>
      <c r="P203" s="167">
        <f>O203*H203</f>
        <v>0</v>
      </c>
      <c r="Q203" s="167">
        <v>0</v>
      </c>
      <c r="R203" s="167">
        <f>Q203*H203</f>
        <v>0</v>
      </c>
      <c r="S203" s="167">
        <v>0</v>
      </c>
      <c r="T203" s="168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9" t="s">
        <v>349</v>
      </c>
      <c r="AT203" s="169" t="s">
        <v>224</v>
      </c>
      <c r="AU203" s="169" t="s">
        <v>85</v>
      </c>
      <c r="AY203" s="18" t="s">
        <v>222</v>
      </c>
      <c r="BE203" s="170">
        <f>IF(N203="základná",J203,0)</f>
        <v>0</v>
      </c>
      <c r="BF203" s="170">
        <f>IF(N203="znížená",J203,0)</f>
        <v>0</v>
      </c>
      <c r="BG203" s="170">
        <f>IF(N203="zákl. prenesená",J203,0)</f>
        <v>0</v>
      </c>
      <c r="BH203" s="170">
        <f>IF(N203="zníž. prenesená",J203,0)</f>
        <v>0</v>
      </c>
      <c r="BI203" s="170">
        <f>IF(N203="nulová",J203,0)</f>
        <v>0</v>
      </c>
      <c r="BJ203" s="18" t="s">
        <v>85</v>
      </c>
      <c r="BK203" s="170">
        <f>ROUND(I203*H203,2)</f>
        <v>0</v>
      </c>
      <c r="BL203" s="18" t="s">
        <v>349</v>
      </c>
      <c r="BM203" s="169" t="s">
        <v>2157</v>
      </c>
    </row>
    <row r="204" spans="1:65" s="15" customFormat="1">
      <c r="B204" s="188"/>
      <c r="D204" s="172" t="s">
        <v>229</v>
      </c>
      <c r="E204" s="189" t="s">
        <v>1</v>
      </c>
      <c r="F204" s="190" t="s">
        <v>237</v>
      </c>
      <c r="H204" s="189" t="s">
        <v>1</v>
      </c>
      <c r="I204" s="191"/>
      <c r="L204" s="188"/>
      <c r="M204" s="192"/>
      <c r="N204" s="193"/>
      <c r="O204" s="193"/>
      <c r="P204" s="193"/>
      <c r="Q204" s="193"/>
      <c r="R204" s="193"/>
      <c r="S204" s="193"/>
      <c r="T204" s="194"/>
      <c r="AT204" s="189" t="s">
        <v>229</v>
      </c>
      <c r="AU204" s="189" t="s">
        <v>85</v>
      </c>
      <c r="AV204" s="15" t="s">
        <v>78</v>
      </c>
      <c r="AW204" s="15" t="s">
        <v>30</v>
      </c>
      <c r="AX204" s="15" t="s">
        <v>74</v>
      </c>
      <c r="AY204" s="189" t="s">
        <v>222</v>
      </c>
    </row>
    <row r="205" spans="1:65" s="15" customFormat="1">
      <c r="B205" s="188"/>
      <c r="D205" s="172" t="s">
        <v>229</v>
      </c>
      <c r="E205" s="189" t="s">
        <v>1</v>
      </c>
      <c r="F205" s="190" t="s">
        <v>1519</v>
      </c>
      <c r="H205" s="189" t="s">
        <v>1</v>
      </c>
      <c r="I205" s="191"/>
      <c r="L205" s="188"/>
      <c r="M205" s="192"/>
      <c r="N205" s="193"/>
      <c r="O205" s="193"/>
      <c r="P205" s="193"/>
      <c r="Q205" s="193"/>
      <c r="R205" s="193"/>
      <c r="S205" s="193"/>
      <c r="T205" s="194"/>
      <c r="AT205" s="189" t="s">
        <v>229</v>
      </c>
      <c r="AU205" s="189" t="s">
        <v>85</v>
      </c>
      <c r="AV205" s="15" t="s">
        <v>78</v>
      </c>
      <c r="AW205" s="15" t="s">
        <v>30</v>
      </c>
      <c r="AX205" s="15" t="s">
        <v>74</v>
      </c>
      <c r="AY205" s="189" t="s">
        <v>222</v>
      </c>
    </row>
    <row r="206" spans="1:65" s="13" customFormat="1">
      <c r="B206" s="171"/>
      <c r="D206" s="172" t="s">
        <v>229</v>
      </c>
      <c r="E206" s="173" t="s">
        <v>1</v>
      </c>
      <c r="F206" s="174" t="s">
        <v>932</v>
      </c>
      <c r="H206" s="175">
        <v>1</v>
      </c>
      <c r="I206" s="176"/>
      <c r="L206" s="171"/>
      <c r="M206" s="177"/>
      <c r="N206" s="178"/>
      <c r="O206" s="178"/>
      <c r="P206" s="178"/>
      <c r="Q206" s="178"/>
      <c r="R206" s="178"/>
      <c r="S206" s="178"/>
      <c r="T206" s="179"/>
      <c r="AT206" s="173" t="s">
        <v>229</v>
      </c>
      <c r="AU206" s="173" t="s">
        <v>85</v>
      </c>
      <c r="AV206" s="13" t="s">
        <v>85</v>
      </c>
      <c r="AW206" s="13" t="s">
        <v>30</v>
      </c>
      <c r="AX206" s="13" t="s">
        <v>74</v>
      </c>
      <c r="AY206" s="173" t="s">
        <v>222</v>
      </c>
    </row>
    <row r="207" spans="1:65" s="13" customFormat="1">
      <c r="B207" s="171"/>
      <c r="D207" s="172" t="s">
        <v>229</v>
      </c>
      <c r="E207" s="173" t="s">
        <v>1</v>
      </c>
      <c r="F207" s="174" t="s">
        <v>933</v>
      </c>
      <c r="H207" s="175">
        <v>1</v>
      </c>
      <c r="I207" s="176"/>
      <c r="L207" s="171"/>
      <c r="M207" s="177"/>
      <c r="N207" s="178"/>
      <c r="O207" s="178"/>
      <c r="P207" s="178"/>
      <c r="Q207" s="178"/>
      <c r="R207" s="178"/>
      <c r="S207" s="178"/>
      <c r="T207" s="179"/>
      <c r="AT207" s="173" t="s">
        <v>229</v>
      </c>
      <c r="AU207" s="173" t="s">
        <v>85</v>
      </c>
      <c r="AV207" s="13" t="s">
        <v>85</v>
      </c>
      <c r="AW207" s="13" t="s">
        <v>30</v>
      </c>
      <c r="AX207" s="13" t="s">
        <v>74</v>
      </c>
      <c r="AY207" s="173" t="s">
        <v>222</v>
      </c>
    </row>
    <row r="208" spans="1:65" s="14" customFormat="1">
      <c r="B208" s="180"/>
      <c r="D208" s="172" t="s">
        <v>229</v>
      </c>
      <c r="E208" s="181" t="s">
        <v>1</v>
      </c>
      <c r="F208" s="182" t="s">
        <v>232</v>
      </c>
      <c r="H208" s="183">
        <v>2</v>
      </c>
      <c r="I208" s="184"/>
      <c r="L208" s="180"/>
      <c r="M208" s="185"/>
      <c r="N208" s="186"/>
      <c r="O208" s="186"/>
      <c r="P208" s="186"/>
      <c r="Q208" s="186"/>
      <c r="R208" s="186"/>
      <c r="S208" s="186"/>
      <c r="T208" s="187"/>
      <c r="AT208" s="181" t="s">
        <v>229</v>
      </c>
      <c r="AU208" s="181" t="s">
        <v>85</v>
      </c>
      <c r="AV208" s="14" t="s">
        <v>114</v>
      </c>
      <c r="AW208" s="14" t="s">
        <v>30</v>
      </c>
      <c r="AX208" s="14" t="s">
        <v>78</v>
      </c>
      <c r="AY208" s="181" t="s">
        <v>222</v>
      </c>
    </row>
    <row r="209" spans="1:65" s="2" customFormat="1" ht="24.15" customHeight="1">
      <c r="A209" s="33"/>
      <c r="B209" s="156"/>
      <c r="C209" s="209" t="s">
        <v>1529</v>
      </c>
      <c r="D209" s="209" t="s">
        <v>588</v>
      </c>
      <c r="E209" s="210" t="s">
        <v>1530</v>
      </c>
      <c r="F209" s="211" t="s">
        <v>1531</v>
      </c>
      <c r="G209" s="212" t="s">
        <v>227</v>
      </c>
      <c r="H209" s="213">
        <v>2</v>
      </c>
      <c r="I209" s="214"/>
      <c r="J209" s="215">
        <f>ROUND(I209*H209,2)</f>
        <v>0</v>
      </c>
      <c r="K209" s="216"/>
      <c r="L209" s="217"/>
      <c r="M209" s="218" t="s">
        <v>1</v>
      </c>
      <c r="N209" s="219" t="s">
        <v>40</v>
      </c>
      <c r="O209" s="62"/>
      <c r="P209" s="167">
        <f>O209*H209</f>
        <v>0</v>
      </c>
      <c r="Q209" s="167">
        <v>2.6499999999999999E-2</v>
      </c>
      <c r="R209" s="167">
        <f>Q209*H209</f>
        <v>5.2999999999999999E-2</v>
      </c>
      <c r="S209" s="167">
        <v>0</v>
      </c>
      <c r="T209" s="168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9" t="s">
        <v>506</v>
      </c>
      <c r="AT209" s="169" t="s">
        <v>588</v>
      </c>
      <c r="AU209" s="169" t="s">
        <v>85</v>
      </c>
      <c r="AY209" s="18" t="s">
        <v>222</v>
      </c>
      <c r="BE209" s="170">
        <f>IF(N209="základná",J209,0)</f>
        <v>0</v>
      </c>
      <c r="BF209" s="170">
        <f>IF(N209="znížená",J209,0)</f>
        <v>0</v>
      </c>
      <c r="BG209" s="170">
        <f>IF(N209="zákl. prenesená",J209,0)</f>
        <v>0</v>
      </c>
      <c r="BH209" s="170">
        <f>IF(N209="zníž. prenesená",J209,0)</f>
        <v>0</v>
      </c>
      <c r="BI209" s="170">
        <f>IF(N209="nulová",J209,0)</f>
        <v>0</v>
      </c>
      <c r="BJ209" s="18" t="s">
        <v>85</v>
      </c>
      <c r="BK209" s="170">
        <f>ROUND(I209*H209,2)</f>
        <v>0</v>
      </c>
      <c r="BL209" s="18" t="s">
        <v>349</v>
      </c>
      <c r="BM209" s="169" t="s">
        <v>2158</v>
      </c>
    </row>
    <row r="210" spans="1:65" s="15" customFormat="1">
      <c r="B210" s="188"/>
      <c r="D210" s="172" t="s">
        <v>229</v>
      </c>
      <c r="E210" s="189" t="s">
        <v>1</v>
      </c>
      <c r="F210" s="190" t="s">
        <v>237</v>
      </c>
      <c r="H210" s="189" t="s">
        <v>1</v>
      </c>
      <c r="I210" s="191"/>
      <c r="L210" s="188"/>
      <c r="M210" s="192"/>
      <c r="N210" s="193"/>
      <c r="O210" s="193"/>
      <c r="P210" s="193"/>
      <c r="Q210" s="193"/>
      <c r="R210" s="193"/>
      <c r="S210" s="193"/>
      <c r="T210" s="194"/>
      <c r="AT210" s="189" t="s">
        <v>229</v>
      </c>
      <c r="AU210" s="189" t="s">
        <v>85</v>
      </c>
      <c r="AV210" s="15" t="s">
        <v>78</v>
      </c>
      <c r="AW210" s="15" t="s">
        <v>30</v>
      </c>
      <c r="AX210" s="15" t="s">
        <v>74</v>
      </c>
      <c r="AY210" s="189" t="s">
        <v>222</v>
      </c>
    </row>
    <row r="211" spans="1:65" s="15" customFormat="1">
      <c r="B211" s="188"/>
      <c r="D211" s="172" t="s">
        <v>229</v>
      </c>
      <c r="E211" s="189" t="s">
        <v>1</v>
      </c>
      <c r="F211" s="190" t="s">
        <v>1519</v>
      </c>
      <c r="H211" s="189" t="s">
        <v>1</v>
      </c>
      <c r="I211" s="191"/>
      <c r="L211" s="188"/>
      <c r="M211" s="192"/>
      <c r="N211" s="193"/>
      <c r="O211" s="193"/>
      <c r="P211" s="193"/>
      <c r="Q211" s="193"/>
      <c r="R211" s="193"/>
      <c r="S211" s="193"/>
      <c r="T211" s="194"/>
      <c r="AT211" s="189" t="s">
        <v>229</v>
      </c>
      <c r="AU211" s="189" t="s">
        <v>85</v>
      </c>
      <c r="AV211" s="15" t="s">
        <v>78</v>
      </c>
      <c r="AW211" s="15" t="s">
        <v>30</v>
      </c>
      <c r="AX211" s="15" t="s">
        <v>74</v>
      </c>
      <c r="AY211" s="189" t="s">
        <v>222</v>
      </c>
    </row>
    <row r="212" spans="1:65" s="13" customFormat="1">
      <c r="B212" s="171"/>
      <c r="D212" s="172" t="s">
        <v>229</v>
      </c>
      <c r="E212" s="173" t="s">
        <v>1</v>
      </c>
      <c r="F212" s="174" t="s">
        <v>932</v>
      </c>
      <c r="H212" s="175">
        <v>1</v>
      </c>
      <c r="I212" s="176"/>
      <c r="L212" s="171"/>
      <c r="M212" s="177"/>
      <c r="N212" s="178"/>
      <c r="O212" s="178"/>
      <c r="P212" s="178"/>
      <c r="Q212" s="178"/>
      <c r="R212" s="178"/>
      <c r="S212" s="178"/>
      <c r="T212" s="179"/>
      <c r="AT212" s="173" t="s">
        <v>229</v>
      </c>
      <c r="AU212" s="173" t="s">
        <v>85</v>
      </c>
      <c r="AV212" s="13" t="s">
        <v>85</v>
      </c>
      <c r="AW212" s="13" t="s">
        <v>30</v>
      </c>
      <c r="AX212" s="13" t="s">
        <v>74</v>
      </c>
      <c r="AY212" s="173" t="s">
        <v>222</v>
      </c>
    </row>
    <row r="213" spans="1:65" s="13" customFormat="1">
      <c r="B213" s="171"/>
      <c r="D213" s="172" t="s">
        <v>229</v>
      </c>
      <c r="E213" s="173" t="s">
        <v>1</v>
      </c>
      <c r="F213" s="174" t="s">
        <v>933</v>
      </c>
      <c r="H213" s="175">
        <v>1</v>
      </c>
      <c r="I213" s="176"/>
      <c r="L213" s="171"/>
      <c r="M213" s="177"/>
      <c r="N213" s="178"/>
      <c r="O213" s="178"/>
      <c r="P213" s="178"/>
      <c r="Q213" s="178"/>
      <c r="R213" s="178"/>
      <c r="S213" s="178"/>
      <c r="T213" s="179"/>
      <c r="AT213" s="173" t="s">
        <v>229</v>
      </c>
      <c r="AU213" s="173" t="s">
        <v>85</v>
      </c>
      <c r="AV213" s="13" t="s">
        <v>85</v>
      </c>
      <c r="AW213" s="13" t="s">
        <v>30</v>
      </c>
      <c r="AX213" s="13" t="s">
        <v>74</v>
      </c>
      <c r="AY213" s="173" t="s">
        <v>222</v>
      </c>
    </row>
    <row r="214" spans="1:65" s="14" customFormat="1">
      <c r="B214" s="180"/>
      <c r="D214" s="172" t="s">
        <v>229</v>
      </c>
      <c r="E214" s="181" t="s">
        <v>1</v>
      </c>
      <c r="F214" s="182" t="s">
        <v>232</v>
      </c>
      <c r="H214" s="183">
        <v>2</v>
      </c>
      <c r="I214" s="184"/>
      <c r="L214" s="180"/>
      <c r="M214" s="185"/>
      <c r="N214" s="186"/>
      <c r="O214" s="186"/>
      <c r="P214" s="186"/>
      <c r="Q214" s="186"/>
      <c r="R214" s="186"/>
      <c r="S214" s="186"/>
      <c r="T214" s="187"/>
      <c r="AT214" s="181" t="s">
        <v>229</v>
      </c>
      <c r="AU214" s="181" t="s">
        <v>85</v>
      </c>
      <c r="AV214" s="14" t="s">
        <v>114</v>
      </c>
      <c r="AW214" s="14" t="s">
        <v>30</v>
      </c>
      <c r="AX214" s="14" t="s">
        <v>78</v>
      </c>
      <c r="AY214" s="181" t="s">
        <v>222</v>
      </c>
    </row>
    <row r="215" spans="1:65" s="2" customFormat="1" ht="24.15" customHeight="1">
      <c r="A215" s="33"/>
      <c r="B215" s="156"/>
      <c r="C215" s="157" t="s">
        <v>1267</v>
      </c>
      <c r="D215" s="157" t="s">
        <v>224</v>
      </c>
      <c r="E215" s="158" t="s">
        <v>1268</v>
      </c>
      <c r="F215" s="159" t="s">
        <v>1269</v>
      </c>
      <c r="G215" s="160" t="s">
        <v>482</v>
      </c>
      <c r="H215" s="161">
        <v>5.2999999999999999E-2</v>
      </c>
      <c r="I215" s="162"/>
      <c r="J215" s="163">
        <f>ROUND(I215*H215,2)</f>
        <v>0</v>
      </c>
      <c r="K215" s="164"/>
      <c r="L215" s="34"/>
      <c r="M215" s="165" t="s">
        <v>1</v>
      </c>
      <c r="N215" s="166" t="s">
        <v>40</v>
      </c>
      <c r="O215" s="62"/>
      <c r="P215" s="167">
        <f>O215*H215</f>
        <v>0</v>
      </c>
      <c r="Q215" s="167">
        <v>0</v>
      </c>
      <c r="R215" s="167">
        <f>Q215*H215</f>
        <v>0</v>
      </c>
      <c r="S215" s="167">
        <v>0</v>
      </c>
      <c r="T215" s="168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349</v>
      </c>
      <c r="AT215" s="169" t="s">
        <v>224</v>
      </c>
      <c r="AU215" s="169" t="s">
        <v>85</v>
      </c>
      <c r="AY215" s="18" t="s">
        <v>222</v>
      </c>
      <c r="BE215" s="170">
        <f>IF(N215="základná",J215,0)</f>
        <v>0</v>
      </c>
      <c r="BF215" s="170">
        <f>IF(N215="znížená",J215,0)</f>
        <v>0</v>
      </c>
      <c r="BG215" s="170">
        <f>IF(N215="zákl. prenesená",J215,0)</f>
        <v>0</v>
      </c>
      <c r="BH215" s="170">
        <f>IF(N215="zníž. prenesená",J215,0)</f>
        <v>0</v>
      </c>
      <c r="BI215" s="170">
        <f>IF(N215="nulová",J215,0)</f>
        <v>0</v>
      </c>
      <c r="BJ215" s="18" t="s">
        <v>85</v>
      </c>
      <c r="BK215" s="170">
        <f>ROUND(I215*H215,2)</f>
        <v>0</v>
      </c>
      <c r="BL215" s="18" t="s">
        <v>349</v>
      </c>
      <c r="BM215" s="169" t="s">
        <v>1270</v>
      </c>
    </row>
    <row r="216" spans="1:65" s="12" customFormat="1" ht="22.95" customHeight="1">
      <c r="B216" s="143"/>
      <c r="D216" s="144" t="s">
        <v>73</v>
      </c>
      <c r="E216" s="154" t="s">
        <v>1565</v>
      </c>
      <c r="F216" s="154" t="s">
        <v>1566</v>
      </c>
      <c r="I216" s="146"/>
      <c r="J216" s="155">
        <f>BK216</f>
        <v>0</v>
      </c>
      <c r="L216" s="143"/>
      <c r="M216" s="148"/>
      <c r="N216" s="149"/>
      <c r="O216" s="149"/>
      <c r="P216" s="150">
        <f>SUM(P217:P233)</f>
        <v>0</v>
      </c>
      <c r="Q216" s="149"/>
      <c r="R216" s="150">
        <f>SUM(R217:R233)</f>
        <v>0.179673</v>
      </c>
      <c r="S216" s="149"/>
      <c r="T216" s="151">
        <f>SUM(T217:T233)</f>
        <v>0</v>
      </c>
      <c r="AR216" s="144" t="s">
        <v>85</v>
      </c>
      <c r="AT216" s="152" t="s">
        <v>73</v>
      </c>
      <c r="AU216" s="152" t="s">
        <v>78</v>
      </c>
      <c r="AY216" s="144" t="s">
        <v>222</v>
      </c>
      <c r="BK216" s="153">
        <f>SUM(BK217:BK233)</f>
        <v>0</v>
      </c>
    </row>
    <row r="217" spans="1:65" s="2" customFormat="1" ht="21.75" customHeight="1">
      <c r="A217" s="33"/>
      <c r="B217" s="156"/>
      <c r="C217" s="157" t="s">
        <v>1567</v>
      </c>
      <c r="D217" s="157" t="s">
        <v>224</v>
      </c>
      <c r="E217" s="158" t="s">
        <v>1568</v>
      </c>
      <c r="F217" s="159" t="s">
        <v>1569</v>
      </c>
      <c r="G217" s="160" t="s">
        <v>399</v>
      </c>
      <c r="H217" s="161">
        <v>4.8</v>
      </c>
      <c r="I217" s="162"/>
      <c r="J217" s="163">
        <f>ROUND(I217*H217,2)</f>
        <v>0</v>
      </c>
      <c r="K217" s="164"/>
      <c r="L217" s="34"/>
      <c r="M217" s="165" t="s">
        <v>1</v>
      </c>
      <c r="N217" s="166" t="s">
        <v>40</v>
      </c>
      <c r="O217" s="62"/>
      <c r="P217" s="167">
        <f>O217*H217</f>
        <v>0</v>
      </c>
      <c r="Q217" s="167">
        <v>6.3000000000000003E-4</v>
      </c>
      <c r="R217" s="167">
        <f>Q217*H217</f>
        <v>3.0240000000000002E-3</v>
      </c>
      <c r="S217" s="167">
        <v>0</v>
      </c>
      <c r="T217" s="168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349</v>
      </c>
      <c r="AT217" s="169" t="s">
        <v>224</v>
      </c>
      <c r="AU217" s="169" t="s">
        <v>85</v>
      </c>
      <c r="AY217" s="18" t="s">
        <v>222</v>
      </c>
      <c r="BE217" s="170">
        <f>IF(N217="základná",J217,0)</f>
        <v>0</v>
      </c>
      <c r="BF217" s="170">
        <f>IF(N217="znížená",J217,0)</f>
        <v>0</v>
      </c>
      <c r="BG217" s="170">
        <f>IF(N217="zákl. prenesená",J217,0)</f>
        <v>0</v>
      </c>
      <c r="BH217" s="170">
        <f>IF(N217="zníž. prenesená",J217,0)</f>
        <v>0</v>
      </c>
      <c r="BI217" s="170">
        <f>IF(N217="nulová",J217,0)</f>
        <v>0</v>
      </c>
      <c r="BJ217" s="18" t="s">
        <v>85</v>
      </c>
      <c r="BK217" s="170">
        <f>ROUND(I217*H217,2)</f>
        <v>0</v>
      </c>
      <c r="BL217" s="18" t="s">
        <v>349</v>
      </c>
      <c r="BM217" s="169" t="s">
        <v>1570</v>
      </c>
    </row>
    <row r="218" spans="1:65" s="15" customFormat="1">
      <c r="B218" s="188"/>
      <c r="D218" s="172" t="s">
        <v>229</v>
      </c>
      <c r="E218" s="189" t="s">
        <v>1</v>
      </c>
      <c r="F218" s="190" t="s">
        <v>237</v>
      </c>
      <c r="H218" s="189" t="s">
        <v>1</v>
      </c>
      <c r="I218" s="191"/>
      <c r="L218" s="188"/>
      <c r="M218" s="192"/>
      <c r="N218" s="193"/>
      <c r="O218" s="193"/>
      <c r="P218" s="193"/>
      <c r="Q218" s="193"/>
      <c r="R218" s="193"/>
      <c r="S218" s="193"/>
      <c r="T218" s="194"/>
      <c r="AT218" s="189" t="s">
        <v>229</v>
      </c>
      <c r="AU218" s="189" t="s">
        <v>85</v>
      </c>
      <c r="AV218" s="15" t="s">
        <v>78</v>
      </c>
      <c r="AW218" s="15" t="s">
        <v>30</v>
      </c>
      <c r="AX218" s="15" t="s">
        <v>74</v>
      </c>
      <c r="AY218" s="189" t="s">
        <v>222</v>
      </c>
    </row>
    <row r="219" spans="1:65" s="15" customFormat="1">
      <c r="B219" s="188"/>
      <c r="D219" s="172" t="s">
        <v>229</v>
      </c>
      <c r="E219" s="189" t="s">
        <v>1</v>
      </c>
      <c r="F219" s="190" t="s">
        <v>1571</v>
      </c>
      <c r="H219" s="189" t="s">
        <v>1</v>
      </c>
      <c r="I219" s="191"/>
      <c r="L219" s="188"/>
      <c r="M219" s="192"/>
      <c r="N219" s="193"/>
      <c r="O219" s="193"/>
      <c r="P219" s="193"/>
      <c r="Q219" s="193"/>
      <c r="R219" s="193"/>
      <c r="S219" s="193"/>
      <c r="T219" s="194"/>
      <c r="AT219" s="189" t="s">
        <v>229</v>
      </c>
      <c r="AU219" s="189" t="s">
        <v>85</v>
      </c>
      <c r="AV219" s="15" t="s">
        <v>78</v>
      </c>
      <c r="AW219" s="15" t="s">
        <v>30</v>
      </c>
      <c r="AX219" s="15" t="s">
        <v>74</v>
      </c>
      <c r="AY219" s="189" t="s">
        <v>222</v>
      </c>
    </row>
    <row r="220" spans="1:65" s="13" customFormat="1">
      <c r="B220" s="171"/>
      <c r="D220" s="172" t="s">
        <v>229</v>
      </c>
      <c r="E220" s="173" t="s">
        <v>1</v>
      </c>
      <c r="F220" s="174" t="s">
        <v>2159</v>
      </c>
      <c r="H220" s="175">
        <v>4.8</v>
      </c>
      <c r="I220" s="176"/>
      <c r="L220" s="171"/>
      <c r="M220" s="177"/>
      <c r="N220" s="178"/>
      <c r="O220" s="178"/>
      <c r="P220" s="178"/>
      <c r="Q220" s="178"/>
      <c r="R220" s="178"/>
      <c r="S220" s="178"/>
      <c r="T220" s="179"/>
      <c r="AT220" s="173" t="s">
        <v>229</v>
      </c>
      <c r="AU220" s="173" t="s">
        <v>85</v>
      </c>
      <c r="AV220" s="13" t="s">
        <v>85</v>
      </c>
      <c r="AW220" s="13" t="s">
        <v>30</v>
      </c>
      <c r="AX220" s="13" t="s">
        <v>74</v>
      </c>
      <c r="AY220" s="173" t="s">
        <v>222</v>
      </c>
    </row>
    <row r="221" spans="1:65" s="14" customFormat="1">
      <c r="B221" s="180"/>
      <c r="D221" s="172" t="s">
        <v>229</v>
      </c>
      <c r="E221" s="181" t="s">
        <v>1</v>
      </c>
      <c r="F221" s="182" t="s">
        <v>232</v>
      </c>
      <c r="H221" s="183">
        <v>4.8</v>
      </c>
      <c r="I221" s="184"/>
      <c r="L221" s="180"/>
      <c r="M221" s="185"/>
      <c r="N221" s="186"/>
      <c r="O221" s="186"/>
      <c r="P221" s="186"/>
      <c r="Q221" s="186"/>
      <c r="R221" s="186"/>
      <c r="S221" s="186"/>
      <c r="T221" s="187"/>
      <c r="AT221" s="181" t="s">
        <v>229</v>
      </c>
      <c r="AU221" s="181" t="s">
        <v>85</v>
      </c>
      <c r="AV221" s="14" t="s">
        <v>114</v>
      </c>
      <c r="AW221" s="14" t="s">
        <v>30</v>
      </c>
      <c r="AX221" s="14" t="s">
        <v>78</v>
      </c>
      <c r="AY221" s="181" t="s">
        <v>222</v>
      </c>
    </row>
    <row r="222" spans="1:65" s="2" customFormat="1" ht="21.75" customHeight="1">
      <c r="A222" s="33"/>
      <c r="B222" s="156"/>
      <c r="C222" s="209" t="s">
        <v>1576</v>
      </c>
      <c r="D222" s="209" t="s">
        <v>588</v>
      </c>
      <c r="E222" s="210" t="s">
        <v>1577</v>
      </c>
      <c r="F222" s="211" t="s">
        <v>1578</v>
      </c>
      <c r="G222" s="212" t="s">
        <v>249</v>
      </c>
      <c r="H222" s="213">
        <v>0.49</v>
      </c>
      <c r="I222" s="214"/>
      <c r="J222" s="215">
        <f>ROUND(I222*H222,2)</f>
        <v>0</v>
      </c>
      <c r="K222" s="216"/>
      <c r="L222" s="217"/>
      <c r="M222" s="218" t="s">
        <v>1</v>
      </c>
      <c r="N222" s="219" t="s">
        <v>40</v>
      </c>
      <c r="O222" s="62"/>
      <c r="P222" s="167">
        <f>O222*H222</f>
        <v>0</v>
      </c>
      <c r="Q222" s="167">
        <v>1.0500000000000001E-2</v>
      </c>
      <c r="R222" s="167">
        <f>Q222*H222</f>
        <v>5.1450000000000003E-3</v>
      </c>
      <c r="S222" s="167">
        <v>0</v>
      </c>
      <c r="T222" s="16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506</v>
      </c>
      <c r="AT222" s="169" t="s">
        <v>588</v>
      </c>
      <c r="AU222" s="169" t="s">
        <v>85</v>
      </c>
      <c r="AY222" s="18" t="s">
        <v>222</v>
      </c>
      <c r="BE222" s="170">
        <f>IF(N222="základná",J222,0)</f>
        <v>0</v>
      </c>
      <c r="BF222" s="170">
        <f>IF(N222="znížená",J222,0)</f>
        <v>0</v>
      </c>
      <c r="BG222" s="170">
        <f>IF(N222="zákl. prenesená",J222,0)</f>
        <v>0</v>
      </c>
      <c r="BH222" s="170">
        <f>IF(N222="zníž. prenesená",J222,0)</f>
        <v>0</v>
      </c>
      <c r="BI222" s="170">
        <f>IF(N222="nulová",J222,0)</f>
        <v>0</v>
      </c>
      <c r="BJ222" s="18" t="s">
        <v>85</v>
      </c>
      <c r="BK222" s="170">
        <f>ROUND(I222*H222,2)</f>
        <v>0</v>
      </c>
      <c r="BL222" s="18" t="s">
        <v>349</v>
      </c>
      <c r="BM222" s="169" t="s">
        <v>1579</v>
      </c>
    </row>
    <row r="223" spans="1:65" s="13" customFormat="1">
      <c r="B223" s="171"/>
      <c r="D223" s="172" t="s">
        <v>229</v>
      </c>
      <c r="F223" s="174" t="s">
        <v>2160</v>
      </c>
      <c r="H223" s="175">
        <v>0.49</v>
      </c>
      <c r="I223" s="176"/>
      <c r="L223" s="171"/>
      <c r="M223" s="177"/>
      <c r="N223" s="178"/>
      <c r="O223" s="178"/>
      <c r="P223" s="178"/>
      <c r="Q223" s="178"/>
      <c r="R223" s="178"/>
      <c r="S223" s="178"/>
      <c r="T223" s="179"/>
      <c r="AT223" s="173" t="s">
        <v>229</v>
      </c>
      <c r="AU223" s="173" t="s">
        <v>85</v>
      </c>
      <c r="AV223" s="13" t="s">
        <v>85</v>
      </c>
      <c r="AW223" s="13" t="s">
        <v>3</v>
      </c>
      <c r="AX223" s="13" t="s">
        <v>78</v>
      </c>
      <c r="AY223" s="173" t="s">
        <v>222</v>
      </c>
    </row>
    <row r="224" spans="1:65" s="2" customFormat="1" ht="24.15" customHeight="1">
      <c r="A224" s="33"/>
      <c r="B224" s="156"/>
      <c r="C224" s="157" t="s">
        <v>1581</v>
      </c>
      <c r="D224" s="157" t="s">
        <v>224</v>
      </c>
      <c r="E224" s="158" t="s">
        <v>1582</v>
      </c>
      <c r="F224" s="159" t="s">
        <v>1583</v>
      </c>
      <c r="G224" s="160" t="s">
        <v>249</v>
      </c>
      <c r="H224" s="161">
        <v>2.7</v>
      </c>
      <c r="I224" s="162"/>
      <c r="J224" s="163">
        <f>ROUND(I224*H224,2)</f>
        <v>0</v>
      </c>
      <c r="K224" s="164"/>
      <c r="L224" s="34"/>
      <c r="M224" s="165" t="s">
        <v>1</v>
      </c>
      <c r="N224" s="166" t="s">
        <v>40</v>
      </c>
      <c r="O224" s="62"/>
      <c r="P224" s="167">
        <f>O224*H224</f>
        <v>0</v>
      </c>
      <c r="Q224" s="167">
        <v>4.462E-2</v>
      </c>
      <c r="R224" s="167">
        <f>Q224*H224</f>
        <v>0.12047400000000001</v>
      </c>
      <c r="S224" s="167">
        <v>0</v>
      </c>
      <c r="T224" s="168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349</v>
      </c>
      <c r="AT224" s="169" t="s">
        <v>224</v>
      </c>
      <c r="AU224" s="169" t="s">
        <v>85</v>
      </c>
      <c r="AY224" s="18" t="s">
        <v>222</v>
      </c>
      <c r="BE224" s="170">
        <f>IF(N224="základná",J224,0)</f>
        <v>0</v>
      </c>
      <c r="BF224" s="170">
        <f>IF(N224="znížená",J224,0)</f>
        <v>0</v>
      </c>
      <c r="BG224" s="170">
        <f>IF(N224="zákl. prenesená",J224,0)</f>
        <v>0</v>
      </c>
      <c r="BH224" s="170">
        <f>IF(N224="zníž. prenesená",J224,0)</f>
        <v>0</v>
      </c>
      <c r="BI224" s="170">
        <f>IF(N224="nulová",J224,0)</f>
        <v>0</v>
      </c>
      <c r="BJ224" s="18" t="s">
        <v>85</v>
      </c>
      <c r="BK224" s="170">
        <f>ROUND(I224*H224,2)</f>
        <v>0</v>
      </c>
      <c r="BL224" s="18" t="s">
        <v>349</v>
      </c>
      <c r="BM224" s="169" t="s">
        <v>1584</v>
      </c>
    </row>
    <row r="225" spans="1:65" s="15" customFormat="1">
      <c r="B225" s="188"/>
      <c r="D225" s="172" t="s">
        <v>229</v>
      </c>
      <c r="E225" s="189" t="s">
        <v>1</v>
      </c>
      <c r="F225" s="190" t="s">
        <v>237</v>
      </c>
      <c r="H225" s="189" t="s">
        <v>1</v>
      </c>
      <c r="I225" s="191"/>
      <c r="L225" s="188"/>
      <c r="M225" s="192"/>
      <c r="N225" s="193"/>
      <c r="O225" s="193"/>
      <c r="P225" s="193"/>
      <c r="Q225" s="193"/>
      <c r="R225" s="193"/>
      <c r="S225" s="193"/>
      <c r="T225" s="194"/>
      <c r="AT225" s="189" t="s">
        <v>229</v>
      </c>
      <c r="AU225" s="189" t="s">
        <v>85</v>
      </c>
      <c r="AV225" s="15" t="s">
        <v>78</v>
      </c>
      <c r="AW225" s="15" t="s">
        <v>30</v>
      </c>
      <c r="AX225" s="15" t="s">
        <v>74</v>
      </c>
      <c r="AY225" s="189" t="s">
        <v>222</v>
      </c>
    </row>
    <row r="226" spans="1:65" s="15" customFormat="1">
      <c r="B226" s="188"/>
      <c r="D226" s="172" t="s">
        <v>229</v>
      </c>
      <c r="E226" s="189" t="s">
        <v>1</v>
      </c>
      <c r="F226" s="190" t="s">
        <v>690</v>
      </c>
      <c r="H226" s="189" t="s">
        <v>1</v>
      </c>
      <c r="I226" s="191"/>
      <c r="L226" s="188"/>
      <c r="M226" s="192"/>
      <c r="N226" s="193"/>
      <c r="O226" s="193"/>
      <c r="P226" s="193"/>
      <c r="Q226" s="193"/>
      <c r="R226" s="193"/>
      <c r="S226" s="193"/>
      <c r="T226" s="194"/>
      <c r="AT226" s="189" t="s">
        <v>229</v>
      </c>
      <c r="AU226" s="189" t="s">
        <v>85</v>
      </c>
      <c r="AV226" s="15" t="s">
        <v>78</v>
      </c>
      <c r="AW226" s="15" t="s">
        <v>30</v>
      </c>
      <c r="AX226" s="15" t="s">
        <v>74</v>
      </c>
      <c r="AY226" s="189" t="s">
        <v>222</v>
      </c>
    </row>
    <row r="227" spans="1:65" s="15" customFormat="1">
      <c r="B227" s="188"/>
      <c r="D227" s="172" t="s">
        <v>229</v>
      </c>
      <c r="E227" s="189" t="s">
        <v>1</v>
      </c>
      <c r="F227" s="190" t="s">
        <v>2161</v>
      </c>
      <c r="H227" s="189" t="s">
        <v>1</v>
      </c>
      <c r="I227" s="191"/>
      <c r="L227" s="188"/>
      <c r="M227" s="192"/>
      <c r="N227" s="193"/>
      <c r="O227" s="193"/>
      <c r="P227" s="193"/>
      <c r="Q227" s="193"/>
      <c r="R227" s="193"/>
      <c r="S227" s="193"/>
      <c r="T227" s="194"/>
      <c r="AT227" s="189" t="s">
        <v>229</v>
      </c>
      <c r="AU227" s="189" t="s">
        <v>85</v>
      </c>
      <c r="AV227" s="15" t="s">
        <v>78</v>
      </c>
      <c r="AW227" s="15" t="s">
        <v>30</v>
      </c>
      <c r="AX227" s="15" t="s">
        <v>74</v>
      </c>
      <c r="AY227" s="189" t="s">
        <v>222</v>
      </c>
    </row>
    <row r="228" spans="1:65" s="13" customFormat="1">
      <c r="B228" s="171"/>
      <c r="D228" s="172" t="s">
        <v>229</v>
      </c>
      <c r="E228" s="173" t="s">
        <v>1</v>
      </c>
      <c r="F228" s="174" t="s">
        <v>2162</v>
      </c>
      <c r="H228" s="175">
        <v>2.7</v>
      </c>
      <c r="I228" s="176"/>
      <c r="L228" s="171"/>
      <c r="M228" s="177"/>
      <c r="N228" s="178"/>
      <c r="O228" s="178"/>
      <c r="P228" s="178"/>
      <c r="Q228" s="178"/>
      <c r="R228" s="178"/>
      <c r="S228" s="178"/>
      <c r="T228" s="179"/>
      <c r="AT228" s="173" t="s">
        <v>229</v>
      </c>
      <c r="AU228" s="173" t="s">
        <v>85</v>
      </c>
      <c r="AV228" s="13" t="s">
        <v>85</v>
      </c>
      <c r="AW228" s="13" t="s">
        <v>30</v>
      </c>
      <c r="AX228" s="13" t="s">
        <v>74</v>
      </c>
      <c r="AY228" s="173" t="s">
        <v>222</v>
      </c>
    </row>
    <row r="229" spans="1:65" s="16" customFormat="1">
      <c r="B229" s="195"/>
      <c r="D229" s="172" t="s">
        <v>229</v>
      </c>
      <c r="E229" s="196" t="s">
        <v>1</v>
      </c>
      <c r="F229" s="197" t="s">
        <v>259</v>
      </c>
      <c r="H229" s="198">
        <v>2.7</v>
      </c>
      <c r="I229" s="199"/>
      <c r="L229" s="195"/>
      <c r="M229" s="200"/>
      <c r="N229" s="201"/>
      <c r="O229" s="201"/>
      <c r="P229" s="201"/>
      <c r="Q229" s="201"/>
      <c r="R229" s="201"/>
      <c r="S229" s="201"/>
      <c r="T229" s="202"/>
      <c r="AT229" s="196" t="s">
        <v>229</v>
      </c>
      <c r="AU229" s="196" t="s">
        <v>85</v>
      </c>
      <c r="AV229" s="16" t="s">
        <v>90</v>
      </c>
      <c r="AW229" s="16" t="s">
        <v>30</v>
      </c>
      <c r="AX229" s="16" t="s">
        <v>74</v>
      </c>
      <c r="AY229" s="196" t="s">
        <v>222</v>
      </c>
    </row>
    <row r="230" spans="1:65" s="14" customFormat="1">
      <c r="B230" s="180"/>
      <c r="D230" s="172" t="s">
        <v>229</v>
      </c>
      <c r="E230" s="181" t="s">
        <v>1</v>
      </c>
      <c r="F230" s="182" t="s">
        <v>232</v>
      </c>
      <c r="H230" s="183">
        <v>2.7</v>
      </c>
      <c r="I230" s="184"/>
      <c r="L230" s="180"/>
      <c r="M230" s="185"/>
      <c r="N230" s="186"/>
      <c r="O230" s="186"/>
      <c r="P230" s="186"/>
      <c r="Q230" s="186"/>
      <c r="R230" s="186"/>
      <c r="S230" s="186"/>
      <c r="T230" s="187"/>
      <c r="AT230" s="181" t="s">
        <v>229</v>
      </c>
      <c r="AU230" s="181" t="s">
        <v>85</v>
      </c>
      <c r="AV230" s="14" t="s">
        <v>114</v>
      </c>
      <c r="AW230" s="14" t="s">
        <v>30</v>
      </c>
      <c r="AX230" s="14" t="s">
        <v>78</v>
      </c>
      <c r="AY230" s="181" t="s">
        <v>222</v>
      </c>
    </row>
    <row r="231" spans="1:65" s="2" customFormat="1" ht="16.5" customHeight="1">
      <c r="A231" s="33"/>
      <c r="B231" s="156"/>
      <c r="C231" s="209" t="s">
        <v>1585</v>
      </c>
      <c r="D231" s="209" t="s">
        <v>588</v>
      </c>
      <c r="E231" s="210" t="s">
        <v>1586</v>
      </c>
      <c r="F231" s="211" t="s">
        <v>1587</v>
      </c>
      <c r="G231" s="212" t="s">
        <v>249</v>
      </c>
      <c r="H231" s="213">
        <v>2.835</v>
      </c>
      <c r="I231" s="214"/>
      <c r="J231" s="215">
        <f>ROUND(I231*H231,2)</f>
        <v>0</v>
      </c>
      <c r="K231" s="216"/>
      <c r="L231" s="217"/>
      <c r="M231" s="218" t="s">
        <v>1</v>
      </c>
      <c r="N231" s="219" t="s">
        <v>40</v>
      </c>
      <c r="O231" s="62"/>
      <c r="P231" s="167">
        <f>O231*H231</f>
        <v>0</v>
      </c>
      <c r="Q231" s="167">
        <v>1.7999999999999999E-2</v>
      </c>
      <c r="R231" s="167">
        <f>Q231*H231</f>
        <v>5.1029999999999999E-2</v>
      </c>
      <c r="S231" s="167">
        <v>0</v>
      </c>
      <c r="T231" s="168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506</v>
      </c>
      <c r="AT231" s="169" t="s">
        <v>588</v>
      </c>
      <c r="AU231" s="169" t="s">
        <v>85</v>
      </c>
      <c r="AY231" s="18" t="s">
        <v>222</v>
      </c>
      <c r="BE231" s="170">
        <f>IF(N231="základná",J231,0)</f>
        <v>0</v>
      </c>
      <c r="BF231" s="170">
        <f>IF(N231="znížená",J231,0)</f>
        <v>0</v>
      </c>
      <c r="BG231" s="170">
        <f>IF(N231="zákl. prenesená",J231,0)</f>
        <v>0</v>
      </c>
      <c r="BH231" s="170">
        <f>IF(N231="zníž. prenesená",J231,0)</f>
        <v>0</v>
      </c>
      <c r="BI231" s="170">
        <f>IF(N231="nulová",J231,0)</f>
        <v>0</v>
      </c>
      <c r="BJ231" s="18" t="s">
        <v>85</v>
      </c>
      <c r="BK231" s="170">
        <f>ROUND(I231*H231,2)</f>
        <v>0</v>
      </c>
      <c r="BL231" s="18" t="s">
        <v>349</v>
      </c>
      <c r="BM231" s="169" t="s">
        <v>1588</v>
      </c>
    </row>
    <row r="232" spans="1:65" s="13" customFormat="1">
      <c r="B232" s="171"/>
      <c r="D232" s="172" t="s">
        <v>229</v>
      </c>
      <c r="F232" s="174" t="s">
        <v>2163</v>
      </c>
      <c r="H232" s="175">
        <v>2.835</v>
      </c>
      <c r="I232" s="176"/>
      <c r="L232" s="171"/>
      <c r="M232" s="177"/>
      <c r="N232" s="178"/>
      <c r="O232" s="178"/>
      <c r="P232" s="178"/>
      <c r="Q232" s="178"/>
      <c r="R232" s="178"/>
      <c r="S232" s="178"/>
      <c r="T232" s="179"/>
      <c r="AT232" s="173" t="s">
        <v>229</v>
      </c>
      <c r="AU232" s="173" t="s">
        <v>85</v>
      </c>
      <c r="AV232" s="13" t="s">
        <v>85</v>
      </c>
      <c r="AW232" s="13" t="s">
        <v>3</v>
      </c>
      <c r="AX232" s="13" t="s">
        <v>78</v>
      </c>
      <c r="AY232" s="173" t="s">
        <v>222</v>
      </c>
    </row>
    <row r="233" spans="1:65" s="2" customFormat="1" ht="24.15" customHeight="1">
      <c r="A233" s="33"/>
      <c r="B233" s="156"/>
      <c r="C233" s="157" t="s">
        <v>1590</v>
      </c>
      <c r="D233" s="157" t="s">
        <v>224</v>
      </c>
      <c r="E233" s="158" t="s">
        <v>1591</v>
      </c>
      <c r="F233" s="159" t="s">
        <v>1592</v>
      </c>
      <c r="G233" s="160" t="s">
        <v>482</v>
      </c>
      <c r="H233" s="161">
        <v>0.17899999999999999</v>
      </c>
      <c r="I233" s="162"/>
      <c r="J233" s="163">
        <f>ROUND(I233*H233,2)</f>
        <v>0</v>
      </c>
      <c r="K233" s="164"/>
      <c r="L233" s="34"/>
      <c r="M233" s="165" t="s">
        <v>1</v>
      </c>
      <c r="N233" s="166" t="s">
        <v>40</v>
      </c>
      <c r="O233" s="62"/>
      <c r="P233" s="167">
        <f>O233*H233</f>
        <v>0</v>
      </c>
      <c r="Q233" s="167">
        <v>0</v>
      </c>
      <c r="R233" s="167">
        <f>Q233*H233</f>
        <v>0</v>
      </c>
      <c r="S233" s="167">
        <v>0</v>
      </c>
      <c r="T233" s="168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9" t="s">
        <v>349</v>
      </c>
      <c r="AT233" s="169" t="s">
        <v>224</v>
      </c>
      <c r="AU233" s="169" t="s">
        <v>85</v>
      </c>
      <c r="AY233" s="18" t="s">
        <v>222</v>
      </c>
      <c r="BE233" s="170">
        <f>IF(N233="základná",J233,0)</f>
        <v>0</v>
      </c>
      <c r="BF233" s="170">
        <f>IF(N233="znížená",J233,0)</f>
        <v>0</v>
      </c>
      <c r="BG233" s="170">
        <f>IF(N233="zákl. prenesená",J233,0)</f>
        <v>0</v>
      </c>
      <c r="BH233" s="170">
        <f>IF(N233="zníž. prenesená",J233,0)</f>
        <v>0</v>
      </c>
      <c r="BI233" s="170">
        <f>IF(N233="nulová",J233,0)</f>
        <v>0</v>
      </c>
      <c r="BJ233" s="18" t="s">
        <v>85</v>
      </c>
      <c r="BK233" s="170">
        <f>ROUND(I233*H233,2)</f>
        <v>0</v>
      </c>
      <c r="BL233" s="18" t="s">
        <v>349</v>
      </c>
      <c r="BM233" s="169" t="s">
        <v>1593</v>
      </c>
    </row>
    <row r="234" spans="1:65" s="12" customFormat="1" ht="22.95" customHeight="1">
      <c r="B234" s="143"/>
      <c r="D234" s="144" t="s">
        <v>73</v>
      </c>
      <c r="E234" s="154" t="s">
        <v>1594</v>
      </c>
      <c r="F234" s="154" t="s">
        <v>1595</v>
      </c>
      <c r="I234" s="146"/>
      <c r="J234" s="155">
        <f>BK234</f>
        <v>0</v>
      </c>
      <c r="L234" s="143"/>
      <c r="M234" s="148"/>
      <c r="N234" s="149"/>
      <c r="O234" s="149"/>
      <c r="P234" s="150">
        <f>SUM(P235:P245)</f>
        <v>0</v>
      </c>
      <c r="Q234" s="149"/>
      <c r="R234" s="150">
        <f>SUM(R235:R245)</f>
        <v>8.9219999999999994E-2</v>
      </c>
      <c r="S234" s="149"/>
      <c r="T234" s="151">
        <f>SUM(T235:T245)</f>
        <v>0</v>
      </c>
      <c r="AR234" s="144" t="s">
        <v>85</v>
      </c>
      <c r="AT234" s="152" t="s">
        <v>73</v>
      </c>
      <c r="AU234" s="152" t="s">
        <v>78</v>
      </c>
      <c r="AY234" s="144" t="s">
        <v>222</v>
      </c>
      <c r="BK234" s="153">
        <f>SUM(BK235:BK245)</f>
        <v>0</v>
      </c>
    </row>
    <row r="235" spans="1:65" s="2" customFormat="1" ht="24.15" customHeight="1">
      <c r="A235" s="33"/>
      <c r="B235" s="156"/>
      <c r="C235" s="157" t="s">
        <v>1596</v>
      </c>
      <c r="D235" s="157" t="s">
        <v>224</v>
      </c>
      <c r="E235" s="158" t="s">
        <v>1597</v>
      </c>
      <c r="F235" s="159" t="s">
        <v>1598</v>
      </c>
      <c r="G235" s="160" t="s">
        <v>249</v>
      </c>
      <c r="H235" s="161">
        <v>59.48</v>
      </c>
      <c r="I235" s="162"/>
      <c r="J235" s="163">
        <f>ROUND(I235*H235,2)</f>
        <v>0</v>
      </c>
      <c r="K235" s="164"/>
      <c r="L235" s="34"/>
      <c r="M235" s="165" t="s">
        <v>1</v>
      </c>
      <c r="N235" s="166" t="s">
        <v>40</v>
      </c>
      <c r="O235" s="62"/>
      <c r="P235" s="167">
        <f>O235*H235</f>
        <v>0</v>
      </c>
      <c r="Q235" s="167">
        <v>1.5E-3</v>
      </c>
      <c r="R235" s="167">
        <f>Q235*H235</f>
        <v>8.9219999999999994E-2</v>
      </c>
      <c r="S235" s="167">
        <v>0</v>
      </c>
      <c r="T235" s="168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349</v>
      </c>
      <c r="AT235" s="169" t="s">
        <v>224</v>
      </c>
      <c r="AU235" s="169" t="s">
        <v>85</v>
      </c>
      <c r="AY235" s="18" t="s">
        <v>222</v>
      </c>
      <c r="BE235" s="170">
        <f>IF(N235="základná",J235,0)</f>
        <v>0</v>
      </c>
      <c r="BF235" s="170">
        <f>IF(N235="znížená",J235,0)</f>
        <v>0</v>
      </c>
      <c r="BG235" s="170">
        <f>IF(N235="zákl. prenesená",J235,0)</f>
        <v>0</v>
      </c>
      <c r="BH235" s="170">
        <f>IF(N235="zníž. prenesená",J235,0)</f>
        <v>0</v>
      </c>
      <c r="BI235" s="170">
        <f>IF(N235="nulová",J235,0)</f>
        <v>0</v>
      </c>
      <c r="BJ235" s="18" t="s">
        <v>85</v>
      </c>
      <c r="BK235" s="170">
        <f>ROUND(I235*H235,2)</f>
        <v>0</v>
      </c>
      <c r="BL235" s="18" t="s">
        <v>349</v>
      </c>
      <c r="BM235" s="169" t="s">
        <v>1599</v>
      </c>
    </row>
    <row r="236" spans="1:65" s="15" customFormat="1">
      <c r="B236" s="188"/>
      <c r="D236" s="172" t="s">
        <v>229</v>
      </c>
      <c r="E236" s="189" t="s">
        <v>1</v>
      </c>
      <c r="F236" s="190" t="s">
        <v>237</v>
      </c>
      <c r="H236" s="189" t="s">
        <v>1</v>
      </c>
      <c r="I236" s="191"/>
      <c r="L236" s="188"/>
      <c r="M236" s="192"/>
      <c r="N236" s="193"/>
      <c r="O236" s="193"/>
      <c r="P236" s="193"/>
      <c r="Q236" s="193"/>
      <c r="R236" s="193"/>
      <c r="S236" s="193"/>
      <c r="T236" s="194"/>
      <c r="AT236" s="189" t="s">
        <v>229</v>
      </c>
      <c r="AU236" s="189" t="s">
        <v>85</v>
      </c>
      <c r="AV236" s="15" t="s">
        <v>78</v>
      </c>
      <c r="AW236" s="15" t="s">
        <v>30</v>
      </c>
      <c r="AX236" s="15" t="s">
        <v>74</v>
      </c>
      <c r="AY236" s="189" t="s">
        <v>222</v>
      </c>
    </row>
    <row r="237" spans="1:65" s="15" customFormat="1">
      <c r="B237" s="188"/>
      <c r="D237" s="172" t="s">
        <v>229</v>
      </c>
      <c r="E237" s="189" t="s">
        <v>1</v>
      </c>
      <c r="F237" s="190" t="s">
        <v>1600</v>
      </c>
      <c r="H237" s="189" t="s">
        <v>1</v>
      </c>
      <c r="I237" s="191"/>
      <c r="L237" s="188"/>
      <c r="M237" s="192"/>
      <c r="N237" s="193"/>
      <c r="O237" s="193"/>
      <c r="P237" s="193"/>
      <c r="Q237" s="193"/>
      <c r="R237" s="193"/>
      <c r="S237" s="193"/>
      <c r="T237" s="194"/>
      <c r="AT237" s="189" t="s">
        <v>229</v>
      </c>
      <c r="AU237" s="189" t="s">
        <v>85</v>
      </c>
      <c r="AV237" s="15" t="s">
        <v>78</v>
      </c>
      <c r="AW237" s="15" t="s">
        <v>30</v>
      </c>
      <c r="AX237" s="15" t="s">
        <v>74</v>
      </c>
      <c r="AY237" s="189" t="s">
        <v>222</v>
      </c>
    </row>
    <row r="238" spans="1:65" s="15" customFormat="1">
      <c r="B238" s="188"/>
      <c r="D238" s="172" t="s">
        <v>229</v>
      </c>
      <c r="E238" s="189" t="s">
        <v>1</v>
      </c>
      <c r="F238" s="190" t="s">
        <v>691</v>
      </c>
      <c r="H238" s="189" t="s">
        <v>1</v>
      </c>
      <c r="I238" s="191"/>
      <c r="L238" s="188"/>
      <c r="M238" s="192"/>
      <c r="N238" s="193"/>
      <c r="O238" s="193"/>
      <c r="P238" s="193"/>
      <c r="Q238" s="193"/>
      <c r="R238" s="193"/>
      <c r="S238" s="193"/>
      <c r="T238" s="194"/>
      <c r="AT238" s="189" t="s">
        <v>229</v>
      </c>
      <c r="AU238" s="189" t="s">
        <v>85</v>
      </c>
      <c r="AV238" s="15" t="s">
        <v>78</v>
      </c>
      <c r="AW238" s="15" t="s">
        <v>30</v>
      </c>
      <c r="AX238" s="15" t="s">
        <v>74</v>
      </c>
      <c r="AY238" s="189" t="s">
        <v>222</v>
      </c>
    </row>
    <row r="239" spans="1:65" s="13" customFormat="1">
      <c r="B239" s="171"/>
      <c r="D239" s="172" t="s">
        <v>229</v>
      </c>
      <c r="E239" s="173" t="s">
        <v>1</v>
      </c>
      <c r="F239" s="174" t="s">
        <v>2148</v>
      </c>
      <c r="H239" s="175">
        <v>28.62</v>
      </c>
      <c r="I239" s="176"/>
      <c r="L239" s="171"/>
      <c r="M239" s="177"/>
      <c r="N239" s="178"/>
      <c r="O239" s="178"/>
      <c r="P239" s="178"/>
      <c r="Q239" s="178"/>
      <c r="R239" s="178"/>
      <c r="S239" s="178"/>
      <c r="T239" s="179"/>
      <c r="AT239" s="173" t="s">
        <v>229</v>
      </c>
      <c r="AU239" s="173" t="s">
        <v>85</v>
      </c>
      <c r="AV239" s="13" t="s">
        <v>85</v>
      </c>
      <c r="AW239" s="13" t="s">
        <v>30</v>
      </c>
      <c r="AX239" s="13" t="s">
        <v>74</v>
      </c>
      <c r="AY239" s="173" t="s">
        <v>222</v>
      </c>
    </row>
    <row r="240" spans="1:65" s="16" customFormat="1">
      <c r="B240" s="195"/>
      <c r="D240" s="172" t="s">
        <v>229</v>
      </c>
      <c r="E240" s="196" t="s">
        <v>1</v>
      </c>
      <c r="F240" s="197" t="s">
        <v>259</v>
      </c>
      <c r="H240" s="198">
        <v>28.62</v>
      </c>
      <c r="I240" s="199"/>
      <c r="L240" s="195"/>
      <c r="M240" s="200"/>
      <c r="N240" s="201"/>
      <c r="O240" s="201"/>
      <c r="P240" s="201"/>
      <c r="Q240" s="201"/>
      <c r="R240" s="201"/>
      <c r="S240" s="201"/>
      <c r="T240" s="202"/>
      <c r="AT240" s="196" t="s">
        <v>229</v>
      </c>
      <c r="AU240" s="196" t="s">
        <v>85</v>
      </c>
      <c r="AV240" s="16" t="s">
        <v>90</v>
      </c>
      <c r="AW240" s="16" t="s">
        <v>30</v>
      </c>
      <c r="AX240" s="16" t="s">
        <v>74</v>
      </c>
      <c r="AY240" s="196" t="s">
        <v>222</v>
      </c>
    </row>
    <row r="241" spans="1:65" s="15" customFormat="1">
      <c r="B241" s="188"/>
      <c r="D241" s="172" t="s">
        <v>229</v>
      </c>
      <c r="E241" s="189" t="s">
        <v>1</v>
      </c>
      <c r="F241" s="190" t="s">
        <v>1469</v>
      </c>
      <c r="H241" s="189" t="s">
        <v>1</v>
      </c>
      <c r="I241" s="191"/>
      <c r="L241" s="188"/>
      <c r="M241" s="192"/>
      <c r="N241" s="193"/>
      <c r="O241" s="193"/>
      <c r="P241" s="193"/>
      <c r="Q241" s="193"/>
      <c r="R241" s="193"/>
      <c r="S241" s="193"/>
      <c r="T241" s="194"/>
      <c r="AT241" s="189" t="s">
        <v>229</v>
      </c>
      <c r="AU241" s="189" t="s">
        <v>85</v>
      </c>
      <c r="AV241" s="15" t="s">
        <v>78</v>
      </c>
      <c r="AW241" s="15" t="s">
        <v>30</v>
      </c>
      <c r="AX241" s="15" t="s">
        <v>74</v>
      </c>
      <c r="AY241" s="189" t="s">
        <v>222</v>
      </c>
    </row>
    <row r="242" spans="1:65" s="13" customFormat="1">
      <c r="B242" s="171"/>
      <c r="D242" s="172" t="s">
        <v>229</v>
      </c>
      <c r="E242" s="173" t="s">
        <v>1</v>
      </c>
      <c r="F242" s="174" t="s">
        <v>2164</v>
      </c>
      <c r="H242" s="175">
        <v>30.86</v>
      </c>
      <c r="I242" s="176"/>
      <c r="L242" s="171"/>
      <c r="M242" s="177"/>
      <c r="N242" s="178"/>
      <c r="O242" s="178"/>
      <c r="P242" s="178"/>
      <c r="Q242" s="178"/>
      <c r="R242" s="178"/>
      <c r="S242" s="178"/>
      <c r="T242" s="179"/>
      <c r="AT242" s="173" t="s">
        <v>229</v>
      </c>
      <c r="AU242" s="173" t="s">
        <v>85</v>
      </c>
      <c r="AV242" s="13" t="s">
        <v>85</v>
      </c>
      <c r="AW242" s="13" t="s">
        <v>30</v>
      </c>
      <c r="AX242" s="13" t="s">
        <v>74</v>
      </c>
      <c r="AY242" s="173" t="s">
        <v>222</v>
      </c>
    </row>
    <row r="243" spans="1:65" s="16" customFormat="1">
      <c r="B243" s="195"/>
      <c r="D243" s="172" t="s">
        <v>229</v>
      </c>
      <c r="E243" s="196" t="s">
        <v>1</v>
      </c>
      <c r="F243" s="197" t="s">
        <v>259</v>
      </c>
      <c r="H243" s="198">
        <v>30.86</v>
      </c>
      <c r="I243" s="199"/>
      <c r="L243" s="195"/>
      <c r="M243" s="200"/>
      <c r="N243" s="201"/>
      <c r="O243" s="201"/>
      <c r="P243" s="201"/>
      <c r="Q243" s="201"/>
      <c r="R243" s="201"/>
      <c r="S243" s="201"/>
      <c r="T243" s="202"/>
      <c r="AT243" s="196" t="s">
        <v>229</v>
      </c>
      <c r="AU243" s="196" t="s">
        <v>85</v>
      </c>
      <c r="AV243" s="16" t="s">
        <v>90</v>
      </c>
      <c r="AW243" s="16" t="s">
        <v>30</v>
      </c>
      <c r="AX243" s="16" t="s">
        <v>74</v>
      </c>
      <c r="AY243" s="196" t="s">
        <v>222</v>
      </c>
    </row>
    <row r="244" spans="1:65" s="14" customFormat="1">
      <c r="B244" s="180"/>
      <c r="D244" s="172" t="s">
        <v>229</v>
      </c>
      <c r="E244" s="181" t="s">
        <v>1</v>
      </c>
      <c r="F244" s="182" t="s">
        <v>232</v>
      </c>
      <c r="H244" s="183">
        <v>59.48</v>
      </c>
      <c r="I244" s="184"/>
      <c r="L244" s="180"/>
      <c r="M244" s="185"/>
      <c r="N244" s="186"/>
      <c r="O244" s="186"/>
      <c r="P244" s="186"/>
      <c r="Q244" s="186"/>
      <c r="R244" s="186"/>
      <c r="S244" s="186"/>
      <c r="T244" s="187"/>
      <c r="AT244" s="181" t="s">
        <v>229</v>
      </c>
      <c r="AU244" s="181" t="s">
        <v>85</v>
      </c>
      <c r="AV244" s="14" t="s">
        <v>114</v>
      </c>
      <c r="AW244" s="14" t="s">
        <v>30</v>
      </c>
      <c r="AX244" s="14" t="s">
        <v>78</v>
      </c>
      <c r="AY244" s="181" t="s">
        <v>222</v>
      </c>
    </row>
    <row r="245" spans="1:65" s="2" customFormat="1" ht="24.15" customHeight="1">
      <c r="A245" s="33"/>
      <c r="B245" s="156"/>
      <c r="C245" s="157" t="s">
        <v>1602</v>
      </c>
      <c r="D245" s="157" t="s">
        <v>224</v>
      </c>
      <c r="E245" s="158" t="s">
        <v>1603</v>
      </c>
      <c r="F245" s="159" t="s">
        <v>1604</v>
      </c>
      <c r="G245" s="160" t="s">
        <v>482</v>
      </c>
      <c r="H245" s="161">
        <v>0.09</v>
      </c>
      <c r="I245" s="162"/>
      <c r="J245" s="163">
        <f>ROUND(I245*H245,2)</f>
        <v>0</v>
      </c>
      <c r="K245" s="164"/>
      <c r="L245" s="34"/>
      <c r="M245" s="165" t="s">
        <v>1</v>
      </c>
      <c r="N245" s="166" t="s">
        <v>40</v>
      </c>
      <c r="O245" s="62"/>
      <c r="P245" s="167">
        <f>O245*H245</f>
        <v>0</v>
      </c>
      <c r="Q245" s="167">
        <v>0</v>
      </c>
      <c r="R245" s="167">
        <f>Q245*H245</f>
        <v>0</v>
      </c>
      <c r="S245" s="167">
        <v>0</v>
      </c>
      <c r="T245" s="168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9" t="s">
        <v>349</v>
      </c>
      <c r="AT245" s="169" t="s">
        <v>224</v>
      </c>
      <c r="AU245" s="169" t="s">
        <v>85</v>
      </c>
      <c r="AY245" s="18" t="s">
        <v>222</v>
      </c>
      <c r="BE245" s="170">
        <f>IF(N245="základná",J245,0)</f>
        <v>0</v>
      </c>
      <c r="BF245" s="170">
        <f>IF(N245="znížená",J245,0)</f>
        <v>0</v>
      </c>
      <c r="BG245" s="170">
        <f>IF(N245="zákl. prenesená",J245,0)</f>
        <v>0</v>
      </c>
      <c r="BH245" s="170">
        <f>IF(N245="zníž. prenesená",J245,0)</f>
        <v>0</v>
      </c>
      <c r="BI245" s="170">
        <f>IF(N245="nulová",J245,0)</f>
        <v>0</v>
      </c>
      <c r="BJ245" s="18" t="s">
        <v>85</v>
      </c>
      <c r="BK245" s="170">
        <f>ROUND(I245*H245,2)</f>
        <v>0</v>
      </c>
      <c r="BL245" s="18" t="s">
        <v>349</v>
      </c>
      <c r="BM245" s="169" t="s">
        <v>1605</v>
      </c>
    </row>
    <row r="246" spans="1:65" s="12" customFormat="1" ht="22.95" customHeight="1">
      <c r="B246" s="143"/>
      <c r="D246" s="144" t="s">
        <v>73</v>
      </c>
      <c r="E246" s="154" t="s">
        <v>1111</v>
      </c>
      <c r="F246" s="154" t="s">
        <v>1112</v>
      </c>
      <c r="I246" s="146"/>
      <c r="J246" s="155">
        <f>BK246</f>
        <v>0</v>
      </c>
      <c r="L246" s="143"/>
      <c r="M246" s="148"/>
      <c r="N246" s="149"/>
      <c r="O246" s="149"/>
      <c r="P246" s="150">
        <f>SUM(P247:P249)</f>
        <v>0</v>
      </c>
      <c r="Q246" s="149"/>
      <c r="R246" s="150">
        <f>SUM(R247:R249)</f>
        <v>2.1143099999999998E-2</v>
      </c>
      <c r="S246" s="149"/>
      <c r="T246" s="151">
        <f>SUM(T247:T249)</f>
        <v>0</v>
      </c>
      <c r="AR246" s="144" t="s">
        <v>85</v>
      </c>
      <c r="AT246" s="152" t="s">
        <v>73</v>
      </c>
      <c r="AU246" s="152" t="s">
        <v>78</v>
      </c>
      <c r="AY246" s="144" t="s">
        <v>222</v>
      </c>
      <c r="BK246" s="153">
        <f>SUM(BK247:BK249)</f>
        <v>0</v>
      </c>
    </row>
    <row r="247" spans="1:65" s="2" customFormat="1" ht="24.15" customHeight="1">
      <c r="A247" s="33"/>
      <c r="B247" s="156"/>
      <c r="C247" s="157" t="s">
        <v>1644</v>
      </c>
      <c r="D247" s="157" t="s">
        <v>224</v>
      </c>
      <c r="E247" s="158" t="s">
        <v>1645</v>
      </c>
      <c r="F247" s="159" t="s">
        <v>1646</v>
      </c>
      <c r="G247" s="160" t="s">
        <v>249</v>
      </c>
      <c r="H247" s="161">
        <v>64.069999999999993</v>
      </c>
      <c r="I247" s="162"/>
      <c r="J247" s="163">
        <f>ROUND(I247*H247,2)</f>
        <v>0</v>
      </c>
      <c r="K247" s="164"/>
      <c r="L247" s="34"/>
      <c r="M247" s="165" t="s">
        <v>1</v>
      </c>
      <c r="N247" s="166" t="s">
        <v>40</v>
      </c>
      <c r="O247" s="62"/>
      <c r="P247" s="167">
        <f>O247*H247</f>
        <v>0</v>
      </c>
      <c r="Q247" s="167">
        <v>3.3E-4</v>
      </c>
      <c r="R247" s="167">
        <f>Q247*H247</f>
        <v>2.1143099999999998E-2</v>
      </c>
      <c r="S247" s="167">
        <v>0</v>
      </c>
      <c r="T247" s="168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9" t="s">
        <v>349</v>
      </c>
      <c r="AT247" s="169" t="s">
        <v>224</v>
      </c>
      <c r="AU247" s="169" t="s">
        <v>85</v>
      </c>
      <c r="AY247" s="18" t="s">
        <v>222</v>
      </c>
      <c r="BE247" s="170">
        <f>IF(N247="základná",J247,0)</f>
        <v>0</v>
      </c>
      <c r="BF247" s="170">
        <f>IF(N247="znížená",J247,0)</f>
        <v>0</v>
      </c>
      <c r="BG247" s="170">
        <f>IF(N247="zákl. prenesená",J247,0)</f>
        <v>0</v>
      </c>
      <c r="BH247" s="170">
        <f>IF(N247="zníž. prenesená",J247,0)</f>
        <v>0</v>
      </c>
      <c r="BI247" s="170">
        <f>IF(N247="nulová",J247,0)</f>
        <v>0</v>
      </c>
      <c r="BJ247" s="18" t="s">
        <v>85</v>
      </c>
      <c r="BK247" s="170">
        <f>ROUND(I247*H247,2)</f>
        <v>0</v>
      </c>
      <c r="BL247" s="18" t="s">
        <v>349</v>
      </c>
      <c r="BM247" s="169" t="s">
        <v>1647</v>
      </c>
    </row>
    <row r="248" spans="1:65" s="13" customFormat="1">
      <c r="B248" s="171"/>
      <c r="D248" s="172" t="s">
        <v>229</v>
      </c>
      <c r="E248" s="173" t="s">
        <v>1</v>
      </c>
      <c r="F248" s="174" t="s">
        <v>2165</v>
      </c>
      <c r="H248" s="175">
        <v>64.069999999999993</v>
      </c>
      <c r="I248" s="176"/>
      <c r="L248" s="171"/>
      <c r="M248" s="177"/>
      <c r="N248" s="178"/>
      <c r="O248" s="178"/>
      <c r="P248" s="178"/>
      <c r="Q248" s="178"/>
      <c r="R248" s="178"/>
      <c r="S248" s="178"/>
      <c r="T248" s="179"/>
      <c r="AT248" s="173" t="s">
        <v>229</v>
      </c>
      <c r="AU248" s="173" t="s">
        <v>85</v>
      </c>
      <c r="AV248" s="13" t="s">
        <v>85</v>
      </c>
      <c r="AW248" s="13" t="s">
        <v>30</v>
      </c>
      <c r="AX248" s="13" t="s">
        <v>74</v>
      </c>
      <c r="AY248" s="173" t="s">
        <v>222</v>
      </c>
    </row>
    <row r="249" spans="1:65" s="14" customFormat="1">
      <c r="B249" s="180"/>
      <c r="D249" s="172" t="s">
        <v>229</v>
      </c>
      <c r="E249" s="181" t="s">
        <v>1</v>
      </c>
      <c r="F249" s="182" t="s">
        <v>232</v>
      </c>
      <c r="H249" s="183">
        <v>64.069999999999993</v>
      </c>
      <c r="I249" s="184"/>
      <c r="L249" s="180"/>
      <c r="M249" s="185"/>
      <c r="N249" s="186"/>
      <c r="O249" s="186"/>
      <c r="P249" s="186"/>
      <c r="Q249" s="186"/>
      <c r="R249" s="186"/>
      <c r="S249" s="186"/>
      <c r="T249" s="187"/>
      <c r="AT249" s="181" t="s">
        <v>229</v>
      </c>
      <c r="AU249" s="181" t="s">
        <v>85</v>
      </c>
      <c r="AV249" s="14" t="s">
        <v>114</v>
      </c>
      <c r="AW249" s="14" t="s">
        <v>30</v>
      </c>
      <c r="AX249" s="14" t="s">
        <v>78</v>
      </c>
      <c r="AY249" s="181" t="s">
        <v>222</v>
      </c>
    </row>
    <row r="250" spans="1:65" s="12" customFormat="1" ht="22.95" customHeight="1">
      <c r="B250" s="143"/>
      <c r="D250" s="144" t="s">
        <v>73</v>
      </c>
      <c r="E250" s="154" t="s">
        <v>1648</v>
      </c>
      <c r="F250" s="154" t="s">
        <v>1649</v>
      </c>
      <c r="I250" s="146"/>
      <c r="J250" s="155">
        <f>BK250</f>
        <v>0</v>
      </c>
      <c r="L250" s="143"/>
      <c r="M250" s="148"/>
      <c r="N250" s="149"/>
      <c r="O250" s="149"/>
      <c r="P250" s="150">
        <f>SUM(P251:P253)</f>
        <v>0</v>
      </c>
      <c r="Q250" s="149"/>
      <c r="R250" s="150">
        <f>SUM(R251:R253)</f>
        <v>0.1224531</v>
      </c>
      <c r="S250" s="149"/>
      <c r="T250" s="151">
        <f>SUM(T251:T253)</f>
        <v>0</v>
      </c>
      <c r="AR250" s="144" t="s">
        <v>85</v>
      </c>
      <c r="AT250" s="152" t="s">
        <v>73</v>
      </c>
      <c r="AU250" s="152" t="s">
        <v>78</v>
      </c>
      <c r="AY250" s="144" t="s">
        <v>222</v>
      </c>
      <c r="BK250" s="153">
        <f>SUM(BK251:BK253)</f>
        <v>0</v>
      </c>
    </row>
    <row r="251" spans="1:65" s="2" customFormat="1" ht="24.15" customHeight="1">
      <c r="A251" s="33"/>
      <c r="B251" s="156"/>
      <c r="C251" s="157" t="s">
        <v>1650</v>
      </c>
      <c r="D251" s="157" t="s">
        <v>224</v>
      </c>
      <c r="E251" s="158" t="s">
        <v>1651</v>
      </c>
      <c r="F251" s="159" t="s">
        <v>1652</v>
      </c>
      <c r="G251" s="160" t="s">
        <v>249</v>
      </c>
      <c r="H251" s="161">
        <v>163.89</v>
      </c>
      <c r="I251" s="162"/>
      <c r="J251" s="163">
        <f>ROUND(I251*H251,2)</f>
        <v>0</v>
      </c>
      <c r="K251" s="164"/>
      <c r="L251" s="34"/>
      <c r="M251" s="165" t="s">
        <v>1</v>
      </c>
      <c r="N251" s="166" t="s">
        <v>40</v>
      </c>
      <c r="O251" s="62"/>
      <c r="P251" s="167">
        <f>O251*H251</f>
        <v>0</v>
      </c>
      <c r="Q251" s="167">
        <v>2.7999999999999998E-4</v>
      </c>
      <c r="R251" s="167">
        <f>Q251*H251</f>
        <v>4.5889199999999991E-2</v>
      </c>
      <c r="S251" s="167">
        <v>0</v>
      </c>
      <c r="T251" s="168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9" t="s">
        <v>349</v>
      </c>
      <c r="AT251" s="169" t="s">
        <v>224</v>
      </c>
      <c r="AU251" s="169" t="s">
        <v>85</v>
      </c>
      <c r="AY251" s="18" t="s">
        <v>222</v>
      </c>
      <c r="BE251" s="170">
        <f>IF(N251="základná",J251,0)</f>
        <v>0</v>
      </c>
      <c r="BF251" s="170">
        <f>IF(N251="znížená",J251,0)</f>
        <v>0</v>
      </c>
      <c r="BG251" s="170">
        <f>IF(N251="zákl. prenesená",J251,0)</f>
        <v>0</v>
      </c>
      <c r="BH251" s="170">
        <f>IF(N251="zníž. prenesená",J251,0)</f>
        <v>0</v>
      </c>
      <c r="BI251" s="170">
        <f>IF(N251="nulová",J251,0)</f>
        <v>0</v>
      </c>
      <c r="BJ251" s="18" t="s">
        <v>85</v>
      </c>
      <c r="BK251" s="170">
        <f>ROUND(I251*H251,2)</f>
        <v>0</v>
      </c>
      <c r="BL251" s="18" t="s">
        <v>349</v>
      </c>
      <c r="BM251" s="169" t="s">
        <v>1653</v>
      </c>
    </row>
    <row r="252" spans="1:65" s="2" customFormat="1" ht="24.15" customHeight="1">
      <c r="A252" s="33"/>
      <c r="B252" s="156"/>
      <c r="C252" s="157" t="s">
        <v>1654</v>
      </c>
      <c r="D252" s="157" t="s">
        <v>224</v>
      </c>
      <c r="E252" s="158" t="s">
        <v>1655</v>
      </c>
      <c r="F252" s="159" t="s">
        <v>1656</v>
      </c>
      <c r="G252" s="160" t="s">
        <v>249</v>
      </c>
      <c r="H252" s="161">
        <v>93.66</v>
      </c>
      <c r="I252" s="162"/>
      <c r="J252" s="163">
        <f>ROUND(I252*H252,2)</f>
        <v>0</v>
      </c>
      <c r="K252" s="164"/>
      <c r="L252" s="34"/>
      <c r="M252" s="165" t="s">
        <v>1</v>
      </c>
      <c r="N252" s="166" t="s">
        <v>40</v>
      </c>
      <c r="O252" s="62"/>
      <c r="P252" s="167">
        <f>O252*H252</f>
        <v>0</v>
      </c>
      <c r="Q252" s="167">
        <v>6.6E-4</v>
      </c>
      <c r="R252" s="167">
        <f>Q252*H252</f>
        <v>6.1815599999999998E-2</v>
      </c>
      <c r="S252" s="167">
        <v>0</v>
      </c>
      <c r="T252" s="168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9" t="s">
        <v>349</v>
      </c>
      <c r="AT252" s="169" t="s">
        <v>224</v>
      </c>
      <c r="AU252" s="169" t="s">
        <v>85</v>
      </c>
      <c r="AY252" s="18" t="s">
        <v>222</v>
      </c>
      <c r="BE252" s="170">
        <f>IF(N252="základná",J252,0)</f>
        <v>0</v>
      </c>
      <c r="BF252" s="170">
        <f>IF(N252="znížená",J252,0)</f>
        <v>0</v>
      </c>
      <c r="BG252" s="170">
        <f>IF(N252="zákl. prenesená",J252,0)</f>
        <v>0</v>
      </c>
      <c r="BH252" s="170">
        <f>IF(N252="zníž. prenesená",J252,0)</f>
        <v>0</v>
      </c>
      <c r="BI252" s="170">
        <f>IF(N252="nulová",J252,0)</f>
        <v>0</v>
      </c>
      <c r="BJ252" s="18" t="s">
        <v>85</v>
      </c>
      <c r="BK252" s="170">
        <f>ROUND(I252*H252,2)</f>
        <v>0</v>
      </c>
      <c r="BL252" s="18" t="s">
        <v>349</v>
      </c>
      <c r="BM252" s="169" t="s">
        <v>1657</v>
      </c>
    </row>
    <row r="253" spans="1:65" s="2" customFormat="1" ht="24.15" customHeight="1">
      <c r="A253" s="33"/>
      <c r="B253" s="156"/>
      <c r="C253" s="157" t="s">
        <v>1658</v>
      </c>
      <c r="D253" s="157" t="s">
        <v>224</v>
      </c>
      <c r="E253" s="158" t="s">
        <v>1659</v>
      </c>
      <c r="F253" s="159" t="s">
        <v>1660</v>
      </c>
      <c r="G253" s="160" t="s">
        <v>249</v>
      </c>
      <c r="H253" s="161">
        <v>70.23</v>
      </c>
      <c r="I253" s="162"/>
      <c r="J253" s="163">
        <f>ROUND(I253*H253,2)</f>
        <v>0</v>
      </c>
      <c r="K253" s="164"/>
      <c r="L253" s="34"/>
      <c r="M253" s="220" t="s">
        <v>1</v>
      </c>
      <c r="N253" s="221" t="s">
        <v>40</v>
      </c>
      <c r="O253" s="222"/>
      <c r="P253" s="223">
        <f>O253*H253</f>
        <v>0</v>
      </c>
      <c r="Q253" s="223">
        <v>2.1000000000000001E-4</v>
      </c>
      <c r="R253" s="223">
        <f>Q253*H253</f>
        <v>1.4748300000000001E-2</v>
      </c>
      <c r="S253" s="223">
        <v>0</v>
      </c>
      <c r="T253" s="224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9" t="s">
        <v>349</v>
      </c>
      <c r="AT253" s="169" t="s">
        <v>224</v>
      </c>
      <c r="AU253" s="169" t="s">
        <v>85</v>
      </c>
      <c r="AY253" s="18" t="s">
        <v>222</v>
      </c>
      <c r="BE253" s="170">
        <f>IF(N253="základná",J253,0)</f>
        <v>0</v>
      </c>
      <c r="BF253" s="170">
        <f>IF(N253="znížená",J253,0)</f>
        <v>0</v>
      </c>
      <c r="BG253" s="170">
        <f>IF(N253="zákl. prenesená",J253,0)</f>
        <v>0</v>
      </c>
      <c r="BH253" s="170">
        <f>IF(N253="zníž. prenesená",J253,0)</f>
        <v>0</v>
      </c>
      <c r="BI253" s="170">
        <f>IF(N253="nulová",J253,0)</f>
        <v>0</v>
      </c>
      <c r="BJ253" s="18" t="s">
        <v>85</v>
      </c>
      <c r="BK253" s="170">
        <f>ROUND(I253*H253,2)</f>
        <v>0</v>
      </c>
      <c r="BL253" s="18" t="s">
        <v>349</v>
      </c>
      <c r="BM253" s="169" t="s">
        <v>1661</v>
      </c>
    </row>
    <row r="254" spans="1:65" s="2" customFormat="1" ht="6.9" customHeight="1">
      <c r="A254" s="33"/>
      <c r="B254" s="51"/>
      <c r="C254" s="52"/>
      <c r="D254" s="52"/>
      <c r="E254" s="52"/>
      <c r="F254" s="52"/>
      <c r="G254" s="52"/>
      <c r="H254" s="52"/>
      <c r="I254" s="52"/>
      <c r="J254" s="52"/>
      <c r="K254" s="52"/>
      <c r="L254" s="34"/>
      <c r="M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</row>
    <row r="257" spans="3:10">
      <c r="C257" s="281" t="s">
        <v>3286</v>
      </c>
      <c r="D257" s="281"/>
      <c r="E257" s="281"/>
      <c r="F257" s="281"/>
      <c r="G257" s="281"/>
      <c r="H257" s="281"/>
      <c r="I257" s="281"/>
      <c r="J257" s="281"/>
    </row>
    <row r="258" spans="3:10">
      <c r="C258" s="281"/>
      <c r="D258" s="281"/>
      <c r="E258" s="281"/>
      <c r="F258" s="281"/>
      <c r="G258" s="281"/>
      <c r="H258" s="281"/>
      <c r="I258" s="281"/>
      <c r="J258" s="281"/>
    </row>
    <row r="259" spans="3:10">
      <c r="C259" s="281"/>
      <c r="D259" s="281"/>
      <c r="E259" s="281"/>
      <c r="F259" s="281"/>
      <c r="G259" s="281"/>
      <c r="H259" s="281"/>
      <c r="I259" s="281"/>
      <c r="J259" s="281"/>
    </row>
    <row r="260" spans="3:10">
      <c r="C260" s="281"/>
      <c r="D260" s="281"/>
      <c r="E260" s="281"/>
      <c r="F260" s="281"/>
      <c r="G260" s="281"/>
      <c r="H260" s="281"/>
      <c r="I260" s="281"/>
      <c r="J260" s="281"/>
    </row>
    <row r="261" spans="3:10">
      <c r="C261" s="281"/>
      <c r="D261" s="281"/>
      <c r="E261" s="281"/>
      <c r="F261" s="281"/>
      <c r="G261" s="281"/>
      <c r="H261" s="281"/>
      <c r="I261" s="281"/>
      <c r="J261" s="281"/>
    </row>
    <row r="262" spans="3:10">
      <c r="C262" s="281"/>
      <c r="D262" s="281"/>
      <c r="E262" s="281"/>
      <c r="F262" s="281"/>
      <c r="G262" s="281"/>
      <c r="H262" s="281"/>
      <c r="I262" s="281"/>
      <c r="J262" s="281"/>
    </row>
    <row r="265" spans="3:10">
      <c r="C265" s="281" t="s">
        <v>3287</v>
      </c>
      <c r="D265" s="281"/>
      <c r="E265" s="281"/>
      <c r="F265" s="281"/>
      <c r="G265" s="281"/>
      <c r="H265" s="281"/>
      <c r="I265" s="281"/>
      <c r="J265" s="281"/>
    </row>
    <row r="266" spans="3:10">
      <c r="C266" s="281"/>
      <c r="D266" s="281"/>
      <c r="E266" s="281"/>
      <c r="F266" s="281"/>
      <c r="G266" s="281"/>
      <c r="H266" s="281"/>
      <c r="I266" s="281"/>
      <c r="J266" s="281"/>
    </row>
    <row r="267" spans="3:10">
      <c r="C267" s="281"/>
      <c r="D267" s="281"/>
      <c r="E267" s="281"/>
      <c r="F267" s="281"/>
      <c r="G267" s="281"/>
      <c r="H267" s="281"/>
      <c r="I267" s="281"/>
      <c r="J267" s="281"/>
    </row>
    <row r="268" spans="3:10">
      <c r="C268" s="281"/>
      <c r="D268" s="281"/>
      <c r="E268" s="281"/>
      <c r="F268" s="281"/>
      <c r="G268" s="281"/>
      <c r="H268" s="281"/>
      <c r="I268" s="281"/>
      <c r="J268" s="281"/>
    </row>
    <row r="276" spans="3:10">
      <c r="C276" s="281" t="s">
        <v>3288</v>
      </c>
      <c r="D276" s="281"/>
      <c r="E276" s="281"/>
      <c r="F276" s="281"/>
      <c r="G276" s="281"/>
      <c r="H276" s="281"/>
      <c r="I276" s="281"/>
      <c r="J276" s="281"/>
    </row>
    <row r="277" spans="3:10">
      <c r="C277" s="281"/>
      <c r="D277" s="281"/>
      <c r="E277" s="281"/>
      <c r="F277" s="281"/>
      <c r="G277" s="281"/>
      <c r="H277" s="281"/>
      <c r="I277" s="281"/>
      <c r="J277" s="281"/>
    </row>
  </sheetData>
  <autoFilter ref="C135:K253" xr:uid="{00000000-0009-0000-0000-00000E000000}"/>
  <mergeCells count="18">
    <mergeCell ref="C257:J262"/>
    <mergeCell ref="C265:J268"/>
    <mergeCell ref="C276:J277"/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212"/>
  <sheetViews>
    <sheetView showGridLines="0" tabSelected="1" topLeftCell="A184" workbookViewId="0">
      <selection activeCell="Z148" sqref="Z14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135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1359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598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1848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1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1849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1850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ROUND(J128,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ROUND((SUM(BE128:BE188)),  2)</f>
        <v>0</v>
      </c>
      <c r="G37" s="109"/>
      <c r="H37" s="109"/>
      <c r="I37" s="110">
        <v>0.2</v>
      </c>
      <c r="J37" s="108">
        <f>ROUND(((SUM(BE128:BE188))*I37),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ROUND((SUM(BF128:BF188)),  2)</f>
        <v>0</v>
      </c>
      <c r="G38" s="109"/>
      <c r="H38" s="109"/>
      <c r="I38" s="110">
        <v>0.2</v>
      </c>
      <c r="J38" s="108">
        <f>ROUND(((SUM(BF128:BF188))*I38),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ROUND((SUM(BG128:BG188)),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ROUND((SUM(BH128:BH188)),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ROUND((SUM(BI128:BI188)),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1359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598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01.4 - Elektroinštalácia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Gemerská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J128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1851</v>
      </c>
      <c r="E101" s="126"/>
      <c r="F101" s="126"/>
      <c r="G101" s="126"/>
      <c r="H101" s="126"/>
      <c r="I101" s="126"/>
      <c r="J101" s="127">
        <f>J129</f>
        <v>0</v>
      </c>
      <c r="L101" s="124"/>
    </row>
    <row r="102" spans="1:47" s="10" customFormat="1" ht="19.95" customHeight="1">
      <c r="B102" s="128"/>
      <c r="D102" s="129" t="s">
        <v>207</v>
      </c>
      <c r="E102" s="130"/>
      <c r="F102" s="130"/>
      <c r="G102" s="130"/>
      <c r="H102" s="130"/>
      <c r="I102" s="130"/>
      <c r="J102" s="131">
        <f>J130</f>
        <v>0</v>
      </c>
      <c r="L102" s="128"/>
    </row>
    <row r="103" spans="1:47" s="9" customFormat="1" ht="24.9" customHeight="1">
      <c r="B103" s="124"/>
      <c r="D103" s="125" t="s">
        <v>1852</v>
      </c>
      <c r="E103" s="126"/>
      <c r="F103" s="126"/>
      <c r="G103" s="126"/>
      <c r="H103" s="126"/>
      <c r="I103" s="126"/>
      <c r="J103" s="127">
        <f>J185</f>
        <v>0</v>
      </c>
      <c r="L103" s="124"/>
    </row>
    <row r="104" spans="1:47" s="10" customFormat="1" ht="19.95" customHeight="1">
      <c r="B104" s="128"/>
      <c r="D104" s="129" t="s">
        <v>1853</v>
      </c>
      <c r="E104" s="130"/>
      <c r="F104" s="130"/>
      <c r="G104" s="130"/>
      <c r="H104" s="130"/>
      <c r="I104" s="130"/>
      <c r="J104" s="131">
        <f>J186</f>
        <v>0</v>
      </c>
      <c r="L104" s="128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" customHeight="1">
      <c r="A111" s="33"/>
      <c r="B111" s="34"/>
      <c r="C111" s="22" t="s">
        <v>208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77" t="str">
        <f>E7</f>
        <v>Výstavba zberného dvora Gemerská Poloma</v>
      </c>
      <c r="F114" s="278"/>
      <c r="G114" s="278"/>
      <c r="H114" s="278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187</v>
      </c>
      <c r="L115" s="21"/>
    </row>
    <row r="116" spans="1:63" s="1" customFormat="1" ht="16.5" customHeight="1">
      <c r="B116" s="21"/>
      <c r="E116" s="277" t="s">
        <v>1359</v>
      </c>
      <c r="F116" s="240"/>
      <c r="G116" s="240"/>
      <c r="H116" s="240"/>
      <c r="L116" s="21"/>
    </row>
    <row r="117" spans="1:63" s="1" customFormat="1" ht="12" customHeight="1">
      <c r="B117" s="21"/>
      <c r="C117" s="28" t="s">
        <v>189</v>
      </c>
      <c r="L117" s="21"/>
    </row>
    <row r="118" spans="1:63" s="2" customFormat="1" ht="16.5" customHeight="1">
      <c r="A118" s="33"/>
      <c r="B118" s="34"/>
      <c r="C118" s="33"/>
      <c r="D118" s="33"/>
      <c r="E118" s="279" t="s">
        <v>598</v>
      </c>
      <c r="F118" s="276"/>
      <c r="G118" s="276"/>
      <c r="H118" s="276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191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59" t="str">
        <f>E13</f>
        <v>SO 01.4 - Elektroinštalácia</v>
      </c>
      <c r="F120" s="276"/>
      <c r="G120" s="276"/>
      <c r="H120" s="276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19</v>
      </c>
      <c r="D122" s="33"/>
      <c r="E122" s="33"/>
      <c r="F122" s="26" t="str">
        <f>F16</f>
        <v>Gemerská Poloma</v>
      </c>
      <c r="G122" s="33"/>
      <c r="H122" s="33"/>
      <c r="I122" s="28" t="s">
        <v>21</v>
      </c>
      <c r="J122" s="59" t="str">
        <f>IF(J16="","",J16)</f>
        <v/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15" customHeight="1">
      <c r="A124" s="33"/>
      <c r="B124" s="34"/>
      <c r="C124" s="28" t="s">
        <v>22</v>
      </c>
      <c r="D124" s="33"/>
      <c r="E124" s="33"/>
      <c r="F124" s="26" t="str">
        <f>E19</f>
        <v>Obec Gemerská Poloma</v>
      </c>
      <c r="G124" s="33"/>
      <c r="H124" s="33"/>
      <c r="I124" s="28" t="s">
        <v>28</v>
      </c>
      <c r="J124" s="31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15" customHeight="1">
      <c r="A125" s="33"/>
      <c r="B125" s="34"/>
      <c r="C125" s="28" t="s">
        <v>26</v>
      </c>
      <c r="D125" s="33"/>
      <c r="E125" s="33"/>
      <c r="F125" s="26" t="str">
        <f>IF(E22="","",E22)</f>
        <v/>
      </c>
      <c r="G125" s="33"/>
      <c r="H125" s="33"/>
      <c r="I125" s="28" t="s">
        <v>31</v>
      </c>
      <c r="J125" s="31" t="str">
        <f>E28</f>
        <v/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32"/>
      <c r="B127" s="133"/>
      <c r="C127" s="134" t="s">
        <v>209</v>
      </c>
      <c r="D127" s="135" t="s">
        <v>59</v>
      </c>
      <c r="E127" s="135" t="s">
        <v>55</v>
      </c>
      <c r="F127" s="135" t="s">
        <v>56</v>
      </c>
      <c r="G127" s="135" t="s">
        <v>210</v>
      </c>
      <c r="H127" s="135" t="s">
        <v>211</v>
      </c>
      <c r="I127" s="135" t="s">
        <v>212</v>
      </c>
      <c r="J127" s="136" t="s">
        <v>196</v>
      </c>
      <c r="K127" s="137" t="s">
        <v>213</v>
      </c>
      <c r="L127" s="138"/>
      <c r="M127" s="66" t="s">
        <v>1</v>
      </c>
      <c r="N127" s="67" t="s">
        <v>38</v>
      </c>
      <c r="O127" s="67" t="s">
        <v>214</v>
      </c>
      <c r="P127" s="67" t="s">
        <v>215</v>
      </c>
      <c r="Q127" s="67" t="s">
        <v>216</v>
      </c>
      <c r="R127" s="67" t="s">
        <v>217</v>
      </c>
      <c r="S127" s="67" t="s">
        <v>218</v>
      </c>
      <c r="T127" s="68" t="s">
        <v>219</v>
      </c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</row>
    <row r="128" spans="1:63" s="2" customFormat="1" ht="22.95" customHeight="1">
      <c r="A128" s="33"/>
      <c r="B128" s="34"/>
      <c r="C128" s="73" t="s">
        <v>197</v>
      </c>
      <c r="D128" s="33"/>
      <c r="E128" s="33"/>
      <c r="F128" s="33"/>
      <c r="G128" s="33"/>
      <c r="H128" s="33"/>
      <c r="I128" s="33"/>
      <c r="J128" s="139">
        <f>BK128</f>
        <v>0</v>
      </c>
      <c r="K128" s="33"/>
      <c r="L128" s="34"/>
      <c r="M128" s="69"/>
      <c r="N128" s="60"/>
      <c r="O128" s="70"/>
      <c r="P128" s="140">
        <f>P129+P185</f>
        <v>0</v>
      </c>
      <c r="Q128" s="70"/>
      <c r="R128" s="140">
        <f>R129+R185</f>
        <v>4.3261098912720918E-2</v>
      </c>
      <c r="S128" s="70"/>
      <c r="T128" s="141">
        <f>T129+T185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73</v>
      </c>
      <c r="AU128" s="18" t="s">
        <v>198</v>
      </c>
      <c r="BK128" s="142">
        <f>BK129+BK185</f>
        <v>0</v>
      </c>
    </row>
    <row r="129" spans="1:65" s="12" customFormat="1" ht="25.95" customHeight="1">
      <c r="B129" s="143"/>
      <c r="D129" s="144" t="s">
        <v>73</v>
      </c>
      <c r="E129" s="145" t="s">
        <v>588</v>
      </c>
      <c r="F129" s="145" t="s">
        <v>588</v>
      </c>
      <c r="I129" s="146"/>
      <c r="J129" s="147">
        <f>BK129</f>
        <v>0</v>
      </c>
      <c r="L129" s="143"/>
      <c r="M129" s="148"/>
      <c r="N129" s="149"/>
      <c r="O129" s="149"/>
      <c r="P129" s="150">
        <f>P130</f>
        <v>0</v>
      </c>
      <c r="Q129" s="149"/>
      <c r="R129" s="150">
        <f>R130</f>
        <v>4.3261098912720918E-2</v>
      </c>
      <c r="S129" s="149"/>
      <c r="T129" s="151">
        <f>T130</f>
        <v>0</v>
      </c>
      <c r="AR129" s="144" t="s">
        <v>90</v>
      </c>
      <c r="AT129" s="152" t="s">
        <v>73</v>
      </c>
      <c r="AU129" s="152" t="s">
        <v>74</v>
      </c>
      <c r="AY129" s="144" t="s">
        <v>222</v>
      </c>
      <c r="BK129" s="153">
        <f>BK130</f>
        <v>0</v>
      </c>
    </row>
    <row r="130" spans="1:65" s="12" customFormat="1" ht="22.95" customHeight="1">
      <c r="B130" s="143"/>
      <c r="D130" s="144" t="s">
        <v>73</v>
      </c>
      <c r="E130" s="154" t="s">
        <v>590</v>
      </c>
      <c r="F130" s="154" t="s">
        <v>591</v>
      </c>
      <c r="I130" s="146"/>
      <c r="J130" s="155">
        <f>BK130</f>
        <v>0</v>
      </c>
      <c r="L130" s="143"/>
      <c r="M130" s="148"/>
      <c r="N130" s="149"/>
      <c r="O130" s="149"/>
      <c r="P130" s="150">
        <f>SUM(P131:P184)</f>
        <v>0</v>
      </c>
      <c r="Q130" s="149"/>
      <c r="R130" s="150">
        <f>SUM(R131:R184)</f>
        <v>4.3261098912720918E-2</v>
      </c>
      <c r="S130" s="149"/>
      <c r="T130" s="151">
        <f>SUM(T131:T184)</f>
        <v>0</v>
      </c>
      <c r="AR130" s="144" t="s">
        <v>90</v>
      </c>
      <c r="AT130" s="152" t="s">
        <v>73</v>
      </c>
      <c r="AU130" s="152" t="s">
        <v>78</v>
      </c>
      <c r="AY130" s="144" t="s">
        <v>222</v>
      </c>
      <c r="BK130" s="153">
        <f>SUM(BK131:BK184)</f>
        <v>0</v>
      </c>
    </row>
    <row r="131" spans="1:65" s="2" customFormat="1" ht="16.5" customHeight="1">
      <c r="A131" s="33"/>
      <c r="B131" s="156"/>
      <c r="C131" s="157" t="s">
        <v>153</v>
      </c>
      <c r="D131" s="157" t="s">
        <v>224</v>
      </c>
      <c r="E131" s="158" t="s">
        <v>2166</v>
      </c>
      <c r="F131" s="159" t="s">
        <v>2167</v>
      </c>
      <c r="G131" s="160" t="s">
        <v>399</v>
      </c>
      <c r="H131" s="161">
        <v>6</v>
      </c>
      <c r="I131" s="162"/>
      <c r="J131" s="163">
        <f t="shared" ref="J131:J175" si="0">ROUND(I131*H131,2)</f>
        <v>0</v>
      </c>
      <c r="K131" s="164"/>
      <c r="L131" s="34"/>
      <c r="M131" s="165" t="s">
        <v>1</v>
      </c>
      <c r="N131" s="166" t="s">
        <v>40</v>
      </c>
      <c r="O131" s="62"/>
      <c r="P131" s="167">
        <f t="shared" ref="P131:P175" si="1">O131*H131</f>
        <v>0</v>
      </c>
      <c r="Q131" s="167">
        <v>0</v>
      </c>
      <c r="R131" s="167">
        <f t="shared" ref="R131:R175" si="2">Q131*H131</f>
        <v>0</v>
      </c>
      <c r="S131" s="167">
        <v>0</v>
      </c>
      <c r="T131" s="168">
        <f t="shared" ref="T131:T175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9" t="s">
        <v>595</v>
      </c>
      <c r="AT131" s="169" t="s">
        <v>224</v>
      </c>
      <c r="AU131" s="169" t="s">
        <v>85</v>
      </c>
      <c r="AY131" s="18" t="s">
        <v>222</v>
      </c>
      <c r="BE131" s="170">
        <f t="shared" ref="BE131:BE175" si="4">IF(N131="základná",J131,0)</f>
        <v>0</v>
      </c>
      <c r="BF131" s="170">
        <f t="shared" ref="BF131:BF175" si="5">IF(N131="znížená",J131,0)</f>
        <v>0</v>
      </c>
      <c r="BG131" s="170">
        <f t="shared" ref="BG131:BG175" si="6">IF(N131="zákl. prenesená",J131,0)</f>
        <v>0</v>
      </c>
      <c r="BH131" s="170">
        <f t="shared" ref="BH131:BH175" si="7">IF(N131="zníž. prenesená",J131,0)</f>
        <v>0</v>
      </c>
      <c r="BI131" s="170">
        <f t="shared" ref="BI131:BI175" si="8">IF(N131="nulová",J131,0)</f>
        <v>0</v>
      </c>
      <c r="BJ131" s="18" t="s">
        <v>85</v>
      </c>
      <c r="BK131" s="170">
        <f t="shared" ref="BK131:BK175" si="9">ROUND(I131*H131,2)</f>
        <v>0</v>
      </c>
      <c r="BL131" s="18" t="s">
        <v>595</v>
      </c>
      <c r="BM131" s="169" t="s">
        <v>349</v>
      </c>
    </row>
    <row r="132" spans="1:65" s="2" customFormat="1" ht="16.5" customHeight="1">
      <c r="A132" s="33"/>
      <c r="B132" s="156"/>
      <c r="C132" s="209" t="s">
        <v>160</v>
      </c>
      <c r="D132" s="209" t="s">
        <v>588</v>
      </c>
      <c r="E132" s="210" t="s">
        <v>2168</v>
      </c>
      <c r="F132" s="211" t="s">
        <v>2169</v>
      </c>
      <c r="G132" s="212" t="s">
        <v>399</v>
      </c>
      <c r="H132" s="213">
        <v>6.0650000000000004</v>
      </c>
      <c r="I132" s="214"/>
      <c r="J132" s="215">
        <f t="shared" si="0"/>
        <v>0</v>
      </c>
      <c r="K132" s="216"/>
      <c r="L132" s="217"/>
      <c r="M132" s="218" t="s">
        <v>1</v>
      </c>
      <c r="N132" s="219" t="s">
        <v>40</v>
      </c>
      <c r="O132" s="62"/>
      <c r="P132" s="167">
        <f t="shared" si="1"/>
        <v>0</v>
      </c>
      <c r="Q132" s="167">
        <v>4.4023083264633101E-4</v>
      </c>
      <c r="R132" s="167">
        <f t="shared" si="2"/>
        <v>2.6699999999999979E-3</v>
      </c>
      <c r="S132" s="167">
        <v>0</v>
      </c>
      <c r="T132" s="168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9" t="s">
        <v>1867</v>
      </c>
      <c r="AT132" s="169" t="s">
        <v>588</v>
      </c>
      <c r="AU132" s="169" t="s">
        <v>85</v>
      </c>
      <c r="AY132" s="18" t="s">
        <v>222</v>
      </c>
      <c r="BE132" s="170">
        <f t="shared" si="4"/>
        <v>0</v>
      </c>
      <c r="BF132" s="170">
        <f t="shared" si="5"/>
        <v>0</v>
      </c>
      <c r="BG132" s="170">
        <f t="shared" si="6"/>
        <v>0</v>
      </c>
      <c r="BH132" s="170">
        <f t="shared" si="7"/>
        <v>0</v>
      </c>
      <c r="BI132" s="170">
        <f t="shared" si="8"/>
        <v>0</v>
      </c>
      <c r="BJ132" s="18" t="s">
        <v>85</v>
      </c>
      <c r="BK132" s="170">
        <f t="shared" si="9"/>
        <v>0</v>
      </c>
      <c r="BL132" s="18" t="s">
        <v>595</v>
      </c>
      <c r="BM132" s="169" t="s">
        <v>362</v>
      </c>
    </row>
    <row r="133" spans="1:65" s="2" customFormat="1" ht="33" customHeight="1">
      <c r="A133" s="33"/>
      <c r="B133" s="156"/>
      <c r="C133" s="157" t="s">
        <v>349</v>
      </c>
      <c r="D133" s="157" t="s">
        <v>224</v>
      </c>
      <c r="E133" s="158" t="s">
        <v>1876</v>
      </c>
      <c r="F133" s="159" t="s">
        <v>1877</v>
      </c>
      <c r="G133" s="160" t="s">
        <v>399</v>
      </c>
      <c r="H133" s="161">
        <v>43.75</v>
      </c>
      <c r="I133" s="162"/>
      <c r="J133" s="163">
        <f t="shared" si="0"/>
        <v>0</v>
      </c>
      <c r="K133" s="164"/>
      <c r="L133" s="34"/>
      <c r="M133" s="165" t="s">
        <v>1</v>
      </c>
      <c r="N133" s="166" t="s">
        <v>40</v>
      </c>
      <c r="O133" s="62"/>
      <c r="P133" s="167">
        <f t="shared" si="1"/>
        <v>0</v>
      </c>
      <c r="Q133" s="167">
        <v>0</v>
      </c>
      <c r="R133" s="167">
        <f t="shared" si="2"/>
        <v>0</v>
      </c>
      <c r="S133" s="167">
        <v>0</v>
      </c>
      <c r="T133" s="168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595</v>
      </c>
      <c r="AT133" s="169" t="s">
        <v>224</v>
      </c>
      <c r="AU133" s="169" t="s">
        <v>85</v>
      </c>
      <c r="AY133" s="18" t="s">
        <v>222</v>
      </c>
      <c r="BE133" s="170">
        <f t="shared" si="4"/>
        <v>0</v>
      </c>
      <c r="BF133" s="170">
        <f t="shared" si="5"/>
        <v>0</v>
      </c>
      <c r="BG133" s="170">
        <f t="shared" si="6"/>
        <v>0</v>
      </c>
      <c r="BH133" s="170">
        <f t="shared" si="7"/>
        <v>0</v>
      </c>
      <c r="BI133" s="170">
        <f t="shared" si="8"/>
        <v>0</v>
      </c>
      <c r="BJ133" s="18" t="s">
        <v>85</v>
      </c>
      <c r="BK133" s="170">
        <f t="shared" si="9"/>
        <v>0</v>
      </c>
      <c r="BL133" s="18" t="s">
        <v>595</v>
      </c>
      <c r="BM133" s="169" t="s">
        <v>506</v>
      </c>
    </row>
    <row r="134" spans="1:65" s="2" customFormat="1" ht="33" customHeight="1">
      <c r="A134" s="33"/>
      <c r="B134" s="156"/>
      <c r="C134" s="157" t="s">
        <v>357</v>
      </c>
      <c r="D134" s="157" t="s">
        <v>224</v>
      </c>
      <c r="E134" s="158" t="s">
        <v>1878</v>
      </c>
      <c r="F134" s="159" t="s">
        <v>1879</v>
      </c>
      <c r="G134" s="160" t="s">
        <v>399</v>
      </c>
      <c r="H134" s="161">
        <v>12.5</v>
      </c>
      <c r="I134" s="162"/>
      <c r="J134" s="163">
        <f t="shared" si="0"/>
        <v>0</v>
      </c>
      <c r="K134" s="164"/>
      <c r="L134" s="34"/>
      <c r="M134" s="165" t="s">
        <v>1</v>
      </c>
      <c r="N134" s="166" t="s">
        <v>40</v>
      </c>
      <c r="O134" s="62"/>
      <c r="P134" s="167">
        <f t="shared" si="1"/>
        <v>0</v>
      </c>
      <c r="Q134" s="167">
        <v>0</v>
      </c>
      <c r="R134" s="167">
        <f t="shared" si="2"/>
        <v>0</v>
      </c>
      <c r="S134" s="167">
        <v>0</v>
      </c>
      <c r="T134" s="168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595</v>
      </c>
      <c r="AT134" s="169" t="s">
        <v>224</v>
      </c>
      <c r="AU134" s="169" t="s">
        <v>85</v>
      </c>
      <c r="AY134" s="18" t="s">
        <v>222</v>
      </c>
      <c r="BE134" s="170">
        <f t="shared" si="4"/>
        <v>0</v>
      </c>
      <c r="BF134" s="170">
        <f t="shared" si="5"/>
        <v>0</v>
      </c>
      <c r="BG134" s="170">
        <f t="shared" si="6"/>
        <v>0</v>
      </c>
      <c r="BH134" s="170">
        <f t="shared" si="7"/>
        <v>0</v>
      </c>
      <c r="BI134" s="170">
        <f t="shared" si="8"/>
        <v>0</v>
      </c>
      <c r="BJ134" s="18" t="s">
        <v>85</v>
      </c>
      <c r="BK134" s="170">
        <f t="shared" si="9"/>
        <v>0</v>
      </c>
      <c r="BL134" s="18" t="s">
        <v>595</v>
      </c>
      <c r="BM134" s="169" t="s">
        <v>518</v>
      </c>
    </row>
    <row r="135" spans="1:65" s="2" customFormat="1" ht="24.15" customHeight="1">
      <c r="A135" s="33"/>
      <c r="B135" s="156"/>
      <c r="C135" s="157" t="s">
        <v>479</v>
      </c>
      <c r="D135" s="157" t="s">
        <v>224</v>
      </c>
      <c r="E135" s="158" t="s">
        <v>1897</v>
      </c>
      <c r="F135" s="159" t="s">
        <v>1898</v>
      </c>
      <c r="G135" s="160" t="s">
        <v>227</v>
      </c>
      <c r="H135" s="161">
        <v>2</v>
      </c>
      <c r="I135" s="162"/>
      <c r="J135" s="163">
        <f t="shared" si="0"/>
        <v>0</v>
      </c>
      <c r="K135" s="164"/>
      <c r="L135" s="34"/>
      <c r="M135" s="165" t="s">
        <v>1</v>
      </c>
      <c r="N135" s="166" t="s">
        <v>40</v>
      </c>
      <c r="O135" s="62"/>
      <c r="P135" s="167">
        <f t="shared" si="1"/>
        <v>0</v>
      </c>
      <c r="Q135" s="167">
        <v>0</v>
      </c>
      <c r="R135" s="167">
        <f t="shared" si="2"/>
        <v>0</v>
      </c>
      <c r="S135" s="167">
        <v>0</v>
      </c>
      <c r="T135" s="168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595</v>
      </c>
      <c r="AT135" s="169" t="s">
        <v>224</v>
      </c>
      <c r="AU135" s="169" t="s">
        <v>85</v>
      </c>
      <c r="AY135" s="18" t="s">
        <v>222</v>
      </c>
      <c r="BE135" s="170">
        <f t="shared" si="4"/>
        <v>0</v>
      </c>
      <c r="BF135" s="170">
        <f t="shared" si="5"/>
        <v>0</v>
      </c>
      <c r="BG135" s="170">
        <f t="shared" si="6"/>
        <v>0</v>
      </c>
      <c r="BH135" s="170">
        <f t="shared" si="7"/>
        <v>0</v>
      </c>
      <c r="BI135" s="170">
        <f t="shared" si="8"/>
        <v>0</v>
      </c>
      <c r="BJ135" s="18" t="s">
        <v>85</v>
      </c>
      <c r="BK135" s="170">
        <f t="shared" si="9"/>
        <v>0</v>
      </c>
      <c r="BL135" s="18" t="s">
        <v>595</v>
      </c>
      <c r="BM135" s="169" t="s">
        <v>814</v>
      </c>
    </row>
    <row r="136" spans="1:65" s="2" customFormat="1" ht="16.5" customHeight="1">
      <c r="A136" s="33"/>
      <c r="B136" s="156"/>
      <c r="C136" s="209" t="s">
        <v>484</v>
      </c>
      <c r="D136" s="209" t="s">
        <v>588</v>
      </c>
      <c r="E136" s="210" t="s">
        <v>1899</v>
      </c>
      <c r="F136" s="211" t="s">
        <v>1900</v>
      </c>
      <c r="G136" s="212" t="s">
        <v>227</v>
      </c>
      <c r="H136" s="213">
        <v>2</v>
      </c>
      <c r="I136" s="214"/>
      <c r="J136" s="215">
        <f t="shared" si="0"/>
        <v>0</v>
      </c>
      <c r="K136" s="216"/>
      <c r="L136" s="217"/>
      <c r="M136" s="218" t="s">
        <v>1</v>
      </c>
      <c r="N136" s="219" t="s">
        <v>40</v>
      </c>
      <c r="O136" s="62"/>
      <c r="P136" s="167">
        <f t="shared" si="1"/>
        <v>0</v>
      </c>
      <c r="Q136" s="167">
        <v>0</v>
      </c>
      <c r="R136" s="167">
        <f t="shared" si="2"/>
        <v>0</v>
      </c>
      <c r="S136" s="167">
        <v>0</v>
      </c>
      <c r="T136" s="168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1867</v>
      </c>
      <c r="AT136" s="169" t="s">
        <v>588</v>
      </c>
      <c r="AU136" s="169" t="s">
        <v>85</v>
      </c>
      <c r="AY136" s="18" t="s">
        <v>222</v>
      </c>
      <c r="BE136" s="170">
        <f t="shared" si="4"/>
        <v>0</v>
      </c>
      <c r="BF136" s="170">
        <f t="shared" si="5"/>
        <v>0</v>
      </c>
      <c r="BG136" s="170">
        <f t="shared" si="6"/>
        <v>0</v>
      </c>
      <c r="BH136" s="170">
        <f t="shared" si="7"/>
        <v>0</v>
      </c>
      <c r="BI136" s="170">
        <f t="shared" si="8"/>
        <v>0</v>
      </c>
      <c r="BJ136" s="18" t="s">
        <v>85</v>
      </c>
      <c r="BK136" s="170">
        <f t="shared" si="9"/>
        <v>0</v>
      </c>
      <c r="BL136" s="18" t="s">
        <v>595</v>
      </c>
      <c r="BM136" s="169" t="s">
        <v>818</v>
      </c>
    </row>
    <row r="137" spans="1:65" s="2" customFormat="1" ht="33" customHeight="1">
      <c r="A137" s="33"/>
      <c r="B137" s="156"/>
      <c r="C137" s="157" t="s">
        <v>488</v>
      </c>
      <c r="D137" s="157" t="s">
        <v>224</v>
      </c>
      <c r="E137" s="158" t="s">
        <v>1901</v>
      </c>
      <c r="F137" s="159" t="s">
        <v>1902</v>
      </c>
      <c r="G137" s="160" t="s">
        <v>227</v>
      </c>
      <c r="H137" s="161">
        <v>2</v>
      </c>
      <c r="I137" s="162"/>
      <c r="J137" s="163">
        <f t="shared" si="0"/>
        <v>0</v>
      </c>
      <c r="K137" s="164"/>
      <c r="L137" s="34"/>
      <c r="M137" s="165" t="s">
        <v>1</v>
      </c>
      <c r="N137" s="166" t="s">
        <v>40</v>
      </c>
      <c r="O137" s="62"/>
      <c r="P137" s="167">
        <f t="shared" si="1"/>
        <v>0</v>
      </c>
      <c r="Q137" s="167">
        <v>0</v>
      </c>
      <c r="R137" s="167">
        <f t="shared" si="2"/>
        <v>0</v>
      </c>
      <c r="S137" s="167">
        <v>0</v>
      </c>
      <c r="T137" s="168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595</v>
      </c>
      <c r="AT137" s="169" t="s">
        <v>224</v>
      </c>
      <c r="AU137" s="169" t="s">
        <v>85</v>
      </c>
      <c r="AY137" s="18" t="s">
        <v>222</v>
      </c>
      <c r="BE137" s="170">
        <f t="shared" si="4"/>
        <v>0</v>
      </c>
      <c r="BF137" s="170">
        <f t="shared" si="5"/>
        <v>0</v>
      </c>
      <c r="BG137" s="170">
        <f t="shared" si="6"/>
        <v>0</v>
      </c>
      <c r="BH137" s="170">
        <f t="shared" si="7"/>
        <v>0</v>
      </c>
      <c r="BI137" s="170">
        <f t="shared" si="8"/>
        <v>0</v>
      </c>
      <c r="BJ137" s="18" t="s">
        <v>85</v>
      </c>
      <c r="BK137" s="170">
        <f t="shared" si="9"/>
        <v>0</v>
      </c>
      <c r="BL137" s="18" t="s">
        <v>595</v>
      </c>
      <c r="BM137" s="169" t="s">
        <v>1151</v>
      </c>
    </row>
    <row r="138" spans="1:65" s="2" customFormat="1" ht="16.5" customHeight="1">
      <c r="A138" s="33"/>
      <c r="B138" s="156"/>
      <c r="C138" s="209" t="s">
        <v>492</v>
      </c>
      <c r="D138" s="209" t="s">
        <v>588</v>
      </c>
      <c r="E138" s="210" t="s">
        <v>1903</v>
      </c>
      <c r="F138" s="211" t="s">
        <v>1904</v>
      </c>
      <c r="G138" s="212" t="s">
        <v>227</v>
      </c>
      <c r="H138" s="213">
        <v>2</v>
      </c>
      <c r="I138" s="214"/>
      <c r="J138" s="215">
        <f t="shared" si="0"/>
        <v>0</v>
      </c>
      <c r="K138" s="216"/>
      <c r="L138" s="217"/>
      <c r="M138" s="218" t="s">
        <v>1</v>
      </c>
      <c r="N138" s="219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1867</v>
      </c>
      <c r="AT138" s="169" t="s">
        <v>588</v>
      </c>
      <c r="AU138" s="169" t="s">
        <v>85</v>
      </c>
      <c r="AY138" s="18" t="s">
        <v>222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85</v>
      </c>
      <c r="BK138" s="170">
        <f t="shared" si="9"/>
        <v>0</v>
      </c>
      <c r="BL138" s="18" t="s">
        <v>595</v>
      </c>
      <c r="BM138" s="169" t="s">
        <v>1449</v>
      </c>
    </row>
    <row r="139" spans="1:65" s="2" customFormat="1" ht="24.15" customHeight="1">
      <c r="A139" s="33"/>
      <c r="B139" s="156"/>
      <c r="C139" s="157" t="s">
        <v>528</v>
      </c>
      <c r="D139" s="157" t="s">
        <v>224</v>
      </c>
      <c r="E139" s="158" t="s">
        <v>1917</v>
      </c>
      <c r="F139" s="159" t="s">
        <v>1918</v>
      </c>
      <c r="G139" s="160" t="s">
        <v>227</v>
      </c>
      <c r="H139" s="161">
        <v>4</v>
      </c>
      <c r="I139" s="162"/>
      <c r="J139" s="163">
        <f t="shared" si="0"/>
        <v>0</v>
      </c>
      <c r="K139" s="164"/>
      <c r="L139" s="34"/>
      <c r="M139" s="165" t="s">
        <v>1</v>
      </c>
      <c r="N139" s="166" t="s">
        <v>40</v>
      </c>
      <c r="O139" s="62"/>
      <c r="P139" s="167">
        <f t="shared" si="1"/>
        <v>0</v>
      </c>
      <c r="Q139" s="167">
        <v>0</v>
      </c>
      <c r="R139" s="167">
        <f t="shared" si="2"/>
        <v>0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595</v>
      </c>
      <c r="AT139" s="169" t="s">
        <v>224</v>
      </c>
      <c r="AU139" s="169" t="s">
        <v>85</v>
      </c>
      <c r="AY139" s="18" t="s">
        <v>222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85</v>
      </c>
      <c r="BK139" s="170">
        <f t="shared" si="9"/>
        <v>0</v>
      </c>
      <c r="BL139" s="18" t="s">
        <v>595</v>
      </c>
      <c r="BM139" s="169" t="s">
        <v>958</v>
      </c>
    </row>
    <row r="140" spans="1:65" s="2" customFormat="1" ht="16.5" customHeight="1">
      <c r="A140" s="33"/>
      <c r="B140" s="156"/>
      <c r="C140" s="209" t="s">
        <v>539</v>
      </c>
      <c r="D140" s="209" t="s">
        <v>588</v>
      </c>
      <c r="E140" s="210" t="s">
        <v>1919</v>
      </c>
      <c r="F140" s="211" t="s">
        <v>1920</v>
      </c>
      <c r="G140" s="212" t="s">
        <v>227</v>
      </c>
      <c r="H140" s="213">
        <v>4</v>
      </c>
      <c r="I140" s="214"/>
      <c r="J140" s="215">
        <f t="shared" si="0"/>
        <v>0</v>
      </c>
      <c r="K140" s="216"/>
      <c r="L140" s="217"/>
      <c r="M140" s="218" t="s">
        <v>1</v>
      </c>
      <c r="N140" s="219" t="s">
        <v>40</v>
      </c>
      <c r="O140" s="62"/>
      <c r="P140" s="167">
        <f t="shared" si="1"/>
        <v>0</v>
      </c>
      <c r="Q140" s="167">
        <v>0</v>
      </c>
      <c r="R140" s="167">
        <f t="shared" si="2"/>
        <v>0</v>
      </c>
      <c r="S140" s="167">
        <v>0</v>
      </c>
      <c r="T140" s="168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1867</v>
      </c>
      <c r="AT140" s="169" t="s">
        <v>588</v>
      </c>
      <c r="AU140" s="169" t="s">
        <v>85</v>
      </c>
      <c r="AY140" s="18" t="s">
        <v>222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85</v>
      </c>
      <c r="BK140" s="170">
        <f t="shared" si="9"/>
        <v>0</v>
      </c>
      <c r="BL140" s="18" t="s">
        <v>595</v>
      </c>
      <c r="BM140" s="169" t="s">
        <v>969</v>
      </c>
    </row>
    <row r="141" spans="1:65" s="2" customFormat="1" ht="16.5" customHeight="1">
      <c r="A141" s="33"/>
      <c r="B141" s="156"/>
      <c r="C141" s="157" t="s">
        <v>568</v>
      </c>
      <c r="D141" s="157" t="s">
        <v>224</v>
      </c>
      <c r="E141" s="158" t="s">
        <v>1929</v>
      </c>
      <c r="F141" s="159" t="s">
        <v>1930</v>
      </c>
      <c r="G141" s="160" t="s">
        <v>227</v>
      </c>
      <c r="H141" s="161">
        <v>6</v>
      </c>
      <c r="I141" s="162"/>
      <c r="J141" s="163">
        <f t="shared" si="0"/>
        <v>0</v>
      </c>
      <c r="K141" s="164"/>
      <c r="L141" s="34"/>
      <c r="M141" s="165" t="s">
        <v>1</v>
      </c>
      <c r="N141" s="166" t="s">
        <v>40</v>
      </c>
      <c r="O141" s="62"/>
      <c r="P141" s="167">
        <f t="shared" si="1"/>
        <v>0</v>
      </c>
      <c r="Q141" s="167">
        <v>0</v>
      </c>
      <c r="R141" s="167">
        <f t="shared" si="2"/>
        <v>0</v>
      </c>
      <c r="S141" s="167">
        <v>0</v>
      </c>
      <c r="T141" s="168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595</v>
      </c>
      <c r="AT141" s="169" t="s">
        <v>224</v>
      </c>
      <c r="AU141" s="169" t="s">
        <v>85</v>
      </c>
      <c r="AY141" s="18" t="s">
        <v>222</v>
      </c>
      <c r="BE141" s="170">
        <f t="shared" si="4"/>
        <v>0</v>
      </c>
      <c r="BF141" s="170">
        <f t="shared" si="5"/>
        <v>0</v>
      </c>
      <c r="BG141" s="170">
        <f t="shared" si="6"/>
        <v>0</v>
      </c>
      <c r="BH141" s="170">
        <f t="shared" si="7"/>
        <v>0</v>
      </c>
      <c r="BI141" s="170">
        <f t="shared" si="8"/>
        <v>0</v>
      </c>
      <c r="BJ141" s="18" t="s">
        <v>85</v>
      </c>
      <c r="BK141" s="170">
        <f t="shared" si="9"/>
        <v>0</v>
      </c>
      <c r="BL141" s="18" t="s">
        <v>595</v>
      </c>
      <c r="BM141" s="169" t="s">
        <v>1183</v>
      </c>
    </row>
    <row r="142" spans="1:65" s="2" customFormat="1" ht="16.5" customHeight="1">
      <c r="A142" s="33"/>
      <c r="B142" s="156"/>
      <c r="C142" s="209" t="s">
        <v>576</v>
      </c>
      <c r="D142" s="209" t="s">
        <v>588</v>
      </c>
      <c r="E142" s="210" t="s">
        <v>1931</v>
      </c>
      <c r="F142" s="211" t="s">
        <v>3302</v>
      </c>
      <c r="G142" s="212" t="s">
        <v>227</v>
      </c>
      <c r="H142" s="213">
        <v>6</v>
      </c>
      <c r="I142" s="214"/>
      <c r="J142" s="215">
        <f t="shared" si="0"/>
        <v>0</v>
      </c>
      <c r="K142" s="216"/>
      <c r="L142" s="217"/>
      <c r="M142" s="218" t="s">
        <v>1</v>
      </c>
      <c r="N142" s="219" t="s">
        <v>40</v>
      </c>
      <c r="O142" s="62"/>
      <c r="P142" s="167">
        <f t="shared" si="1"/>
        <v>0</v>
      </c>
      <c r="Q142" s="167">
        <v>0</v>
      </c>
      <c r="R142" s="167">
        <f t="shared" si="2"/>
        <v>0</v>
      </c>
      <c r="S142" s="167">
        <v>0</v>
      </c>
      <c r="T142" s="168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1867</v>
      </c>
      <c r="AT142" s="169" t="s">
        <v>588</v>
      </c>
      <c r="AU142" s="169" t="s">
        <v>85</v>
      </c>
      <c r="AY142" s="18" t="s">
        <v>222</v>
      </c>
      <c r="BE142" s="170">
        <f t="shared" si="4"/>
        <v>0</v>
      </c>
      <c r="BF142" s="170">
        <f t="shared" si="5"/>
        <v>0</v>
      </c>
      <c r="BG142" s="170">
        <f t="shared" si="6"/>
        <v>0</v>
      </c>
      <c r="BH142" s="170">
        <f t="shared" si="7"/>
        <v>0</v>
      </c>
      <c r="BI142" s="170">
        <f t="shared" si="8"/>
        <v>0</v>
      </c>
      <c r="BJ142" s="18" t="s">
        <v>85</v>
      </c>
      <c r="BK142" s="170">
        <f t="shared" si="9"/>
        <v>0</v>
      </c>
      <c r="BL142" s="18" t="s">
        <v>595</v>
      </c>
      <c r="BM142" s="169" t="s">
        <v>1196</v>
      </c>
    </row>
    <row r="143" spans="1:65" s="2" customFormat="1" ht="16.5" customHeight="1">
      <c r="A143" s="33"/>
      <c r="B143" s="156"/>
      <c r="C143" s="157" t="s">
        <v>582</v>
      </c>
      <c r="D143" s="157" t="s">
        <v>224</v>
      </c>
      <c r="E143" s="158" t="s">
        <v>1932</v>
      </c>
      <c r="F143" s="159" t="s">
        <v>1933</v>
      </c>
      <c r="G143" s="160" t="s">
        <v>227</v>
      </c>
      <c r="H143" s="161">
        <v>1</v>
      </c>
      <c r="I143" s="162"/>
      <c r="J143" s="163">
        <f t="shared" si="0"/>
        <v>0</v>
      </c>
      <c r="K143" s="164"/>
      <c r="L143" s="34"/>
      <c r="M143" s="165" t="s">
        <v>1</v>
      </c>
      <c r="N143" s="166" t="s">
        <v>40</v>
      </c>
      <c r="O143" s="62"/>
      <c r="P143" s="167">
        <f t="shared" si="1"/>
        <v>0</v>
      </c>
      <c r="Q143" s="167">
        <v>0</v>
      </c>
      <c r="R143" s="167">
        <f t="shared" si="2"/>
        <v>0</v>
      </c>
      <c r="S143" s="167">
        <v>0</v>
      </c>
      <c r="T143" s="168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595</v>
      </c>
      <c r="AT143" s="169" t="s">
        <v>224</v>
      </c>
      <c r="AU143" s="169" t="s">
        <v>85</v>
      </c>
      <c r="AY143" s="18" t="s">
        <v>222</v>
      </c>
      <c r="BE143" s="170">
        <f t="shared" si="4"/>
        <v>0</v>
      </c>
      <c r="BF143" s="170">
        <f t="shared" si="5"/>
        <v>0</v>
      </c>
      <c r="BG143" s="170">
        <f t="shared" si="6"/>
        <v>0</v>
      </c>
      <c r="BH143" s="170">
        <f t="shared" si="7"/>
        <v>0</v>
      </c>
      <c r="BI143" s="170">
        <f t="shared" si="8"/>
        <v>0</v>
      </c>
      <c r="BJ143" s="18" t="s">
        <v>85</v>
      </c>
      <c r="BK143" s="170">
        <f t="shared" si="9"/>
        <v>0</v>
      </c>
      <c r="BL143" s="18" t="s">
        <v>595</v>
      </c>
      <c r="BM143" s="169" t="s">
        <v>2170</v>
      </c>
    </row>
    <row r="144" spans="1:65" s="2" customFormat="1" ht="16.5" customHeight="1">
      <c r="A144" s="33"/>
      <c r="B144" s="156"/>
      <c r="C144" s="209" t="s">
        <v>592</v>
      </c>
      <c r="D144" s="209" t="s">
        <v>588</v>
      </c>
      <c r="E144" s="210" t="s">
        <v>1934</v>
      </c>
      <c r="F144" s="211" t="s">
        <v>1935</v>
      </c>
      <c r="G144" s="212" t="s">
        <v>227</v>
      </c>
      <c r="H144" s="213">
        <v>1</v>
      </c>
      <c r="I144" s="214"/>
      <c r="J144" s="215">
        <f t="shared" si="0"/>
        <v>0</v>
      </c>
      <c r="K144" s="216"/>
      <c r="L144" s="217"/>
      <c r="M144" s="218" t="s">
        <v>1</v>
      </c>
      <c r="N144" s="219" t="s">
        <v>40</v>
      </c>
      <c r="O144" s="62"/>
      <c r="P144" s="167">
        <f t="shared" si="1"/>
        <v>0</v>
      </c>
      <c r="Q144" s="167">
        <v>0</v>
      </c>
      <c r="R144" s="167">
        <f t="shared" si="2"/>
        <v>0</v>
      </c>
      <c r="S144" s="167">
        <v>0</v>
      </c>
      <c r="T144" s="168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1867</v>
      </c>
      <c r="AT144" s="169" t="s">
        <v>588</v>
      </c>
      <c r="AU144" s="169" t="s">
        <v>85</v>
      </c>
      <c r="AY144" s="18" t="s">
        <v>222</v>
      </c>
      <c r="BE144" s="170">
        <f t="shared" si="4"/>
        <v>0</v>
      </c>
      <c r="BF144" s="170">
        <f t="shared" si="5"/>
        <v>0</v>
      </c>
      <c r="BG144" s="170">
        <f t="shared" si="6"/>
        <v>0</v>
      </c>
      <c r="BH144" s="170">
        <f t="shared" si="7"/>
        <v>0</v>
      </c>
      <c r="BI144" s="170">
        <f t="shared" si="8"/>
        <v>0</v>
      </c>
      <c r="BJ144" s="18" t="s">
        <v>85</v>
      </c>
      <c r="BK144" s="170">
        <f t="shared" si="9"/>
        <v>0</v>
      </c>
      <c r="BL144" s="18" t="s">
        <v>595</v>
      </c>
      <c r="BM144" s="169" t="s">
        <v>2171</v>
      </c>
    </row>
    <row r="145" spans="1:65" s="2" customFormat="1" ht="16.5" customHeight="1">
      <c r="A145" s="33"/>
      <c r="B145" s="156"/>
      <c r="C145" s="157" t="s">
        <v>396</v>
      </c>
      <c r="D145" s="157" t="s">
        <v>224</v>
      </c>
      <c r="E145" s="158" t="s">
        <v>1936</v>
      </c>
      <c r="F145" s="159" t="s">
        <v>3322</v>
      </c>
      <c r="G145" s="160" t="s">
        <v>227</v>
      </c>
      <c r="H145" s="161">
        <v>1</v>
      </c>
      <c r="I145" s="162"/>
      <c r="J145" s="163">
        <f t="shared" si="0"/>
        <v>0</v>
      </c>
      <c r="K145" s="164"/>
      <c r="L145" s="34"/>
      <c r="M145" s="165" t="s">
        <v>1</v>
      </c>
      <c r="N145" s="166" t="s">
        <v>40</v>
      </c>
      <c r="O145" s="62"/>
      <c r="P145" s="167">
        <f t="shared" si="1"/>
        <v>0</v>
      </c>
      <c r="Q145" s="167">
        <v>0</v>
      </c>
      <c r="R145" s="167">
        <f t="shared" si="2"/>
        <v>0</v>
      </c>
      <c r="S145" s="167">
        <v>0</v>
      </c>
      <c r="T145" s="168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595</v>
      </c>
      <c r="AT145" s="169" t="s">
        <v>224</v>
      </c>
      <c r="AU145" s="169" t="s">
        <v>85</v>
      </c>
      <c r="AY145" s="18" t="s">
        <v>222</v>
      </c>
      <c r="BE145" s="170">
        <f t="shared" si="4"/>
        <v>0</v>
      </c>
      <c r="BF145" s="170">
        <f t="shared" si="5"/>
        <v>0</v>
      </c>
      <c r="BG145" s="170">
        <f t="shared" si="6"/>
        <v>0</v>
      </c>
      <c r="BH145" s="170">
        <f t="shared" si="7"/>
        <v>0</v>
      </c>
      <c r="BI145" s="170">
        <f t="shared" si="8"/>
        <v>0</v>
      </c>
      <c r="BJ145" s="18" t="s">
        <v>85</v>
      </c>
      <c r="BK145" s="170">
        <f t="shared" si="9"/>
        <v>0</v>
      </c>
      <c r="BL145" s="18" t="s">
        <v>595</v>
      </c>
      <c r="BM145" s="169" t="s">
        <v>2172</v>
      </c>
    </row>
    <row r="146" spans="1:65" s="2" customFormat="1" ht="16.5" customHeight="1">
      <c r="A146" s="33"/>
      <c r="B146" s="156"/>
      <c r="C146" s="209" t="s">
        <v>620</v>
      </c>
      <c r="D146" s="209" t="s">
        <v>588</v>
      </c>
      <c r="E146" s="210" t="s">
        <v>1937</v>
      </c>
      <c r="F146" s="211" t="s">
        <v>3323</v>
      </c>
      <c r="G146" s="212" t="s">
        <v>227</v>
      </c>
      <c r="H146" s="213">
        <v>1</v>
      </c>
      <c r="I146" s="214"/>
      <c r="J146" s="215">
        <f t="shared" si="0"/>
        <v>0</v>
      </c>
      <c r="K146" s="216"/>
      <c r="L146" s="217"/>
      <c r="M146" s="218" t="s">
        <v>1</v>
      </c>
      <c r="N146" s="219" t="s">
        <v>40</v>
      </c>
      <c r="O146" s="62"/>
      <c r="P146" s="167">
        <f t="shared" si="1"/>
        <v>0</v>
      </c>
      <c r="Q146" s="167">
        <v>0</v>
      </c>
      <c r="R146" s="167">
        <f t="shared" si="2"/>
        <v>0</v>
      </c>
      <c r="S146" s="167">
        <v>0</v>
      </c>
      <c r="T146" s="168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1867</v>
      </c>
      <c r="AT146" s="169" t="s">
        <v>588</v>
      </c>
      <c r="AU146" s="169" t="s">
        <v>85</v>
      </c>
      <c r="AY146" s="18" t="s">
        <v>222</v>
      </c>
      <c r="BE146" s="170">
        <f t="shared" si="4"/>
        <v>0</v>
      </c>
      <c r="BF146" s="170">
        <f t="shared" si="5"/>
        <v>0</v>
      </c>
      <c r="BG146" s="170">
        <f t="shared" si="6"/>
        <v>0</v>
      </c>
      <c r="BH146" s="170">
        <f t="shared" si="7"/>
        <v>0</v>
      </c>
      <c r="BI146" s="170">
        <f t="shared" si="8"/>
        <v>0</v>
      </c>
      <c r="BJ146" s="18" t="s">
        <v>85</v>
      </c>
      <c r="BK146" s="170">
        <f t="shared" si="9"/>
        <v>0</v>
      </c>
      <c r="BL146" s="18" t="s">
        <v>595</v>
      </c>
      <c r="BM146" s="169" t="s">
        <v>2173</v>
      </c>
    </row>
    <row r="147" spans="1:65" s="2" customFormat="1" ht="24.15" customHeight="1">
      <c r="A147" s="33"/>
      <c r="B147" s="156"/>
      <c r="C147" s="157" t="s">
        <v>407</v>
      </c>
      <c r="D147" s="157" t="s">
        <v>224</v>
      </c>
      <c r="E147" s="158" t="s">
        <v>1938</v>
      </c>
      <c r="F147" s="159" t="s">
        <v>1939</v>
      </c>
      <c r="G147" s="160" t="s">
        <v>227</v>
      </c>
      <c r="H147" s="161">
        <v>2</v>
      </c>
      <c r="I147" s="162"/>
      <c r="J147" s="163">
        <f t="shared" si="0"/>
        <v>0</v>
      </c>
      <c r="K147" s="164"/>
      <c r="L147" s="34"/>
      <c r="M147" s="165" t="s">
        <v>1</v>
      </c>
      <c r="N147" s="166" t="s">
        <v>40</v>
      </c>
      <c r="O147" s="62"/>
      <c r="P147" s="167">
        <f t="shared" si="1"/>
        <v>0</v>
      </c>
      <c r="Q147" s="167">
        <v>0</v>
      </c>
      <c r="R147" s="167">
        <f t="shared" si="2"/>
        <v>0</v>
      </c>
      <c r="S147" s="167">
        <v>0</v>
      </c>
      <c r="T147" s="168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595</v>
      </c>
      <c r="AT147" s="169" t="s">
        <v>224</v>
      </c>
      <c r="AU147" s="169" t="s">
        <v>85</v>
      </c>
      <c r="AY147" s="18" t="s">
        <v>222</v>
      </c>
      <c r="BE147" s="170">
        <f t="shared" si="4"/>
        <v>0</v>
      </c>
      <c r="BF147" s="170">
        <f t="shared" si="5"/>
        <v>0</v>
      </c>
      <c r="BG147" s="170">
        <f t="shared" si="6"/>
        <v>0</v>
      </c>
      <c r="BH147" s="170">
        <f t="shared" si="7"/>
        <v>0</v>
      </c>
      <c r="BI147" s="170">
        <f t="shared" si="8"/>
        <v>0</v>
      </c>
      <c r="BJ147" s="18" t="s">
        <v>85</v>
      </c>
      <c r="BK147" s="170">
        <f t="shared" si="9"/>
        <v>0</v>
      </c>
      <c r="BL147" s="18" t="s">
        <v>595</v>
      </c>
      <c r="BM147" s="169" t="s">
        <v>2174</v>
      </c>
    </row>
    <row r="148" spans="1:65" s="2" customFormat="1" ht="16.5" customHeight="1">
      <c r="A148" s="33"/>
      <c r="B148" s="156"/>
      <c r="C148" s="209" t="s">
        <v>390</v>
      </c>
      <c r="D148" s="209" t="s">
        <v>588</v>
      </c>
      <c r="E148" s="210" t="s">
        <v>1941</v>
      </c>
      <c r="F148" s="211" t="s">
        <v>1942</v>
      </c>
      <c r="G148" s="212" t="s">
        <v>227</v>
      </c>
      <c r="H148" s="213">
        <v>2</v>
      </c>
      <c r="I148" s="214"/>
      <c r="J148" s="215">
        <f t="shared" si="0"/>
        <v>0</v>
      </c>
      <c r="K148" s="216"/>
      <c r="L148" s="217"/>
      <c r="M148" s="218" t="s">
        <v>1</v>
      </c>
      <c r="N148" s="219" t="s">
        <v>40</v>
      </c>
      <c r="O148" s="62"/>
      <c r="P148" s="167">
        <f t="shared" si="1"/>
        <v>0</v>
      </c>
      <c r="Q148" s="167">
        <v>1.4499999999999999E-3</v>
      </c>
      <c r="R148" s="167">
        <f t="shared" si="2"/>
        <v>2.8999999999999998E-3</v>
      </c>
      <c r="S148" s="167">
        <v>0</v>
      </c>
      <c r="T148" s="168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1867</v>
      </c>
      <c r="AT148" s="169" t="s">
        <v>588</v>
      </c>
      <c r="AU148" s="169" t="s">
        <v>85</v>
      </c>
      <c r="AY148" s="18" t="s">
        <v>222</v>
      </c>
      <c r="BE148" s="170">
        <f t="shared" si="4"/>
        <v>0</v>
      </c>
      <c r="BF148" s="170">
        <f t="shared" si="5"/>
        <v>0</v>
      </c>
      <c r="BG148" s="170">
        <f t="shared" si="6"/>
        <v>0</v>
      </c>
      <c r="BH148" s="170">
        <f t="shared" si="7"/>
        <v>0</v>
      </c>
      <c r="BI148" s="170">
        <f t="shared" si="8"/>
        <v>0</v>
      </c>
      <c r="BJ148" s="18" t="s">
        <v>85</v>
      </c>
      <c r="BK148" s="170">
        <f t="shared" si="9"/>
        <v>0</v>
      </c>
      <c r="BL148" s="18" t="s">
        <v>595</v>
      </c>
      <c r="BM148" s="169" t="s">
        <v>2175</v>
      </c>
    </row>
    <row r="149" spans="1:65" s="2" customFormat="1" ht="21.75" customHeight="1">
      <c r="A149" s="33"/>
      <c r="B149" s="156"/>
      <c r="C149" s="157" t="s">
        <v>806</v>
      </c>
      <c r="D149" s="157" t="s">
        <v>224</v>
      </c>
      <c r="E149" s="158" t="s">
        <v>1943</v>
      </c>
      <c r="F149" s="159" t="s">
        <v>1944</v>
      </c>
      <c r="G149" s="160" t="s">
        <v>399</v>
      </c>
      <c r="H149" s="161">
        <v>12</v>
      </c>
      <c r="I149" s="162"/>
      <c r="J149" s="163">
        <f t="shared" si="0"/>
        <v>0</v>
      </c>
      <c r="K149" s="164"/>
      <c r="L149" s="34"/>
      <c r="M149" s="165" t="s">
        <v>1</v>
      </c>
      <c r="N149" s="166" t="s">
        <v>40</v>
      </c>
      <c r="O149" s="62"/>
      <c r="P149" s="167">
        <f t="shared" si="1"/>
        <v>0</v>
      </c>
      <c r="Q149" s="167">
        <v>0</v>
      </c>
      <c r="R149" s="167">
        <f t="shared" si="2"/>
        <v>0</v>
      </c>
      <c r="S149" s="167">
        <v>0</v>
      </c>
      <c r="T149" s="168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595</v>
      </c>
      <c r="AT149" s="169" t="s">
        <v>224</v>
      </c>
      <c r="AU149" s="169" t="s">
        <v>85</v>
      </c>
      <c r="AY149" s="18" t="s">
        <v>222</v>
      </c>
      <c r="BE149" s="170">
        <f t="shared" si="4"/>
        <v>0</v>
      </c>
      <c r="BF149" s="170">
        <f t="shared" si="5"/>
        <v>0</v>
      </c>
      <c r="BG149" s="170">
        <f t="shared" si="6"/>
        <v>0</v>
      </c>
      <c r="BH149" s="170">
        <f t="shared" si="7"/>
        <v>0</v>
      </c>
      <c r="BI149" s="170">
        <f t="shared" si="8"/>
        <v>0</v>
      </c>
      <c r="BJ149" s="18" t="s">
        <v>85</v>
      </c>
      <c r="BK149" s="170">
        <f t="shared" si="9"/>
        <v>0</v>
      </c>
      <c r="BL149" s="18" t="s">
        <v>595</v>
      </c>
      <c r="BM149" s="169" t="s">
        <v>1052</v>
      </c>
    </row>
    <row r="150" spans="1:65" s="2" customFormat="1" ht="16.5" customHeight="1">
      <c r="A150" s="33"/>
      <c r="B150" s="156"/>
      <c r="C150" s="209" t="s">
        <v>810</v>
      </c>
      <c r="D150" s="209" t="s">
        <v>588</v>
      </c>
      <c r="E150" s="210" t="s">
        <v>1945</v>
      </c>
      <c r="F150" s="211" t="s">
        <v>1946</v>
      </c>
      <c r="G150" s="212" t="s">
        <v>227</v>
      </c>
      <c r="H150" s="213">
        <v>12</v>
      </c>
      <c r="I150" s="214"/>
      <c r="J150" s="215">
        <f t="shared" si="0"/>
        <v>0</v>
      </c>
      <c r="K150" s="216"/>
      <c r="L150" s="217"/>
      <c r="M150" s="218" t="s">
        <v>1</v>
      </c>
      <c r="N150" s="219" t="s">
        <v>40</v>
      </c>
      <c r="O150" s="62"/>
      <c r="P150" s="167">
        <f t="shared" si="1"/>
        <v>0</v>
      </c>
      <c r="Q150" s="167">
        <v>0</v>
      </c>
      <c r="R150" s="167">
        <f t="shared" si="2"/>
        <v>0</v>
      </c>
      <c r="S150" s="167">
        <v>0</v>
      </c>
      <c r="T150" s="168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1867</v>
      </c>
      <c r="AT150" s="169" t="s">
        <v>588</v>
      </c>
      <c r="AU150" s="169" t="s">
        <v>85</v>
      </c>
      <c r="AY150" s="18" t="s">
        <v>222</v>
      </c>
      <c r="BE150" s="170">
        <f t="shared" si="4"/>
        <v>0</v>
      </c>
      <c r="BF150" s="170">
        <f t="shared" si="5"/>
        <v>0</v>
      </c>
      <c r="BG150" s="170">
        <f t="shared" si="6"/>
        <v>0</v>
      </c>
      <c r="BH150" s="170">
        <f t="shared" si="7"/>
        <v>0</v>
      </c>
      <c r="BI150" s="170">
        <f t="shared" si="8"/>
        <v>0</v>
      </c>
      <c r="BJ150" s="18" t="s">
        <v>85</v>
      </c>
      <c r="BK150" s="170">
        <f t="shared" si="9"/>
        <v>0</v>
      </c>
      <c r="BL150" s="18" t="s">
        <v>595</v>
      </c>
      <c r="BM150" s="169" t="s">
        <v>1059</v>
      </c>
    </row>
    <row r="151" spans="1:65" s="2" customFormat="1" ht="16.5" customHeight="1">
      <c r="A151" s="33"/>
      <c r="B151" s="156"/>
      <c r="C151" s="209" t="s">
        <v>814</v>
      </c>
      <c r="D151" s="209" t="s">
        <v>588</v>
      </c>
      <c r="E151" s="210" t="s">
        <v>1947</v>
      </c>
      <c r="F151" s="211" t="s">
        <v>1948</v>
      </c>
      <c r="G151" s="212" t="s">
        <v>227</v>
      </c>
      <c r="H151" s="213">
        <v>12</v>
      </c>
      <c r="I151" s="214"/>
      <c r="J151" s="215">
        <f t="shared" si="0"/>
        <v>0</v>
      </c>
      <c r="K151" s="216"/>
      <c r="L151" s="217"/>
      <c r="M151" s="218" t="s">
        <v>1</v>
      </c>
      <c r="N151" s="219" t="s">
        <v>40</v>
      </c>
      <c r="O151" s="62"/>
      <c r="P151" s="167">
        <f t="shared" si="1"/>
        <v>0</v>
      </c>
      <c r="Q151" s="167">
        <v>0</v>
      </c>
      <c r="R151" s="167">
        <f t="shared" si="2"/>
        <v>0</v>
      </c>
      <c r="S151" s="167">
        <v>0</v>
      </c>
      <c r="T151" s="168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1867</v>
      </c>
      <c r="AT151" s="169" t="s">
        <v>588</v>
      </c>
      <c r="AU151" s="169" t="s">
        <v>85</v>
      </c>
      <c r="AY151" s="18" t="s">
        <v>222</v>
      </c>
      <c r="BE151" s="170">
        <f t="shared" si="4"/>
        <v>0</v>
      </c>
      <c r="BF151" s="170">
        <f t="shared" si="5"/>
        <v>0</v>
      </c>
      <c r="BG151" s="170">
        <f t="shared" si="6"/>
        <v>0</v>
      </c>
      <c r="BH151" s="170">
        <f t="shared" si="7"/>
        <v>0</v>
      </c>
      <c r="BI151" s="170">
        <f t="shared" si="8"/>
        <v>0</v>
      </c>
      <c r="BJ151" s="18" t="s">
        <v>85</v>
      </c>
      <c r="BK151" s="170">
        <f t="shared" si="9"/>
        <v>0</v>
      </c>
      <c r="BL151" s="18" t="s">
        <v>595</v>
      </c>
      <c r="BM151" s="169" t="s">
        <v>1066</v>
      </c>
    </row>
    <row r="152" spans="1:65" s="2" customFormat="1" ht="16.5" customHeight="1">
      <c r="A152" s="33"/>
      <c r="B152" s="156"/>
      <c r="C152" s="209" t="s">
        <v>934</v>
      </c>
      <c r="D152" s="209" t="s">
        <v>588</v>
      </c>
      <c r="E152" s="210" t="s">
        <v>1949</v>
      </c>
      <c r="F152" s="211" t="s">
        <v>1950</v>
      </c>
      <c r="G152" s="212" t="s">
        <v>1295</v>
      </c>
      <c r="H152" s="213">
        <v>12</v>
      </c>
      <c r="I152" s="214"/>
      <c r="J152" s="215">
        <f t="shared" si="0"/>
        <v>0</v>
      </c>
      <c r="K152" s="216"/>
      <c r="L152" s="217"/>
      <c r="M152" s="218" t="s">
        <v>1</v>
      </c>
      <c r="N152" s="219" t="s">
        <v>40</v>
      </c>
      <c r="O152" s="62"/>
      <c r="P152" s="167">
        <f t="shared" si="1"/>
        <v>0</v>
      </c>
      <c r="Q152" s="167">
        <v>1E-3</v>
      </c>
      <c r="R152" s="167">
        <f t="shared" si="2"/>
        <v>1.2E-2</v>
      </c>
      <c r="S152" s="167">
        <v>0</v>
      </c>
      <c r="T152" s="168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1867</v>
      </c>
      <c r="AT152" s="169" t="s">
        <v>588</v>
      </c>
      <c r="AU152" s="169" t="s">
        <v>85</v>
      </c>
      <c r="AY152" s="18" t="s">
        <v>222</v>
      </c>
      <c r="BE152" s="170">
        <f t="shared" si="4"/>
        <v>0</v>
      </c>
      <c r="BF152" s="170">
        <f t="shared" si="5"/>
        <v>0</v>
      </c>
      <c r="BG152" s="170">
        <f t="shared" si="6"/>
        <v>0</v>
      </c>
      <c r="BH152" s="170">
        <f t="shared" si="7"/>
        <v>0</v>
      </c>
      <c r="BI152" s="170">
        <f t="shared" si="8"/>
        <v>0</v>
      </c>
      <c r="BJ152" s="18" t="s">
        <v>85</v>
      </c>
      <c r="BK152" s="170">
        <f t="shared" si="9"/>
        <v>0</v>
      </c>
      <c r="BL152" s="18" t="s">
        <v>595</v>
      </c>
      <c r="BM152" s="169" t="s">
        <v>1071</v>
      </c>
    </row>
    <row r="153" spans="1:65" s="2" customFormat="1" ht="24.15" customHeight="1">
      <c r="A153" s="33"/>
      <c r="B153" s="156"/>
      <c r="C153" s="157" t="s">
        <v>818</v>
      </c>
      <c r="D153" s="157" t="s">
        <v>224</v>
      </c>
      <c r="E153" s="158" t="s">
        <v>1951</v>
      </c>
      <c r="F153" s="159" t="s">
        <v>1952</v>
      </c>
      <c r="G153" s="160" t="s">
        <v>399</v>
      </c>
      <c r="H153" s="161">
        <v>20</v>
      </c>
      <c r="I153" s="162"/>
      <c r="J153" s="163">
        <f t="shared" si="0"/>
        <v>0</v>
      </c>
      <c r="K153" s="164"/>
      <c r="L153" s="34"/>
      <c r="M153" s="165" t="s">
        <v>1</v>
      </c>
      <c r="N153" s="166" t="s">
        <v>40</v>
      </c>
      <c r="O153" s="62"/>
      <c r="P153" s="167">
        <f t="shared" si="1"/>
        <v>0</v>
      </c>
      <c r="Q153" s="167">
        <v>0</v>
      </c>
      <c r="R153" s="167">
        <f t="shared" si="2"/>
        <v>0</v>
      </c>
      <c r="S153" s="167">
        <v>0</v>
      </c>
      <c r="T153" s="168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595</v>
      </c>
      <c r="AT153" s="169" t="s">
        <v>224</v>
      </c>
      <c r="AU153" s="169" t="s">
        <v>85</v>
      </c>
      <c r="AY153" s="18" t="s">
        <v>222</v>
      </c>
      <c r="BE153" s="170">
        <f t="shared" si="4"/>
        <v>0</v>
      </c>
      <c r="BF153" s="170">
        <f t="shared" si="5"/>
        <v>0</v>
      </c>
      <c r="BG153" s="170">
        <f t="shared" si="6"/>
        <v>0</v>
      </c>
      <c r="BH153" s="170">
        <f t="shared" si="7"/>
        <v>0</v>
      </c>
      <c r="BI153" s="170">
        <f t="shared" si="8"/>
        <v>0</v>
      </c>
      <c r="BJ153" s="18" t="s">
        <v>85</v>
      </c>
      <c r="BK153" s="170">
        <f t="shared" si="9"/>
        <v>0</v>
      </c>
      <c r="BL153" s="18" t="s">
        <v>595</v>
      </c>
      <c r="BM153" s="169" t="s">
        <v>1079</v>
      </c>
    </row>
    <row r="154" spans="1:65" s="2" customFormat="1" ht="37.950000000000003" customHeight="1">
      <c r="A154" s="33"/>
      <c r="B154" s="156"/>
      <c r="C154" s="209" t="s">
        <v>1433</v>
      </c>
      <c r="D154" s="209" t="s">
        <v>588</v>
      </c>
      <c r="E154" s="210" t="s">
        <v>1953</v>
      </c>
      <c r="F154" s="211" t="s">
        <v>1954</v>
      </c>
      <c r="G154" s="212" t="s">
        <v>1295</v>
      </c>
      <c r="H154" s="213">
        <v>12.241</v>
      </c>
      <c r="I154" s="214"/>
      <c r="J154" s="215">
        <f t="shared" si="0"/>
        <v>0</v>
      </c>
      <c r="K154" s="216"/>
      <c r="L154" s="217"/>
      <c r="M154" s="218" t="s">
        <v>1</v>
      </c>
      <c r="N154" s="219" t="s">
        <v>40</v>
      </c>
      <c r="O154" s="62"/>
      <c r="P154" s="167">
        <f t="shared" si="1"/>
        <v>0</v>
      </c>
      <c r="Q154" s="167">
        <v>1E-3</v>
      </c>
      <c r="R154" s="167">
        <f t="shared" si="2"/>
        <v>1.2241E-2</v>
      </c>
      <c r="S154" s="167">
        <v>0</v>
      </c>
      <c r="T154" s="168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1867</v>
      </c>
      <c r="AT154" s="169" t="s">
        <v>588</v>
      </c>
      <c r="AU154" s="169" t="s">
        <v>85</v>
      </c>
      <c r="AY154" s="18" t="s">
        <v>222</v>
      </c>
      <c r="BE154" s="170">
        <f t="shared" si="4"/>
        <v>0</v>
      </c>
      <c r="BF154" s="170">
        <f t="shared" si="5"/>
        <v>0</v>
      </c>
      <c r="BG154" s="170">
        <f t="shared" si="6"/>
        <v>0</v>
      </c>
      <c r="BH154" s="170">
        <f t="shared" si="7"/>
        <v>0</v>
      </c>
      <c r="BI154" s="170">
        <f t="shared" si="8"/>
        <v>0</v>
      </c>
      <c r="BJ154" s="18" t="s">
        <v>85</v>
      </c>
      <c r="BK154" s="170">
        <f t="shared" si="9"/>
        <v>0</v>
      </c>
      <c r="BL154" s="18" t="s">
        <v>595</v>
      </c>
      <c r="BM154" s="169" t="s">
        <v>1087</v>
      </c>
    </row>
    <row r="155" spans="1:65" s="2" customFormat="1" ht="16.5" customHeight="1">
      <c r="A155" s="33"/>
      <c r="B155" s="156"/>
      <c r="C155" s="209" t="s">
        <v>1151</v>
      </c>
      <c r="D155" s="209" t="s">
        <v>588</v>
      </c>
      <c r="E155" s="210" t="s">
        <v>1955</v>
      </c>
      <c r="F155" s="211" t="s">
        <v>1956</v>
      </c>
      <c r="G155" s="212" t="s">
        <v>227</v>
      </c>
      <c r="H155" s="213">
        <v>1</v>
      </c>
      <c r="I155" s="214"/>
      <c r="J155" s="215">
        <f t="shared" si="0"/>
        <v>0</v>
      </c>
      <c r="K155" s="216"/>
      <c r="L155" s="217"/>
      <c r="M155" s="218" t="s">
        <v>1</v>
      </c>
      <c r="N155" s="219" t="s">
        <v>40</v>
      </c>
      <c r="O155" s="62"/>
      <c r="P155" s="167">
        <f t="shared" si="1"/>
        <v>0</v>
      </c>
      <c r="Q155" s="167">
        <v>0</v>
      </c>
      <c r="R155" s="167">
        <f t="shared" si="2"/>
        <v>0</v>
      </c>
      <c r="S155" s="167">
        <v>0</v>
      </c>
      <c r="T155" s="168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1867</v>
      </c>
      <c r="AT155" s="169" t="s">
        <v>588</v>
      </c>
      <c r="AU155" s="169" t="s">
        <v>85</v>
      </c>
      <c r="AY155" s="18" t="s">
        <v>222</v>
      </c>
      <c r="BE155" s="170">
        <f t="shared" si="4"/>
        <v>0</v>
      </c>
      <c r="BF155" s="170">
        <f t="shared" si="5"/>
        <v>0</v>
      </c>
      <c r="BG155" s="170">
        <f t="shared" si="6"/>
        <v>0</v>
      </c>
      <c r="BH155" s="170">
        <f t="shared" si="7"/>
        <v>0</v>
      </c>
      <c r="BI155" s="170">
        <f t="shared" si="8"/>
        <v>0</v>
      </c>
      <c r="BJ155" s="18" t="s">
        <v>85</v>
      </c>
      <c r="BK155" s="170">
        <f t="shared" si="9"/>
        <v>0</v>
      </c>
      <c r="BL155" s="18" t="s">
        <v>595</v>
      </c>
      <c r="BM155" s="169" t="s">
        <v>1095</v>
      </c>
    </row>
    <row r="156" spans="1:65" s="2" customFormat="1" ht="24.15" customHeight="1">
      <c r="A156" s="33"/>
      <c r="B156" s="156"/>
      <c r="C156" s="157" t="s">
        <v>1438</v>
      </c>
      <c r="D156" s="157" t="s">
        <v>224</v>
      </c>
      <c r="E156" s="158" t="s">
        <v>1957</v>
      </c>
      <c r="F156" s="159" t="s">
        <v>1958</v>
      </c>
      <c r="G156" s="160" t="s">
        <v>399</v>
      </c>
      <c r="H156" s="161">
        <v>33.450000000000003</v>
      </c>
      <c r="I156" s="162"/>
      <c r="J156" s="163">
        <f t="shared" si="0"/>
        <v>0</v>
      </c>
      <c r="K156" s="164"/>
      <c r="L156" s="34"/>
      <c r="M156" s="165" t="s">
        <v>1</v>
      </c>
      <c r="N156" s="166" t="s">
        <v>40</v>
      </c>
      <c r="O156" s="62"/>
      <c r="P156" s="167">
        <f t="shared" si="1"/>
        <v>0</v>
      </c>
      <c r="Q156" s="167">
        <v>0</v>
      </c>
      <c r="R156" s="167">
        <f t="shared" si="2"/>
        <v>0</v>
      </c>
      <c r="S156" s="167">
        <v>0</v>
      </c>
      <c r="T156" s="168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595</v>
      </c>
      <c r="AT156" s="169" t="s">
        <v>224</v>
      </c>
      <c r="AU156" s="169" t="s">
        <v>85</v>
      </c>
      <c r="AY156" s="18" t="s">
        <v>222</v>
      </c>
      <c r="BE156" s="170">
        <f t="shared" si="4"/>
        <v>0</v>
      </c>
      <c r="BF156" s="170">
        <f t="shared" si="5"/>
        <v>0</v>
      </c>
      <c r="BG156" s="170">
        <f t="shared" si="6"/>
        <v>0</v>
      </c>
      <c r="BH156" s="170">
        <f t="shared" si="7"/>
        <v>0</v>
      </c>
      <c r="BI156" s="170">
        <f t="shared" si="8"/>
        <v>0</v>
      </c>
      <c r="BJ156" s="18" t="s">
        <v>85</v>
      </c>
      <c r="BK156" s="170">
        <f t="shared" si="9"/>
        <v>0</v>
      </c>
      <c r="BL156" s="18" t="s">
        <v>595</v>
      </c>
      <c r="BM156" s="169" t="s">
        <v>1103</v>
      </c>
    </row>
    <row r="157" spans="1:65" s="2" customFormat="1" ht="37.950000000000003" customHeight="1">
      <c r="A157" s="33"/>
      <c r="B157" s="156"/>
      <c r="C157" s="209" t="s">
        <v>1449</v>
      </c>
      <c r="D157" s="209" t="s">
        <v>588</v>
      </c>
      <c r="E157" s="210" t="s">
        <v>1959</v>
      </c>
      <c r="F157" s="211" t="s">
        <v>1960</v>
      </c>
      <c r="G157" s="212" t="s">
        <v>1295</v>
      </c>
      <c r="H157" s="213">
        <v>13</v>
      </c>
      <c r="I157" s="214"/>
      <c r="J157" s="215">
        <f t="shared" si="0"/>
        <v>0</v>
      </c>
      <c r="K157" s="216"/>
      <c r="L157" s="217"/>
      <c r="M157" s="218" t="s">
        <v>1</v>
      </c>
      <c r="N157" s="219" t="s">
        <v>40</v>
      </c>
      <c r="O157" s="62"/>
      <c r="P157" s="167">
        <f t="shared" si="1"/>
        <v>0</v>
      </c>
      <c r="Q157" s="167">
        <v>1.0000076086708401E-3</v>
      </c>
      <c r="R157" s="167">
        <f t="shared" si="2"/>
        <v>1.3000098912720921E-2</v>
      </c>
      <c r="S157" s="167">
        <v>0</v>
      </c>
      <c r="T157" s="168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1867</v>
      </c>
      <c r="AT157" s="169" t="s">
        <v>588</v>
      </c>
      <c r="AU157" s="169" t="s">
        <v>85</v>
      </c>
      <c r="AY157" s="18" t="s">
        <v>222</v>
      </c>
      <c r="BE157" s="170">
        <f t="shared" si="4"/>
        <v>0</v>
      </c>
      <c r="BF157" s="170">
        <f t="shared" si="5"/>
        <v>0</v>
      </c>
      <c r="BG157" s="170">
        <f t="shared" si="6"/>
        <v>0</v>
      </c>
      <c r="BH157" s="170">
        <f t="shared" si="7"/>
        <v>0</v>
      </c>
      <c r="BI157" s="170">
        <f t="shared" si="8"/>
        <v>0</v>
      </c>
      <c r="BJ157" s="18" t="s">
        <v>85</v>
      </c>
      <c r="BK157" s="170">
        <f t="shared" si="9"/>
        <v>0</v>
      </c>
      <c r="BL157" s="18" t="s">
        <v>595</v>
      </c>
      <c r="BM157" s="169" t="s">
        <v>1209</v>
      </c>
    </row>
    <row r="158" spans="1:65" s="2" customFormat="1" ht="16.5" customHeight="1">
      <c r="A158" s="33"/>
      <c r="B158" s="156"/>
      <c r="C158" s="209" t="s">
        <v>1156</v>
      </c>
      <c r="D158" s="209" t="s">
        <v>588</v>
      </c>
      <c r="E158" s="210" t="s">
        <v>1961</v>
      </c>
      <c r="F158" s="211" t="s">
        <v>1962</v>
      </c>
      <c r="G158" s="212" t="s">
        <v>227</v>
      </c>
      <c r="H158" s="213">
        <v>25</v>
      </c>
      <c r="I158" s="214"/>
      <c r="J158" s="215">
        <f t="shared" si="0"/>
        <v>0</v>
      </c>
      <c r="K158" s="216"/>
      <c r="L158" s="217"/>
      <c r="M158" s="218" t="s">
        <v>1</v>
      </c>
      <c r="N158" s="219" t="s">
        <v>40</v>
      </c>
      <c r="O158" s="62"/>
      <c r="P158" s="167">
        <f t="shared" si="1"/>
        <v>0</v>
      </c>
      <c r="Q158" s="167">
        <v>0</v>
      </c>
      <c r="R158" s="167">
        <f t="shared" si="2"/>
        <v>0</v>
      </c>
      <c r="S158" s="167">
        <v>0</v>
      </c>
      <c r="T158" s="168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1867</v>
      </c>
      <c r="AT158" s="169" t="s">
        <v>588</v>
      </c>
      <c r="AU158" s="169" t="s">
        <v>85</v>
      </c>
      <c r="AY158" s="18" t="s">
        <v>222</v>
      </c>
      <c r="BE158" s="170">
        <f t="shared" si="4"/>
        <v>0</v>
      </c>
      <c r="BF158" s="170">
        <f t="shared" si="5"/>
        <v>0</v>
      </c>
      <c r="BG158" s="170">
        <f t="shared" si="6"/>
        <v>0</v>
      </c>
      <c r="BH158" s="170">
        <f t="shared" si="7"/>
        <v>0</v>
      </c>
      <c r="BI158" s="170">
        <f t="shared" si="8"/>
        <v>0</v>
      </c>
      <c r="BJ158" s="18" t="s">
        <v>85</v>
      </c>
      <c r="BK158" s="170">
        <f t="shared" si="9"/>
        <v>0</v>
      </c>
      <c r="BL158" s="18" t="s">
        <v>595</v>
      </c>
      <c r="BM158" s="169" t="s">
        <v>1219</v>
      </c>
    </row>
    <row r="159" spans="1:65" s="2" customFormat="1" ht="16.5" customHeight="1">
      <c r="A159" s="33"/>
      <c r="B159" s="156"/>
      <c r="C159" s="209" t="s">
        <v>1160</v>
      </c>
      <c r="D159" s="209" t="s">
        <v>588</v>
      </c>
      <c r="E159" s="210" t="s">
        <v>1963</v>
      </c>
      <c r="F159" s="211" t="s">
        <v>1964</v>
      </c>
      <c r="G159" s="212" t="s">
        <v>227</v>
      </c>
      <c r="H159" s="213">
        <v>5</v>
      </c>
      <c r="I159" s="214"/>
      <c r="J159" s="215">
        <f t="shared" si="0"/>
        <v>0</v>
      </c>
      <c r="K159" s="216"/>
      <c r="L159" s="217"/>
      <c r="M159" s="218" t="s">
        <v>1</v>
      </c>
      <c r="N159" s="219" t="s">
        <v>40</v>
      </c>
      <c r="O159" s="62"/>
      <c r="P159" s="167">
        <f t="shared" si="1"/>
        <v>0</v>
      </c>
      <c r="Q159" s="167">
        <v>0</v>
      </c>
      <c r="R159" s="167">
        <f t="shared" si="2"/>
        <v>0</v>
      </c>
      <c r="S159" s="167">
        <v>0</v>
      </c>
      <c r="T159" s="168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1867</v>
      </c>
      <c r="AT159" s="169" t="s">
        <v>588</v>
      </c>
      <c r="AU159" s="169" t="s">
        <v>85</v>
      </c>
      <c r="AY159" s="18" t="s">
        <v>222</v>
      </c>
      <c r="BE159" s="170">
        <f t="shared" si="4"/>
        <v>0</v>
      </c>
      <c r="BF159" s="170">
        <f t="shared" si="5"/>
        <v>0</v>
      </c>
      <c r="BG159" s="170">
        <f t="shared" si="6"/>
        <v>0</v>
      </c>
      <c r="BH159" s="170">
        <f t="shared" si="7"/>
        <v>0</v>
      </c>
      <c r="BI159" s="170">
        <f t="shared" si="8"/>
        <v>0</v>
      </c>
      <c r="BJ159" s="18" t="s">
        <v>85</v>
      </c>
      <c r="BK159" s="170">
        <f t="shared" si="9"/>
        <v>0</v>
      </c>
      <c r="BL159" s="18" t="s">
        <v>595</v>
      </c>
      <c r="BM159" s="169" t="s">
        <v>1230</v>
      </c>
    </row>
    <row r="160" spans="1:65" s="2" customFormat="1" ht="16.5" customHeight="1">
      <c r="A160" s="33"/>
      <c r="B160" s="156"/>
      <c r="C160" s="209" t="s">
        <v>1164</v>
      </c>
      <c r="D160" s="209" t="s">
        <v>588</v>
      </c>
      <c r="E160" s="210" t="s">
        <v>1965</v>
      </c>
      <c r="F160" s="211" t="s">
        <v>1966</v>
      </c>
      <c r="G160" s="212" t="s">
        <v>227</v>
      </c>
      <c r="H160" s="213">
        <v>16</v>
      </c>
      <c r="I160" s="214"/>
      <c r="J160" s="215">
        <f t="shared" si="0"/>
        <v>0</v>
      </c>
      <c r="K160" s="216"/>
      <c r="L160" s="217"/>
      <c r="M160" s="218" t="s">
        <v>1</v>
      </c>
      <c r="N160" s="219" t="s">
        <v>40</v>
      </c>
      <c r="O160" s="62"/>
      <c r="P160" s="167">
        <f t="shared" si="1"/>
        <v>0</v>
      </c>
      <c r="Q160" s="167">
        <v>0</v>
      </c>
      <c r="R160" s="167">
        <f t="shared" si="2"/>
        <v>0</v>
      </c>
      <c r="S160" s="167">
        <v>0</v>
      </c>
      <c r="T160" s="168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1867</v>
      </c>
      <c r="AT160" s="169" t="s">
        <v>588</v>
      </c>
      <c r="AU160" s="169" t="s">
        <v>85</v>
      </c>
      <c r="AY160" s="18" t="s">
        <v>222</v>
      </c>
      <c r="BE160" s="170">
        <f t="shared" si="4"/>
        <v>0</v>
      </c>
      <c r="BF160" s="170">
        <f t="shared" si="5"/>
        <v>0</v>
      </c>
      <c r="BG160" s="170">
        <f t="shared" si="6"/>
        <v>0</v>
      </c>
      <c r="BH160" s="170">
        <f t="shared" si="7"/>
        <v>0</v>
      </c>
      <c r="BI160" s="170">
        <f t="shared" si="8"/>
        <v>0</v>
      </c>
      <c r="BJ160" s="18" t="s">
        <v>85</v>
      </c>
      <c r="BK160" s="170">
        <f t="shared" si="9"/>
        <v>0</v>
      </c>
      <c r="BL160" s="18" t="s">
        <v>595</v>
      </c>
      <c r="BM160" s="169" t="s">
        <v>1239</v>
      </c>
    </row>
    <row r="161" spans="1:65" s="2" customFormat="1" ht="16.5" customHeight="1">
      <c r="A161" s="33"/>
      <c r="B161" s="156"/>
      <c r="C161" s="209" t="s">
        <v>1168</v>
      </c>
      <c r="D161" s="209" t="s">
        <v>588</v>
      </c>
      <c r="E161" s="210" t="s">
        <v>1955</v>
      </c>
      <c r="F161" s="211" t="s">
        <v>1956</v>
      </c>
      <c r="G161" s="212" t="s">
        <v>227</v>
      </c>
      <c r="H161" s="213">
        <v>2</v>
      </c>
      <c r="I161" s="214"/>
      <c r="J161" s="215">
        <f t="shared" si="0"/>
        <v>0</v>
      </c>
      <c r="K161" s="216"/>
      <c r="L161" s="217"/>
      <c r="M161" s="218" t="s">
        <v>1</v>
      </c>
      <c r="N161" s="219" t="s">
        <v>40</v>
      </c>
      <c r="O161" s="62"/>
      <c r="P161" s="167">
        <f t="shared" si="1"/>
        <v>0</v>
      </c>
      <c r="Q161" s="167">
        <v>0</v>
      </c>
      <c r="R161" s="167">
        <f t="shared" si="2"/>
        <v>0</v>
      </c>
      <c r="S161" s="167">
        <v>0</v>
      </c>
      <c r="T161" s="168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1867</v>
      </c>
      <c r="AT161" s="169" t="s">
        <v>588</v>
      </c>
      <c r="AU161" s="169" t="s">
        <v>85</v>
      </c>
      <c r="AY161" s="18" t="s">
        <v>222</v>
      </c>
      <c r="BE161" s="170">
        <f t="shared" si="4"/>
        <v>0</v>
      </c>
      <c r="BF161" s="170">
        <f t="shared" si="5"/>
        <v>0</v>
      </c>
      <c r="BG161" s="170">
        <f t="shared" si="6"/>
        <v>0</v>
      </c>
      <c r="BH161" s="170">
        <f t="shared" si="7"/>
        <v>0</v>
      </c>
      <c r="BI161" s="170">
        <f t="shared" si="8"/>
        <v>0</v>
      </c>
      <c r="BJ161" s="18" t="s">
        <v>85</v>
      </c>
      <c r="BK161" s="170">
        <f t="shared" si="9"/>
        <v>0</v>
      </c>
      <c r="BL161" s="18" t="s">
        <v>595</v>
      </c>
      <c r="BM161" s="169" t="s">
        <v>1250</v>
      </c>
    </row>
    <row r="162" spans="1:65" s="2" customFormat="1" ht="16.5" customHeight="1">
      <c r="A162" s="33"/>
      <c r="B162" s="156"/>
      <c r="C162" s="209" t="s">
        <v>826</v>
      </c>
      <c r="D162" s="209" t="s">
        <v>588</v>
      </c>
      <c r="E162" s="210" t="s">
        <v>1967</v>
      </c>
      <c r="F162" s="211" t="s">
        <v>1968</v>
      </c>
      <c r="G162" s="212" t="s">
        <v>227</v>
      </c>
      <c r="H162" s="213">
        <v>1</v>
      </c>
      <c r="I162" s="214"/>
      <c r="J162" s="215">
        <f t="shared" si="0"/>
        <v>0</v>
      </c>
      <c r="K162" s="216"/>
      <c r="L162" s="217"/>
      <c r="M162" s="218" t="s">
        <v>1</v>
      </c>
      <c r="N162" s="219" t="s">
        <v>40</v>
      </c>
      <c r="O162" s="62"/>
      <c r="P162" s="167">
        <f t="shared" si="1"/>
        <v>0</v>
      </c>
      <c r="Q162" s="167">
        <v>0</v>
      </c>
      <c r="R162" s="167">
        <f t="shared" si="2"/>
        <v>0</v>
      </c>
      <c r="S162" s="167">
        <v>0</v>
      </c>
      <c r="T162" s="168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1867</v>
      </c>
      <c r="AT162" s="169" t="s">
        <v>588</v>
      </c>
      <c r="AU162" s="169" t="s">
        <v>85</v>
      </c>
      <c r="AY162" s="18" t="s">
        <v>222</v>
      </c>
      <c r="BE162" s="170">
        <f t="shared" si="4"/>
        <v>0</v>
      </c>
      <c r="BF162" s="170">
        <f t="shared" si="5"/>
        <v>0</v>
      </c>
      <c r="BG162" s="170">
        <f t="shared" si="6"/>
        <v>0</v>
      </c>
      <c r="BH162" s="170">
        <f t="shared" si="7"/>
        <v>0</v>
      </c>
      <c r="BI162" s="170">
        <f t="shared" si="8"/>
        <v>0</v>
      </c>
      <c r="BJ162" s="18" t="s">
        <v>85</v>
      </c>
      <c r="BK162" s="170">
        <f t="shared" si="9"/>
        <v>0</v>
      </c>
      <c r="BL162" s="18" t="s">
        <v>595</v>
      </c>
      <c r="BM162" s="169" t="s">
        <v>1261</v>
      </c>
    </row>
    <row r="163" spans="1:65" s="2" customFormat="1" ht="24.15" customHeight="1">
      <c r="A163" s="33"/>
      <c r="B163" s="156"/>
      <c r="C163" s="157" t="s">
        <v>977</v>
      </c>
      <c r="D163" s="157" t="s">
        <v>224</v>
      </c>
      <c r="E163" s="158" t="s">
        <v>1987</v>
      </c>
      <c r="F163" s="159" t="s">
        <v>1988</v>
      </c>
      <c r="G163" s="160" t="s">
        <v>227</v>
      </c>
      <c r="H163" s="161">
        <v>3</v>
      </c>
      <c r="I163" s="162"/>
      <c r="J163" s="163">
        <f t="shared" si="0"/>
        <v>0</v>
      </c>
      <c r="K163" s="164"/>
      <c r="L163" s="34"/>
      <c r="M163" s="165" t="s">
        <v>1</v>
      </c>
      <c r="N163" s="166" t="s">
        <v>40</v>
      </c>
      <c r="O163" s="62"/>
      <c r="P163" s="167">
        <f t="shared" si="1"/>
        <v>0</v>
      </c>
      <c r="Q163" s="167">
        <v>0</v>
      </c>
      <c r="R163" s="167">
        <f t="shared" si="2"/>
        <v>0</v>
      </c>
      <c r="S163" s="167">
        <v>0</v>
      </c>
      <c r="T163" s="168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595</v>
      </c>
      <c r="AT163" s="169" t="s">
        <v>224</v>
      </c>
      <c r="AU163" s="169" t="s">
        <v>85</v>
      </c>
      <c r="AY163" s="18" t="s">
        <v>222</v>
      </c>
      <c r="BE163" s="170">
        <f t="shared" si="4"/>
        <v>0</v>
      </c>
      <c r="BF163" s="170">
        <f t="shared" si="5"/>
        <v>0</v>
      </c>
      <c r="BG163" s="170">
        <f t="shared" si="6"/>
        <v>0</v>
      </c>
      <c r="BH163" s="170">
        <f t="shared" si="7"/>
        <v>0</v>
      </c>
      <c r="BI163" s="170">
        <f t="shared" si="8"/>
        <v>0</v>
      </c>
      <c r="BJ163" s="18" t="s">
        <v>85</v>
      </c>
      <c r="BK163" s="170">
        <f t="shared" si="9"/>
        <v>0</v>
      </c>
      <c r="BL163" s="18" t="s">
        <v>595</v>
      </c>
      <c r="BM163" s="169" t="s">
        <v>1596</v>
      </c>
    </row>
    <row r="164" spans="1:65" s="2" customFormat="1" ht="16.5" customHeight="1">
      <c r="A164" s="33"/>
      <c r="B164" s="156"/>
      <c r="C164" s="209" t="s">
        <v>983</v>
      </c>
      <c r="D164" s="209" t="s">
        <v>588</v>
      </c>
      <c r="E164" s="210" t="s">
        <v>1989</v>
      </c>
      <c r="F164" s="211" t="s">
        <v>1990</v>
      </c>
      <c r="G164" s="212" t="s">
        <v>227</v>
      </c>
      <c r="H164" s="213">
        <v>3</v>
      </c>
      <c r="I164" s="214"/>
      <c r="J164" s="215">
        <f t="shared" si="0"/>
        <v>0</v>
      </c>
      <c r="K164" s="216"/>
      <c r="L164" s="217"/>
      <c r="M164" s="218" t="s">
        <v>1</v>
      </c>
      <c r="N164" s="219" t="s">
        <v>40</v>
      </c>
      <c r="O164" s="62"/>
      <c r="P164" s="167">
        <f t="shared" si="1"/>
        <v>0</v>
      </c>
      <c r="Q164" s="167">
        <v>0</v>
      </c>
      <c r="R164" s="167">
        <f t="shared" si="2"/>
        <v>0</v>
      </c>
      <c r="S164" s="167">
        <v>0</v>
      </c>
      <c r="T164" s="168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1867</v>
      </c>
      <c r="AT164" s="169" t="s">
        <v>588</v>
      </c>
      <c r="AU164" s="169" t="s">
        <v>85</v>
      </c>
      <c r="AY164" s="18" t="s">
        <v>222</v>
      </c>
      <c r="BE164" s="170">
        <f t="shared" si="4"/>
        <v>0</v>
      </c>
      <c r="BF164" s="170">
        <f t="shared" si="5"/>
        <v>0</v>
      </c>
      <c r="BG164" s="170">
        <f t="shared" si="6"/>
        <v>0</v>
      </c>
      <c r="BH164" s="170">
        <f t="shared" si="7"/>
        <v>0</v>
      </c>
      <c r="BI164" s="170">
        <f t="shared" si="8"/>
        <v>0</v>
      </c>
      <c r="BJ164" s="18" t="s">
        <v>85</v>
      </c>
      <c r="BK164" s="170">
        <f t="shared" si="9"/>
        <v>0</v>
      </c>
      <c r="BL164" s="18" t="s">
        <v>595</v>
      </c>
      <c r="BM164" s="169" t="s">
        <v>1608</v>
      </c>
    </row>
    <row r="165" spans="1:65" s="2" customFormat="1" ht="16.5" customHeight="1">
      <c r="A165" s="33"/>
      <c r="B165" s="156"/>
      <c r="C165" s="157" t="s">
        <v>987</v>
      </c>
      <c r="D165" s="157" t="s">
        <v>224</v>
      </c>
      <c r="E165" s="158" t="s">
        <v>1991</v>
      </c>
      <c r="F165" s="159" t="s">
        <v>1992</v>
      </c>
      <c r="G165" s="160" t="s">
        <v>227</v>
      </c>
      <c r="H165" s="161">
        <v>3</v>
      </c>
      <c r="I165" s="162"/>
      <c r="J165" s="163">
        <f t="shared" si="0"/>
        <v>0</v>
      </c>
      <c r="K165" s="164"/>
      <c r="L165" s="34"/>
      <c r="M165" s="165" t="s">
        <v>1</v>
      </c>
      <c r="N165" s="166" t="s">
        <v>40</v>
      </c>
      <c r="O165" s="62"/>
      <c r="P165" s="167">
        <f t="shared" si="1"/>
        <v>0</v>
      </c>
      <c r="Q165" s="167">
        <v>0</v>
      </c>
      <c r="R165" s="167">
        <f t="shared" si="2"/>
        <v>0</v>
      </c>
      <c r="S165" s="167">
        <v>0</v>
      </c>
      <c r="T165" s="168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595</v>
      </c>
      <c r="AT165" s="169" t="s">
        <v>224</v>
      </c>
      <c r="AU165" s="169" t="s">
        <v>85</v>
      </c>
      <c r="AY165" s="18" t="s">
        <v>222</v>
      </c>
      <c r="BE165" s="170">
        <f t="shared" si="4"/>
        <v>0</v>
      </c>
      <c r="BF165" s="170">
        <f t="shared" si="5"/>
        <v>0</v>
      </c>
      <c r="BG165" s="170">
        <f t="shared" si="6"/>
        <v>0</v>
      </c>
      <c r="BH165" s="170">
        <f t="shared" si="7"/>
        <v>0</v>
      </c>
      <c r="BI165" s="170">
        <f t="shared" si="8"/>
        <v>0</v>
      </c>
      <c r="BJ165" s="18" t="s">
        <v>85</v>
      </c>
      <c r="BK165" s="170">
        <f t="shared" si="9"/>
        <v>0</v>
      </c>
      <c r="BL165" s="18" t="s">
        <v>595</v>
      </c>
      <c r="BM165" s="169" t="s">
        <v>1621</v>
      </c>
    </row>
    <row r="166" spans="1:65" s="2" customFormat="1" ht="16.5" customHeight="1">
      <c r="A166" s="33"/>
      <c r="B166" s="156"/>
      <c r="C166" s="209" t="s">
        <v>1494</v>
      </c>
      <c r="D166" s="209" t="s">
        <v>588</v>
      </c>
      <c r="E166" s="210" t="s">
        <v>1993</v>
      </c>
      <c r="F166" s="211" t="s">
        <v>1994</v>
      </c>
      <c r="G166" s="212" t="s">
        <v>227</v>
      </c>
      <c r="H166" s="213">
        <v>6</v>
      </c>
      <c r="I166" s="214"/>
      <c r="J166" s="215">
        <f t="shared" si="0"/>
        <v>0</v>
      </c>
      <c r="K166" s="216"/>
      <c r="L166" s="217"/>
      <c r="M166" s="218" t="s">
        <v>1</v>
      </c>
      <c r="N166" s="219" t="s">
        <v>40</v>
      </c>
      <c r="O166" s="62"/>
      <c r="P166" s="167">
        <f t="shared" si="1"/>
        <v>0</v>
      </c>
      <c r="Q166" s="167">
        <v>0</v>
      </c>
      <c r="R166" s="167">
        <f t="shared" si="2"/>
        <v>0</v>
      </c>
      <c r="S166" s="167">
        <v>0</v>
      </c>
      <c r="T166" s="168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1867</v>
      </c>
      <c r="AT166" s="169" t="s">
        <v>588</v>
      </c>
      <c r="AU166" s="169" t="s">
        <v>85</v>
      </c>
      <c r="AY166" s="18" t="s">
        <v>222</v>
      </c>
      <c r="BE166" s="170">
        <f t="shared" si="4"/>
        <v>0</v>
      </c>
      <c r="BF166" s="170">
        <f t="shared" si="5"/>
        <v>0</v>
      </c>
      <c r="BG166" s="170">
        <f t="shared" si="6"/>
        <v>0</v>
      </c>
      <c r="BH166" s="170">
        <f t="shared" si="7"/>
        <v>0</v>
      </c>
      <c r="BI166" s="170">
        <f t="shared" si="8"/>
        <v>0</v>
      </c>
      <c r="BJ166" s="18" t="s">
        <v>85</v>
      </c>
      <c r="BK166" s="170">
        <f t="shared" si="9"/>
        <v>0</v>
      </c>
      <c r="BL166" s="18" t="s">
        <v>595</v>
      </c>
      <c r="BM166" s="169" t="s">
        <v>1632</v>
      </c>
    </row>
    <row r="167" spans="1:65" s="2" customFormat="1" ht="16.5" customHeight="1">
      <c r="A167" s="33"/>
      <c r="B167" s="156"/>
      <c r="C167" s="209" t="s">
        <v>1499</v>
      </c>
      <c r="D167" s="209" t="s">
        <v>588</v>
      </c>
      <c r="E167" s="210" t="s">
        <v>1995</v>
      </c>
      <c r="F167" s="211" t="s">
        <v>1996</v>
      </c>
      <c r="G167" s="212" t="s">
        <v>227</v>
      </c>
      <c r="H167" s="213">
        <v>3</v>
      </c>
      <c r="I167" s="214"/>
      <c r="J167" s="215">
        <f t="shared" si="0"/>
        <v>0</v>
      </c>
      <c r="K167" s="216"/>
      <c r="L167" s="217"/>
      <c r="M167" s="218" t="s">
        <v>1</v>
      </c>
      <c r="N167" s="219" t="s">
        <v>40</v>
      </c>
      <c r="O167" s="62"/>
      <c r="P167" s="167">
        <f t="shared" si="1"/>
        <v>0</v>
      </c>
      <c r="Q167" s="167">
        <v>0</v>
      </c>
      <c r="R167" s="167">
        <f t="shared" si="2"/>
        <v>0</v>
      </c>
      <c r="S167" s="167">
        <v>0</v>
      </c>
      <c r="T167" s="168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1867</v>
      </c>
      <c r="AT167" s="169" t="s">
        <v>588</v>
      </c>
      <c r="AU167" s="169" t="s">
        <v>85</v>
      </c>
      <c r="AY167" s="18" t="s">
        <v>222</v>
      </c>
      <c r="BE167" s="170">
        <f t="shared" si="4"/>
        <v>0</v>
      </c>
      <c r="BF167" s="170">
        <f t="shared" si="5"/>
        <v>0</v>
      </c>
      <c r="BG167" s="170">
        <f t="shared" si="6"/>
        <v>0</v>
      </c>
      <c r="BH167" s="170">
        <f t="shared" si="7"/>
        <v>0</v>
      </c>
      <c r="BI167" s="170">
        <f t="shared" si="8"/>
        <v>0</v>
      </c>
      <c r="BJ167" s="18" t="s">
        <v>85</v>
      </c>
      <c r="BK167" s="170">
        <f t="shared" si="9"/>
        <v>0</v>
      </c>
      <c r="BL167" s="18" t="s">
        <v>595</v>
      </c>
      <c r="BM167" s="169" t="s">
        <v>1644</v>
      </c>
    </row>
    <row r="168" spans="1:65" s="2" customFormat="1" ht="21.75" customHeight="1">
      <c r="A168" s="33"/>
      <c r="B168" s="156"/>
      <c r="C168" s="157" t="s">
        <v>1504</v>
      </c>
      <c r="D168" s="157" t="s">
        <v>224</v>
      </c>
      <c r="E168" s="158" t="s">
        <v>1997</v>
      </c>
      <c r="F168" s="159" t="s">
        <v>1998</v>
      </c>
      <c r="G168" s="160" t="s">
        <v>227</v>
      </c>
      <c r="H168" s="161">
        <v>3</v>
      </c>
      <c r="I168" s="162"/>
      <c r="J168" s="163">
        <f t="shared" si="0"/>
        <v>0</v>
      </c>
      <c r="K168" s="164"/>
      <c r="L168" s="34"/>
      <c r="M168" s="165" t="s">
        <v>1</v>
      </c>
      <c r="N168" s="166" t="s">
        <v>40</v>
      </c>
      <c r="O168" s="62"/>
      <c r="P168" s="167">
        <f t="shared" si="1"/>
        <v>0</v>
      </c>
      <c r="Q168" s="167">
        <v>0</v>
      </c>
      <c r="R168" s="167">
        <f t="shared" si="2"/>
        <v>0</v>
      </c>
      <c r="S168" s="167">
        <v>0</v>
      </c>
      <c r="T168" s="168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595</v>
      </c>
      <c r="AT168" s="169" t="s">
        <v>224</v>
      </c>
      <c r="AU168" s="169" t="s">
        <v>85</v>
      </c>
      <c r="AY168" s="18" t="s">
        <v>222</v>
      </c>
      <c r="BE168" s="170">
        <f t="shared" si="4"/>
        <v>0</v>
      </c>
      <c r="BF168" s="170">
        <f t="shared" si="5"/>
        <v>0</v>
      </c>
      <c r="BG168" s="170">
        <f t="shared" si="6"/>
        <v>0</v>
      </c>
      <c r="BH168" s="170">
        <f t="shared" si="7"/>
        <v>0</v>
      </c>
      <c r="BI168" s="170">
        <f t="shared" si="8"/>
        <v>0</v>
      </c>
      <c r="BJ168" s="18" t="s">
        <v>85</v>
      </c>
      <c r="BK168" s="170">
        <f t="shared" si="9"/>
        <v>0</v>
      </c>
      <c r="BL168" s="18" t="s">
        <v>595</v>
      </c>
      <c r="BM168" s="169" t="s">
        <v>1654</v>
      </c>
    </row>
    <row r="169" spans="1:65" s="2" customFormat="1" ht="16.5" customHeight="1">
      <c r="A169" s="33"/>
      <c r="B169" s="156"/>
      <c r="C169" s="209" t="s">
        <v>1172</v>
      </c>
      <c r="D169" s="209" t="s">
        <v>588</v>
      </c>
      <c r="E169" s="210" t="s">
        <v>1999</v>
      </c>
      <c r="F169" s="211" t="s">
        <v>2000</v>
      </c>
      <c r="G169" s="212" t="s">
        <v>227</v>
      </c>
      <c r="H169" s="213">
        <v>3</v>
      </c>
      <c r="I169" s="214"/>
      <c r="J169" s="215">
        <f t="shared" si="0"/>
        <v>0</v>
      </c>
      <c r="K169" s="216"/>
      <c r="L169" s="217"/>
      <c r="M169" s="218" t="s">
        <v>1</v>
      </c>
      <c r="N169" s="219" t="s">
        <v>40</v>
      </c>
      <c r="O169" s="62"/>
      <c r="P169" s="167">
        <f t="shared" si="1"/>
        <v>0</v>
      </c>
      <c r="Q169" s="167">
        <v>1.4999999999999999E-4</v>
      </c>
      <c r="R169" s="167">
        <f t="shared" si="2"/>
        <v>4.4999999999999999E-4</v>
      </c>
      <c r="S169" s="167">
        <v>0</v>
      </c>
      <c r="T169" s="168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1867</v>
      </c>
      <c r="AT169" s="169" t="s">
        <v>588</v>
      </c>
      <c r="AU169" s="169" t="s">
        <v>85</v>
      </c>
      <c r="AY169" s="18" t="s">
        <v>222</v>
      </c>
      <c r="BE169" s="170">
        <f t="shared" si="4"/>
        <v>0</v>
      </c>
      <c r="BF169" s="170">
        <f t="shared" si="5"/>
        <v>0</v>
      </c>
      <c r="BG169" s="170">
        <f t="shared" si="6"/>
        <v>0</v>
      </c>
      <c r="BH169" s="170">
        <f t="shared" si="7"/>
        <v>0</v>
      </c>
      <c r="BI169" s="170">
        <f t="shared" si="8"/>
        <v>0</v>
      </c>
      <c r="BJ169" s="18" t="s">
        <v>85</v>
      </c>
      <c r="BK169" s="170">
        <f t="shared" si="9"/>
        <v>0</v>
      </c>
      <c r="BL169" s="18" t="s">
        <v>595</v>
      </c>
      <c r="BM169" s="169" t="s">
        <v>1036</v>
      </c>
    </row>
    <row r="170" spans="1:65" s="2" customFormat="1" ht="24.15" customHeight="1">
      <c r="A170" s="33"/>
      <c r="B170" s="156"/>
      <c r="C170" s="157" t="s">
        <v>1051</v>
      </c>
      <c r="D170" s="157" t="s">
        <v>224</v>
      </c>
      <c r="E170" s="158" t="s">
        <v>2001</v>
      </c>
      <c r="F170" s="159" t="s">
        <v>2002</v>
      </c>
      <c r="G170" s="160" t="s">
        <v>227</v>
      </c>
      <c r="H170" s="161">
        <v>3</v>
      </c>
      <c r="I170" s="162"/>
      <c r="J170" s="163">
        <f t="shared" si="0"/>
        <v>0</v>
      </c>
      <c r="K170" s="164"/>
      <c r="L170" s="34"/>
      <c r="M170" s="165" t="s">
        <v>1</v>
      </c>
      <c r="N170" s="166" t="s">
        <v>40</v>
      </c>
      <c r="O170" s="62"/>
      <c r="P170" s="167">
        <f t="shared" si="1"/>
        <v>0</v>
      </c>
      <c r="Q170" s="167">
        <v>0</v>
      </c>
      <c r="R170" s="167">
        <f t="shared" si="2"/>
        <v>0</v>
      </c>
      <c r="S170" s="167">
        <v>0</v>
      </c>
      <c r="T170" s="168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595</v>
      </c>
      <c r="AT170" s="169" t="s">
        <v>224</v>
      </c>
      <c r="AU170" s="169" t="s">
        <v>85</v>
      </c>
      <c r="AY170" s="18" t="s">
        <v>222</v>
      </c>
      <c r="BE170" s="170">
        <f t="shared" si="4"/>
        <v>0</v>
      </c>
      <c r="BF170" s="170">
        <f t="shared" si="5"/>
        <v>0</v>
      </c>
      <c r="BG170" s="170">
        <f t="shared" si="6"/>
        <v>0</v>
      </c>
      <c r="BH170" s="170">
        <f t="shared" si="7"/>
        <v>0</v>
      </c>
      <c r="BI170" s="170">
        <f t="shared" si="8"/>
        <v>0</v>
      </c>
      <c r="BJ170" s="18" t="s">
        <v>85</v>
      </c>
      <c r="BK170" s="170">
        <f t="shared" si="9"/>
        <v>0</v>
      </c>
      <c r="BL170" s="18" t="s">
        <v>595</v>
      </c>
      <c r="BM170" s="169" t="s">
        <v>2003</v>
      </c>
    </row>
    <row r="171" spans="1:65" s="2" customFormat="1" ht="21.75" customHeight="1">
      <c r="A171" s="33"/>
      <c r="B171" s="156"/>
      <c r="C171" s="157" t="s">
        <v>1017</v>
      </c>
      <c r="D171" s="157" t="s">
        <v>224</v>
      </c>
      <c r="E171" s="158" t="s">
        <v>2026</v>
      </c>
      <c r="F171" s="159" t="s">
        <v>2027</v>
      </c>
      <c r="G171" s="160" t="s">
        <v>399</v>
      </c>
      <c r="H171" s="161">
        <v>35.15</v>
      </c>
      <c r="I171" s="162"/>
      <c r="J171" s="163">
        <f t="shared" si="0"/>
        <v>0</v>
      </c>
      <c r="K171" s="164"/>
      <c r="L171" s="34"/>
      <c r="M171" s="165" t="s">
        <v>1</v>
      </c>
      <c r="N171" s="166" t="s">
        <v>40</v>
      </c>
      <c r="O171" s="62"/>
      <c r="P171" s="167">
        <f t="shared" si="1"/>
        <v>0</v>
      </c>
      <c r="Q171" s="167">
        <v>0</v>
      </c>
      <c r="R171" s="167">
        <f t="shared" si="2"/>
        <v>0</v>
      </c>
      <c r="S171" s="167">
        <v>0</v>
      </c>
      <c r="T171" s="168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595</v>
      </c>
      <c r="AT171" s="169" t="s">
        <v>224</v>
      </c>
      <c r="AU171" s="169" t="s">
        <v>85</v>
      </c>
      <c r="AY171" s="18" t="s">
        <v>222</v>
      </c>
      <c r="BE171" s="170">
        <f t="shared" si="4"/>
        <v>0</v>
      </c>
      <c r="BF171" s="170">
        <f t="shared" si="5"/>
        <v>0</v>
      </c>
      <c r="BG171" s="170">
        <f t="shared" si="6"/>
        <v>0</v>
      </c>
      <c r="BH171" s="170">
        <f t="shared" si="7"/>
        <v>0</v>
      </c>
      <c r="BI171" s="170">
        <f t="shared" si="8"/>
        <v>0</v>
      </c>
      <c r="BJ171" s="18" t="s">
        <v>85</v>
      </c>
      <c r="BK171" s="170">
        <f t="shared" si="9"/>
        <v>0</v>
      </c>
      <c r="BL171" s="18" t="s">
        <v>595</v>
      </c>
      <c r="BM171" s="169" t="s">
        <v>2028</v>
      </c>
    </row>
    <row r="172" spans="1:65" s="2" customFormat="1" ht="16.5" customHeight="1">
      <c r="A172" s="33"/>
      <c r="B172" s="156"/>
      <c r="C172" s="209" t="s">
        <v>1025</v>
      </c>
      <c r="D172" s="209" t="s">
        <v>588</v>
      </c>
      <c r="E172" s="210" t="s">
        <v>2029</v>
      </c>
      <c r="F172" s="211" t="s">
        <v>2030</v>
      </c>
      <c r="G172" s="212" t="s">
        <v>399</v>
      </c>
      <c r="H172" s="213">
        <v>35.15</v>
      </c>
      <c r="I172" s="214"/>
      <c r="J172" s="215">
        <f t="shared" si="0"/>
        <v>0</v>
      </c>
      <c r="K172" s="216"/>
      <c r="L172" s="217"/>
      <c r="M172" s="218" t="s">
        <v>1</v>
      </c>
      <c r="N172" s="219" t="s">
        <v>40</v>
      </c>
      <c r="O172" s="62"/>
      <c r="P172" s="167">
        <f t="shared" si="1"/>
        <v>0</v>
      </c>
      <c r="Q172" s="167">
        <v>0</v>
      </c>
      <c r="R172" s="167">
        <f t="shared" si="2"/>
        <v>0</v>
      </c>
      <c r="S172" s="167">
        <v>0</v>
      </c>
      <c r="T172" s="168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1867</v>
      </c>
      <c r="AT172" s="169" t="s">
        <v>588</v>
      </c>
      <c r="AU172" s="169" t="s">
        <v>85</v>
      </c>
      <c r="AY172" s="18" t="s">
        <v>222</v>
      </c>
      <c r="BE172" s="170">
        <f t="shared" si="4"/>
        <v>0</v>
      </c>
      <c r="BF172" s="170">
        <f t="shared" si="5"/>
        <v>0</v>
      </c>
      <c r="BG172" s="170">
        <f t="shared" si="6"/>
        <v>0</v>
      </c>
      <c r="BH172" s="170">
        <f t="shared" si="7"/>
        <v>0</v>
      </c>
      <c r="BI172" s="170">
        <f t="shared" si="8"/>
        <v>0</v>
      </c>
      <c r="BJ172" s="18" t="s">
        <v>85</v>
      </c>
      <c r="BK172" s="170">
        <f t="shared" si="9"/>
        <v>0</v>
      </c>
      <c r="BL172" s="18" t="s">
        <v>595</v>
      </c>
      <c r="BM172" s="169" t="s">
        <v>2031</v>
      </c>
    </row>
    <row r="173" spans="1:65" s="2" customFormat="1" ht="21.75" customHeight="1">
      <c r="A173" s="33"/>
      <c r="B173" s="156"/>
      <c r="C173" s="157" t="s">
        <v>1940</v>
      </c>
      <c r="D173" s="157" t="s">
        <v>224</v>
      </c>
      <c r="E173" s="158" t="s">
        <v>2038</v>
      </c>
      <c r="F173" s="159" t="s">
        <v>2039</v>
      </c>
      <c r="G173" s="160" t="s">
        <v>399</v>
      </c>
      <c r="H173" s="161">
        <v>21.1</v>
      </c>
      <c r="I173" s="162"/>
      <c r="J173" s="163">
        <f t="shared" si="0"/>
        <v>0</v>
      </c>
      <c r="K173" s="164"/>
      <c r="L173" s="34"/>
      <c r="M173" s="165" t="s">
        <v>1</v>
      </c>
      <c r="N173" s="166" t="s">
        <v>40</v>
      </c>
      <c r="O173" s="62"/>
      <c r="P173" s="167">
        <f t="shared" si="1"/>
        <v>0</v>
      </c>
      <c r="Q173" s="167">
        <v>0</v>
      </c>
      <c r="R173" s="167">
        <f t="shared" si="2"/>
        <v>0</v>
      </c>
      <c r="S173" s="167">
        <v>0</v>
      </c>
      <c r="T173" s="168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595</v>
      </c>
      <c r="AT173" s="169" t="s">
        <v>224</v>
      </c>
      <c r="AU173" s="169" t="s">
        <v>85</v>
      </c>
      <c r="AY173" s="18" t="s">
        <v>222</v>
      </c>
      <c r="BE173" s="170">
        <f t="shared" si="4"/>
        <v>0</v>
      </c>
      <c r="BF173" s="170">
        <f t="shared" si="5"/>
        <v>0</v>
      </c>
      <c r="BG173" s="170">
        <f t="shared" si="6"/>
        <v>0</v>
      </c>
      <c r="BH173" s="170">
        <f t="shared" si="7"/>
        <v>0</v>
      </c>
      <c r="BI173" s="170">
        <f t="shared" si="8"/>
        <v>0</v>
      </c>
      <c r="BJ173" s="18" t="s">
        <v>85</v>
      </c>
      <c r="BK173" s="170">
        <f t="shared" si="9"/>
        <v>0</v>
      </c>
      <c r="BL173" s="18" t="s">
        <v>595</v>
      </c>
      <c r="BM173" s="169" t="s">
        <v>2040</v>
      </c>
    </row>
    <row r="174" spans="1:65" s="2" customFormat="1" ht="16.5" customHeight="1">
      <c r="A174" s="33"/>
      <c r="B174" s="156"/>
      <c r="C174" s="209" t="s">
        <v>1040</v>
      </c>
      <c r="D174" s="209" t="s">
        <v>588</v>
      </c>
      <c r="E174" s="210" t="s">
        <v>2041</v>
      </c>
      <c r="F174" s="211" t="s">
        <v>2042</v>
      </c>
      <c r="G174" s="212" t="s">
        <v>399</v>
      </c>
      <c r="H174" s="213">
        <v>21.1</v>
      </c>
      <c r="I174" s="214"/>
      <c r="J174" s="215">
        <f t="shared" si="0"/>
        <v>0</v>
      </c>
      <c r="K174" s="216"/>
      <c r="L174" s="217"/>
      <c r="M174" s="218" t="s">
        <v>1</v>
      </c>
      <c r="N174" s="219" t="s">
        <v>40</v>
      </c>
      <c r="O174" s="62"/>
      <c r="P174" s="167">
        <f t="shared" si="1"/>
        <v>0</v>
      </c>
      <c r="Q174" s="167">
        <v>0</v>
      </c>
      <c r="R174" s="167">
        <f t="shared" si="2"/>
        <v>0</v>
      </c>
      <c r="S174" s="167">
        <v>0</v>
      </c>
      <c r="T174" s="168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1867</v>
      </c>
      <c r="AT174" s="169" t="s">
        <v>588</v>
      </c>
      <c r="AU174" s="169" t="s">
        <v>85</v>
      </c>
      <c r="AY174" s="18" t="s">
        <v>222</v>
      </c>
      <c r="BE174" s="170">
        <f t="shared" si="4"/>
        <v>0</v>
      </c>
      <c r="BF174" s="170">
        <f t="shared" si="5"/>
        <v>0</v>
      </c>
      <c r="BG174" s="170">
        <f t="shared" si="6"/>
        <v>0</v>
      </c>
      <c r="BH174" s="170">
        <f t="shared" si="7"/>
        <v>0</v>
      </c>
      <c r="BI174" s="170">
        <f t="shared" si="8"/>
        <v>0</v>
      </c>
      <c r="BJ174" s="18" t="s">
        <v>85</v>
      </c>
      <c r="BK174" s="170">
        <f t="shared" si="9"/>
        <v>0</v>
      </c>
      <c r="BL174" s="18" t="s">
        <v>595</v>
      </c>
      <c r="BM174" s="169" t="s">
        <v>2043</v>
      </c>
    </row>
    <row r="175" spans="1:65" s="2" customFormat="1" ht="16.5" customHeight="1">
      <c r="A175" s="33"/>
      <c r="B175" s="156"/>
      <c r="C175" s="157" t="s">
        <v>1340</v>
      </c>
      <c r="D175" s="157" t="s">
        <v>224</v>
      </c>
      <c r="E175" s="158" t="s">
        <v>2099</v>
      </c>
      <c r="F175" s="159" t="s">
        <v>2100</v>
      </c>
      <c r="G175" s="160" t="s">
        <v>2101</v>
      </c>
      <c r="H175" s="161">
        <v>3.6389999999999998</v>
      </c>
      <c r="I175" s="162"/>
      <c r="J175" s="163">
        <f t="shared" si="0"/>
        <v>0</v>
      </c>
      <c r="K175" s="164"/>
      <c r="L175" s="34"/>
      <c r="M175" s="165" t="s">
        <v>1</v>
      </c>
      <c r="N175" s="166" t="s">
        <v>40</v>
      </c>
      <c r="O175" s="62"/>
      <c r="P175" s="167">
        <f t="shared" si="1"/>
        <v>0</v>
      </c>
      <c r="Q175" s="167">
        <v>0</v>
      </c>
      <c r="R175" s="167">
        <f t="shared" si="2"/>
        <v>0</v>
      </c>
      <c r="S175" s="167">
        <v>0</v>
      </c>
      <c r="T175" s="168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595</v>
      </c>
      <c r="AT175" s="169" t="s">
        <v>224</v>
      </c>
      <c r="AU175" s="169" t="s">
        <v>85</v>
      </c>
      <c r="AY175" s="18" t="s">
        <v>222</v>
      </c>
      <c r="BE175" s="170">
        <f t="shared" si="4"/>
        <v>0</v>
      </c>
      <c r="BF175" s="170">
        <f t="shared" si="5"/>
        <v>0</v>
      </c>
      <c r="BG175" s="170">
        <f t="shared" si="6"/>
        <v>0</v>
      </c>
      <c r="BH175" s="170">
        <f t="shared" si="7"/>
        <v>0</v>
      </c>
      <c r="BI175" s="170">
        <f t="shared" si="8"/>
        <v>0</v>
      </c>
      <c r="BJ175" s="18" t="s">
        <v>85</v>
      </c>
      <c r="BK175" s="170">
        <f t="shared" si="9"/>
        <v>0</v>
      </c>
      <c r="BL175" s="18" t="s">
        <v>595</v>
      </c>
      <c r="BM175" s="169" t="s">
        <v>2102</v>
      </c>
    </row>
    <row r="176" spans="1:65" s="13" customFormat="1">
      <c r="B176" s="171"/>
      <c r="D176" s="172" t="s">
        <v>229</v>
      </c>
      <c r="F176" s="174" t="s">
        <v>2176</v>
      </c>
      <c r="H176" s="175">
        <v>3.6389999999999998</v>
      </c>
      <c r="I176" s="176"/>
      <c r="L176" s="171"/>
      <c r="M176" s="177"/>
      <c r="N176" s="178"/>
      <c r="O176" s="178"/>
      <c r="P176" s="178"/>
      <c r="Q176" s="178"/>
      <c r="R176" s="178"/>
      <c r="S176" s="178"/>
      <c r="T176" s="179"/>
      <c r="AT176" s="173" t="s">
        <v>229</v>
      </c>
      <c r="AU176" s="173" t="s">
        <v>85</v>
      </c>
      <c r="AV176" s="13" t="s">
        <v>85</v>
      </c>
      <c r="AW176" s="13" t="s">
        <v>3</v>
      </c>
      <c r="AX176" s="13" t="s">
        <v>78</v>
      </c>
      <c r="AY176" s="173" t="s">
        <v>222</v>
      </c>
    </row>
    <row r="177" spans="1:65" s="2" customFormat="1" ht="16.5" customHeight="1">
      <c r="A177" s="33"/>
      <c r="B177" s="156"/>
      <c r="C177" s="157" t="s">
        <v>1219</v>
      </c>
      <c r="D177" s="157" t="s">
        <v>224</v>
      </c>
      <c r="E177" s="158" t="s">
        <v>2104</v>
      </c>
      <c r="F177" s="159" t="s">
        <v>2105</v>
      </c>
      <c r="G177" s="160" t="s">
        <v>1890</v>
      </c>
      <c r="H177" s="161">
        <v>0.30299999999999999</v>
      </c>
      <c r="I177" s="162"/>
      <c r="J177" s="163">
        <f>ROUND(I177*H177,2)</f>
        <v>0</v>
      </c>
      <c r="K177" s="164"/>
      <c r="L177" s="34"/>
      <c r="M177" s="165" t="s">
        <v>1</v>
      </c>
      <c r="N177" s="166" t="s">
        <v>40</v>
      </c>
      <c r="O177" s="62"/>
      <c r="P177" s="167">
        <f>O177*H177</f>
        <v>0</v>
      </c>
      <c r="Q177" s="167">
        <v>0</v>
      </c>
      <c r="R177" s="167">
        <f>Q177*H177</f>
        <v>0</v>
      </c>
      <c r="S177" s="167">
        <v>0</v>
      </c>
      <c r="T177" s="16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595</v>
      </c>
      <c r="AT177" s="169" t="s">
        <v>224</v>
      </c>
      <c r="AU177" s="169" t="s">
        <v>85</v>
      </c>
      <c r="AY177" s="18" t="s">
        <v>222</v>
      </c>
      <c r="BE177" s="170">
        <f>IF(N177="základná",J177,0)</f>
        <v>0</v>
      </c>
      <c r="BF177" s="170">
        <f>IF(N177="znížená",J177,0)</f>
        <v>0</v>
      </c>
      <c r="BG177" s="170">
        <f>IF(N177="zákl. prenesená",J177,0)</f>
        <v>0</v>
      </c>
      <c r="BH177" s="170">
        <f>IF(N177="zníž. prenesená",J177,0)</f>
        <v>0</v>
      </c>
      <c r="BI177" s="170">
        <f>IF(N177="nulová",J177,0)</f>
        <v>0</v>
      </c>
      <c r="BJ177" s="18" t="s">
        <v>85</v>
      </c>
      <c r="BK177" s="170">
        <f>ROUND(I177*H177,2)</f>
        <v>0</v>
      </c>
      <c r="BL177" s="18" t="s">
        <v>595</v>
      </c>
      <c r="BM177" s="169" t="s">
        <v>2106</v>
      </c>
    </row>
    <row r="178" spans="1:65" s="13" customFormat="1">
      <c r="B178" s="171"/>
      <c r="D178" s="172" t="s">
        <v>229</v>
      </c>
      <c r="F178" s="174" t="s">
        <v>2177</v>
      </c>
      <c r="H178" s="175">
        <v>0.30299999999999999</v>
      </c>
      <c r="I178" s="176"/>
      <c r="L178" s="171"/>
      <c r="M178" s="177"/>
      <c r="N178" s="178"/>
      <c r="O178" s="178"/>
      <c r="P178" s="178"/>
      <c r="Q178" s="178"/>
      <c r="R178" s="178"/>
      <c r="S178" s="178"/>
      <c r="T178" s="179"/>
      <c r="AT178" s="173" t="s">
        <v>229</v>
      </c>
      <c r="AU178" s="173" t="s">
        <v>85</v>
      </c>
      <c r="AV178" s="13" t="s">
        <v>85</v>
      </c>
      <c r="AW178" s="13" t="s">
        <v>3</v>
      </c>
      <c r="AX178" s="13" t="s">
        <v>78</v>
      </c>
      <c r="AY178" s="173" t="s">
        <v>222</v>
      </c>
    </row>
    <row r="179" spans="1:65" s="2" customFormat="1" ht="16.5" customHeight="1">
      <c r="A179" s="33"/>
      <c r="B179" s="156"/>
      <c r="C179" s="157" t="s">
        <v>1225</v>
      </c>
      <c r="D179" s="157" t="s">
        <v>224</v>
      </c>
      <c r="E179" s="158" t="s">
        <v>2108</v>
      </c>
      <c r="F179" s="159" t="s">
        <v>2109</v>
      </c>
      <c r="G179" s="160" t="s">
        <v>2110</v>
      </c>
      <c r="H179" s="161">
        <v>0.30299999999999999</v>
      </c>
      <c r="I179" s="162"/>
      <c r="J179" s="163">
        <f>ROUND(I179*H179,2)</f>
        <v>0</v>
      </c>
      <c r="K179" s="164"/>
      <c r="L179" s="34"/>
      <c r="M179" s="165" t="s">
        <v>1</v>
      </c>
      <c r="N179" s="166" t="s">
        <v>40</v>
      </c>
      <c r="O179" s="62"/>
      <c r="P179" s="167">
        <f>O179*H179</f>
        <v>0</v>
      </c>
      <c r="Q179" s="167">
        <v>0</v>
      </c>
      <c r="R179" s="167">
        <f>Q179*H179</f>
        <v>0</v>
      </c>
      <c r="S179" s="167">
        <v>0</v>
      </c>
      <c r="T179" s="16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595</v>
      </c>
      <c r="AT179" s="169" t="s">
        <v>224</v>
      </c>
      <c r="AU179" s="169" t="s">
        <v>85</v>
      </c>
      <c r="AY179" s="18" t="s">
        <v>222</v>
      </c>
      <c r="BE179" s="170">
        <f>IF(N179="základná",J179,0)</f>
        <v>0</v>
      </c>
      <c r="BF179" s="170">
        <f>IF(N179="znížená",J179,0)</f>
        <v>0</v>
      </c>
      <c r="BG179" s="170">
        <f>IF(N179="zákl. prenesená",J179,0)</f>
        <v>0</v>
      </c>
      <c r="BH179" s="170">
        <f>IF(N179="zníž. prenesená",J179,0)</f>
        <v>0</v>
      </c>
      <c r="BI179" s="170">
        <f>IF(N179="nulová",J179,0)</f>
        <v>0</v>
      </c>
      <c r="BJ179" s="18" t="s">
        <v>85</v>
      </c>
      <c r="BK179" s="170">
        <f>ROUND(I179*H179,2)</f>
        <v>0</v>
      </c>
      <c r="BL179" s="18" t="s">
        <v>595</v>
      </c>
      <c r="BM179" s="169" t="s">
        <v>2111</v>
      </c>
    </row>
    <row r="180" spans="1:65" s="13" customFormat="1">
      <c r="B180" s="171"/>
      <c r="D180" s="172" t="s">
        <v>229</v>
      </c>
      <c r="F180" s="174" t="s">
        <v>2177</v>
      </c>
      <c r="H180" s="175">
        <v>0.30299999999999999</v>
      </c>
      <c r="I180" s="176"/>
      <c r="L180" s="171"/>
      <c r="M180" s="177"/>
      <c r="N180" s="178"/>
      <c r="O180" s="178"/>
      <c r="P180" s="178"/>
      <c r="Q180" s="178"/>
      <c r="R180" s="178"/>
      <c r="S180" s="178"/>
      <c r="T180" s="179"/>
      <c r="AT180" s="173" t="s">
        <v>229</v>
      </c>
      <c r="AU180" s="173" t="s">
        <v>85</v>
      </c>
      <c r="AV180" s="13" t="s">
        <v>85</v>
      </c>
      <c r="AW180" s="13" t="s">
        <v>3</v>
      </c>
      <c r="AX180" s="13" t="s">
        <v>78</v>
      </c>
      <c r="AY180" s="173" t="s">
        <v>222</v>
      </c>
    </row>
    <row r="181" spans="1:65" s="2" customFormat="1" ht="16.5" customHeight="1">
      <c r="A181" s="33"/>
      <c r="B181" s="156"/>
      <c r="C181" s="157" t="s">
        <v>1230</v>
      </c>
      <c r="D181" s="157" t="s">
        <v>224</v>
      </c>
      <c r="E181" s="158" t="s">
        <v>2112</v>
      </c>
      <c r="F181" s="159" t="s">
        <v>2113</v>
      </c>
      <c r="G181" s="160" t="s">
        <v>893</v>
      </c>
      <c r="H181" s="228">
        <v>9.0969999999999995</v>
      </c>
      <c r="I181" s="162"/>
      <c r="J181" s="163">
        <f>ROUND(I181*H181,2)</f>
        <v>0</v>
      </c>
      <c r="K181" s="164"/>
      <c r="L181" s="34"/>
      <c r="M181" s="165" t="s">
        <v>1</v>
      </c>
      <c r="N181" s="166" t="s">
        <v>40</v>
      </c>
      <c r="O181" s="62"/>
      <c r="P181" s="167">
        <f>O181*H181</f>
        <v>0</v>
      </c>
      <c r="Q181" s="167">
        <v>0</v>
      </c>
      <c r="R181" s="167">
        <f>Q181*H181</f>
        <v>0</v>
      </c>
      <c r="S181" s="167">
        <v>0</v>
      </c>
      <c r="T181" s="16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595</v>
      </c>
      <c r="AT181" s="169" t="s">
        <v>224</v>
      </c>
      <c r="AU181" s="169" t="s">
        <v>85</v>
      </c>
      <c r="AY181" s="18" t="s">
        <v>222</v>
      </c>
      <c r="BE181" s="170">
        <f>IF(N181="základná",J181,0)</f>
        <v>0</v>
      </c>
      <c r="BF181" s="170">
        <f>IF(N181="znížená",J181,0)</f>
        <v>0</v>
      </c>
      <c r="BG181" s="170">
        <f>IF(N181="zákl. prenesená",J181,0)</f>
        <v>0</v>
      </c>
      <c r="BH181" s="170">
        <f>IF(N181="zníž. prenesená",J181,0)</f>
        <v>0</v>
      </c>
      <c r="BI181" s="170">
        <f>IF(N181="nulová",J181,0)</f>
        <v>0</v>
      </c>
      <c r="BJ181" s="18" t="s">
        <v>85</v>
      </c>
      <c r="BK181" s="170">
        <f>ROUND(I181*H181,2)</f>
        <v>0</v>
      </c>
      <c r="BL181" s="18" t="s">
        <v>595</v>
      </c>
      <c r="BM181" s="169" t="s">
        <v>2114</v>
      </c>
    </row>
    <row r="182" spans="1:65" s="13" customFormat="1">
      <c r="B182" s="171"/>
      <c r="D182" s="172" t="s">
        <v>229</v>
      </c>
      <c r="F182" s="174" t="s">
        <v>2178</v>
      </c>
      <c r="H182" s="175">
        <v>9.0969999999999995</v>
      </c>
      <c r="I182" s="176"/>
      <c r="L182" s="171"/>
      <c r="M182" s="177"/>
      <c r="N182" s="178"/>
      <c r="O182" s="178"/>
      <c r="P182" s="178"/>
      <c r="Q182" s="178"/>
      <c r="R182" s="178"/>
      <c r="S182" s="178"/>
      <c r="T182" s="179"/>
      <c r="AT182" s="173" t="s">
        <v>229</v>
      </c>
      <c r="AU182" s="173" t="s">
        <v>85</v>
      </c>
      <c r="AV182" s="13" t="s">
        <v>85</v>
      </c>
      <c r="AW182" s="13" t="s">
        <v>3</v>
      </c>
      <c r="AX182" s="13" t="s">
        <v>78</v>
      </c>
      <c r="AY182" s="173" t="s">
        <v>222</v>
      </c>
    </row>
    <row r="183" spans="1:65" s="2" customFormat="1" ht="16.5" customHeight="1">
      <c r="A183" s="33"/>
      <c r="B183" s="156"/>
      <c r="C183" s="157" t="s">
        <v>639</v>
      </c>
      <c r="D183" s="157" t="s">
        <v>224</v>
      </c>
      <c r="E183" s="158" t="s">
        <v>2116</v>
      </c>
      <c r="F183" s="159" t="s">
        <v>2117</v>
      </c>
      <c r="G183" s="160" t="s">
        <v>893</v>
      </c>
      <c r="H183" s="228">
        <v>12.13</v>
      </c>
      <c r="I183" s="162"/>
      <c r="J183" s="163">
        <f>ROUND(I183*H183,2)</f>
        <v>0</v>
      </c>
      <c r="K183" s="164"/>
      <c r="L183" s="34"/>
      <c r="M183" s="165" t="s">
        <v>1</v>
      </c>
      <c r="N183" s="166" t="s">
        <v>40</v>
      </c>
      <c r="O183" s="62"/>
      <c r="P183" s="167">
        <f>O183*H183</f>
        <v>0</v>
      </c>
      <c r="Q183" s="167">
        <v>0</v>
      </c>
      <c r="R183" s="167">
        <f>Q183*H183</f>
        <v>0</v>
      </c>
      <c r="S183" s="167">
        <v>0</v>
      </c>
      <c r="T183" s="16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595</v>
      </c>
      <c r="AT183" s="169" t="s">
        <v>224</v>
      </c>
      <c r="AU183" s="169" t="s">
        <v>85</v>
      </c>
      <c r="AY183" s="18" t="s">
        <v>222</v>
      </c>
      <c r="BE183" s="170">
        <f>IF(N183="základná",J183,0)</f>
        <v>0</v>
      </c>
      <c r="BF183" s="170">
        <f>IF(N183="znížená",J183,0)</f>
        <v>0</v>
      </c>
      <c r="BG183" s="170">
        <f>IF(N183="zákl. prenesená",J183,0)</f>
        <v>0</v>
      </c>
      <c r="BH183" s="170">
        <f>IF(N183="zníž. prenesená",J183,0)</f>
        <v>0</v>
      </c>
      <c r="BI183" s="170">
        <f>IF(N183="nulová",J183,0)</f>
        <v>0</v>
      </c>
      <c r="BJ183" s="18" t="s">
        <v>85</v>
      </c>
      <c r="BK183" s="170">
        <f>ROUND(I183*H183,2)</f>
        <v>0</v>
      </c>
      <c r="BL183" s="18" t="s">
        <v>595</v>
      </c>
      <c r="BM183" s="169" t="s">
        <v>2118</v>
      </c>
    </row>
    <row r="184" spans="1:65" s="13" customFormat="1">
      <c r="B184" s="171"/>
      <c r="D184" s="172" t="s">
        <v>229</v>
      </c>
      <c r="F184" s="174" t="s">
        <v>2179</v>
      </c>
      <c r="H184" s="175">
        <v>12.13</v>
      </c>
      <c r="I184" s="176"/>
      <c r="L184" s="171"/>
      <c r="M184" s="177"/>
      <c r="N184" s="178"/>
      <c r="O184" s="178"/>
      <c r="P184" s="178"/>
      <c r="Q184" s="178"/>
      <c r="R184" s="178"/>
      <c r="S184" s="178"/>
      <c r="T184" s="179"/>
      <c r="AT184" s="173" t="s">
        <v>229</v>
      </c>
      <c r="AU184" s="173" t="s">
        <v>85</v>
      </c>
      <c r="AV184" s="13" t="s">
        <v>85</v>
      </c>
      <c r="AW184" s="13" t="s">
        <v>3</v>
      </c>
      <c r="AX184" s="13" t="s">
        <v>78</v>
      </c>
      <c r="AY184" s="173" t="s">
        <v>222</v>
      </c>
    </row>
    <row r="185" spans="1:65" s="12" customFormat="1" ht="25.95" customHeight="1">
      <c r="B185" s="143"/>
      <c r="D185" s="144" t="s">
        <v>73</v>
      </c>
      <c r="E185" s="145" t="s">
        <v>2120</v>
      </c>
      <c r="F185" s="145" t="s">
        <v>2121</v>
      </c>
      <c r="I185" s="146"/>
      <c r="J185" s="147">
        <f>BK185</f>
        <v>0</v>
      </c>
      <c r="L185" s="143"/>
      <c r="M185" s="148"/>
      <c r="N185" s="149"/>
      <c r="O185" s="149"/>
      <c r="P185" s="150">
        <f>P186</f>
        <v>0</v>
      </c>
      <c r="Q185" s="149"/>
      <c r="R185" s="150">
        <f>R186</f>
        <v>0</v>
      </c>
      <c r="S185" s="149"/>
      <c r="T185" s="151">
        <f>T186</f>
        <v>0</v>
      </c>
      <c r="AR185" s="144" t="s">
        <v>114</v>
      </c>
      <c r="AT185" s="152" t="s">
        <v>73</v>
      </c>
      <c r="AU185" s="152" t="s">
        <v>74</v>
      </c>
      <c r="AY185" s="144" t="s">
        <v>222</v>
      </c>
      <c r="BK185" s="153">
        <f>BK186</f>
        <v>0</v>
      </c>
    </row>
    <row r="186" spans="1:65" s="12" customFormat="1" ht="22.95" customHeight="1">
      <c r="B186" s="143"/>
      <c r="D186" s="144" t="s">
        <v>73</v>
      </c>
      <c r="E186" s="154" t="s">
        <v>2122</v>
      </c>
      <c r="F186" s="154" t="s">
        <v>2123</v>
      </c>
      <c r="I186" s="146"/>
      <c r="J186" s="155">
        <f>BK186</f>
        <v>0</v>
      </c>
      <c r="L186" s="143"/>
      <c r="M186" s="148"/>
      <c r="N186" s="149"/>
      <c r="O186" s="149"/>
      <c r="P186" s="150">
        <f>SUM(P187:P188)</f>
        <v>0</v>
      </c>
      <c r="Q186" s="149"/>
      <c r="R186" s="150">
        <f>SUM(R187:R188)</f>
        <v>0</v>
      </c>
      <c r="S186" s="149"/>
      <c r="T186" s="151">
        <f>SUM(T187:T188)</f>
        <v>0</v>
      </c>
      <c r="AR186" s="144" t="s">
        <v>114</v>
      </c>
      <c r="AT186" s="152" t="s">
        <v>73</v>
      </c>
      <c r="AU186" s="152" t="s">
        <v>78</v>
      </c>
      <c r="AY186" s="144" t="s">
        <v>222</v>
      </c>
      <c r="BK186" s="153">
        <f>SUM(BK187:BK188)</f>
        <v>0</v>
      </c>
    </row>
    <row r="187" spans="1:65" s="2" customFormat="1" ht="24.15" customHeight="1">
      <c r="A187" s="33"/>
      <c r="B187" s="156"/>
      <c r="C187" s="157" t="s">
        <v>1239</v>
      </c>
      <c r="D187" s="157" t="s">
        <v>224</v>
      </c>
      <c r="E187" s="158" t="s">
        <v>2124</v>
      </c>
      <c r="F187" s="159" t="s">
        <v>2125</v>
      </c>
      <c r="G187" s="160" t="s">
        <v>893</v>
      </c>
      <c r="H187" s="228">
        <v>6.6710000000000003</v>
      </c>
      <c r="I187" s="162"/>
      <c r="J187" s="163">
        <f>ROUND(I187*H187,2)</f>
        <v>0</v>
      </c>
      <c r="K187" s="164"/>
      <c r="L187" s="34"/>
      <c r="M187" s="165" t="s">
        <v>1</v>
      </c>
      <c r="N187" s="166" t="s">
        <v>40</v>
      </c>
      <c r="O187" s="62"/>
      <c r="P187" s="167">
        <f>O187*H187</f>
        <v>0</v>
      </c>
      <c r="Q187" s="167">
        <v>0</v>
      </c>
      <c r="R187" s="167">
        <f>Q187*H187</f>
        <v>0</v>
      </c>
      <c r="S187" s="167">
        <v>0</v>
      </c>
      <c r="T187" s="16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2126</v>
      </c>
      <c r="AT187" s="169" t="s">
        <v>224</v>
      </c>
      <c r="AU187" s="169" t="s">
        <v>85</v>
      </c>
      <c r="AY187" s="18" t="s">
        <v>222</v>
      </c>
      <c r="BE187" s="170">
        <f>IF(N187="základná",J187,0)</f>
        <v>0</v>
      </c>
      <c r="BF187" s="170">
        <f>IF(N187="znížená",J187,0)</f>
        <v>0</v>
      </c>
      <c r="BG187" s="170">
        <f>IF(N187="zákl. prenesená",J187,0)</f>
        <v>0</v>
      </c>
      <c r="BH187" s="170">
        <f>IF(N187="zníž. prenesená",J187,0)</f>
        <v>0</v>
      </c>
      <c r="BI187" s="170">
        <f>IF(N187="nulová",J187,0)</f>
        <v>0</v>
      </c>
      <c r="BJ187" s="18" t="s">
        <v>85</v>
      </c>
      <c r="BK187" s="170">
        <f>ROUND(I187*H187,2)</f>
        <v>0</v>
      </c>
      <c r="BL187" s="18" t="s">
        <v>2126</v>
      </c>
      <c r="BM187" s="169" t="s">
        <v>2127</v>
      </c>
    </row>
    <row r="188" spans="1:65" s="13" customFormat="1">
      <c r="B188" s="171"/>
      <c r="D188" s="172" t="s">
        <v>229</v>
      </c>
      <c r="F188" s="174" t="s">
        <v>2180</v>
      </c>
      <c r="H188" s="175">
        <v>6.6710000000000003</v>
      </c>
      <c r="I188" s="176"/>
      <c r="L188" s="171"/>
      <c r="M188" s="203"/>
      <c r="N188" s="204"/>
      <c r="O188" s="204"/>
      <c r="P188" s="204"/>
      <c r="Q188" s="204"/>
      <c r="R188" s="204"/>
      <c r="S188" s="204"/>
      <c r="T188" s="205"/>
      <c r="AT188" s="173" t="s">
        <v>229</v>
      </c>
      <c r="AU188" s="173" t="s">
        <v>85</v>
      </c>
      <c r="AV188" s="13" t="s">
        <v>85</v>
      </c>
      <c r="AW188" s="13" t="s">
        <v>3</v>
      </c>
      <c r="AX188" s="13" t="s">
        <v>78</v>
      </c>
      <c r="AY188" s="173" t="s">
        <v>222</v>
      </c>
    </row>
    <row r="189" spans="1:65" s="2" customFormat="1" ht="6.9" customHeight="1">
      <c r="A189" s="33"/>
      <c r="B189" s="51"/>
      <c r="C189" s="52"/>
      <c r="D189" s="52"/>
      <c r="E189" s="52"/>
      <c r="F189" s="52"/>
      <c r="G189" s="52"/>
      <c r="H189" s="52"/>
      <c r="I189" s="52"/>
      <c r="J189" s="52"/>
      <c r="K189" s="52"/>
      <c r="L189" s="34"/>
      <c r="M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</row>
    <row r="192" spans="1:65">
      <c r="C192" s="281" t="s">
        <v>3286</v>
      </c>
      <c r="D192" s="281"/>
      <c r="E192" s="281"/>
      <c r="F192" s="281"/>
      <c r="G192" s="281"/>
      <c r="H192" s="281"/>
      <c r="I192" s="281"/>
      <c r="J192" s="281"/>
    </row>
    <row r="193" spans="3:10">
      <c r="C193" s="281"/>
      <c r="D193" s="281"/>
      <c r="E193" s="281"/>
      <c r="F193" s="281"/>
      <c r="G193" s="281"/>
      <c r="H193" s="281"/>
      <c r="I193" s="281"/>
      <c r="J193" s="281"/>
    </row>
    <row r="194" spans="3:10">
      <c r="C194" s="281"/>
      <c r="D194" s="281"/>
      <c r="E194" s="281"/>
      <c r="F194" s="281"/>
      <c r="G194" s="281"/>
      <c r="H194" s="281"/>
      <c r="I194" s="281"/>
      <c r="J194" s="281"/>
    </row>
    <row r="195" spans="3:10">
      <c r="C195" s="281"/>
      <c r="D195" s="281"/>
      <c r="E195" s="281"/>
      <c r="F195" s="281"/>
      <c r="G195" s="281"/>
      <c r="H195" s="281"/>
      <c r="I195" s="281"/>
      <c r="J195" s="281"/>
    </row>
    <row r="196" spans="3:10">
      <c r="C196" s="281"/>
      <c r="D196" s="281"/>
      <c r="E196" s="281"/>
      <c r="F196" s="281"/>
      <c r="G196" s="281"/>
      <c r="H196" s="281"/>
      <c r="I196" s="281"/>
      <c r="J196" s="281"/>
    </row>
    <row r="197" spans="3:10">
      <c r="C197" s="281"/>
      <c r="D197" s="281"/>
      <c r="E197" s="281"/>
      <c r="F197" s="281"/>
      <c r="G197" s="281"/>
      <c r="H197" s="281"/>
      <c r="I197" s="281"/>
      <c r="J197" s="281"/>
    </row>
    <row r="200" spans="3:10">
      <c r="C200" s="281" t="s">
        <v>3287</v>
      </c>
      <c r="D200" s="281"/>
      <c r="E200" s="281"/>
      <c r="F200" s="281"/>
      <c r="G200" s="281"/>
      <c r="H200" s="281"/>
      <c r="I200" s="281"/>
      <c r="J200" s="281"/>
    </row>
    <row r="201" spans="3:10">
      <c r="C201" s="281"/>
      <c r="D201" s="281"/>
      <c r="E201" s="281"/>
      <c r="F201" s="281"/>
      <c r="G201" s="281"/>
      <c r="H201" s="281"/>
      <c r="I201" s="281"/>
      <c r="J201" s="281"/>
    </row>
    <row r="202" spans="3:10">
      <c r="C202" s="281"/>
      <c r="D202" s="281"/>
      <c r="E202" s="281"/>
      <c r="F202" s="281"/>
      <c r="G202" s="281"/>
      <c r="H202" s="281"/>
      <c r="I202" s="281"/>
      <c r="J202" s="281"/>
    </row>
    <row r="203" spans="3:10">
      <c r="C203" s="281"/>
      <c r="D203" s="281"/>
      <c r="E203" s="281"/>
      <c r="F203" s="281"/>
      <c r="G203" s="281"/>
      <c r="H203" s="281"/>
      <c r="I203" s="281"/>
      <c r="J203" s="281"/>
    </row>
    <row r="211" spans="3:10">
      <c r="C211" s="281" t="s">
        <v>3288</v>
      </c>
      <c r="D211" s="281"/>
      <c r="E211" s="281"/>
      <c r="F211" s="281"/>
      <c r="G211" s="281"/>
      <c r="H211" s="281"/>
      <c r="I211" s="281"/>
      <c r="J211" s="281"/>
    </row>
    <row r="212" spans="3:10">
      <c r="C212" s="281"/>
      <c r="D212" s="281"/>
      <c r="E212" s="281"/>
      <c r="F212" s="281"/>
      <c r="G212" s="281"/>
      <c r="H212" s="281"/>
      <c r="I212" s="281"/>
      <c r="J212" s="281"/>
    </row>
  </sheetData>
  <autoFilter ref="C127:K188" xr:uid="{00000000-0009-0000-0000-00000F000000}"/>
  <mergeCells count="18">
    <mergeCell ref="C192:J197"/>
    <mergeCell ref="C200:J203"/>
    <mergeCell ref="C211:J212"/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152"/>
  <sheetViews>
    <sheetView showGridLines="0" topLeftCell="A126" workbookViewId="0">
      <selection activeCell="C151" sqref="C151:J15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136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1359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598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2129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ROUND(J126,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ROUND((SUM(BE126:BE129)),  2)</f>
        <v>0</v>
      </c>
      <c r="G37" s="109"/>
      <c r="H37" s="109"/>
      <c r="I37" s="110">
        <v>0.2</v>
      </c>
      <c r="J37" s="108">
        <f>ROUND(((SUM(BE126:BE129))*I37),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ROUND((SUM(BF126:BF129)),  2)</f>
        <v>0</v>
      </c>
      <c r="G38" s="109"/>
      <c r="H38" s="109"/>
      <c r="I38" s="110">
        <v>0.2</v>
      </c>
      <c r="J38" s="108">
        <f>ROUND(((SUM(BF126:BF129))*I38),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ROUND((SUM(BG126:BG129)),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ROUND((SUM(BH126:BH129)),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ROUND((SUM(BI126:BI129)),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1359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598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01.5 - Protipožiarná bezpečnosť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J126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206</v>
      </c>
      <c r="E101" s="126"/>
      <c r="F101" s="126"/>
      <c r="G101" s="126"/>
      <c r="H101" s="126"/>
      <c r="I101" s="126"/>
      <c r="J101" s="127">
        <f>J127</f>
        <v>0</v>
      </c>
      <c r="L101" s="124"/>
    </row>
    <row r="102" spans="1:47" s="10" customFormat="1" ht="19.95" customHeight="1">
      <c r="B102" s="128"/>
      <c r="D102" s="129" t="s">
        <v>2130</v>
      </c>
      <c r="E102" s="130"/>
      <c r="F102" s="130"/>
      <c r="G102" s="130"/>
      <c r="H102" s="130"/>
      <c r="I102" s="130"/>
      <c r="J102" s="131">
        <f>J128</f>
        <v>0</v>
      </c>
      <c r="L102" s="128"/>
    </row>
    <row r="103" spans="1:47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47" s="2" customFormat="1" ht="6.9" customHeight="1">
      <c r="A104" s="33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47" s="2" customFormat="1" ht="6.9" customHeight="1">
      <c r="A108" s="33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24.9" customHeight="1">
      <c r="A109" s="33"/>
      <c r="B109" s="34"/>
      <c r="C109" s="22" t="s">
        <v>208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6.5" customHeight="1">
      <c r="A112" s="33"/>
      <c r="B112" s="34"/>
      <c r="C112" s="33"/>
      <c r="D112" s="33"/>
      <c r="E112" s="277" t="str">
        <f>E7</f>
        <v>Výstavba zberného dvora Gemerská Poloma</v>
      </c>
      <c r="F112" s="278"/>
      <c r="G112" s="278"/>
      <c r="H112" s="278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1" customFormat="1" ht="12" customHeight="1">
      <c r="B113" s="21"/>
      <c r="C113" s="28" t="s">
        <v>187</v>
      </c>
      <c r="L113" s="21"/>
    </row>
    <row r="114" spans="1:63" s="1" customFormat="1" ht="16.5" customHeight="1">
      <c r="B114" s="21"/>
      <c r="E114" s="277" t="s">
        <v>1359</v>
      </c>
      <c r="F114" s="240"/>
      <c r="G114" s="240"/>
      <c r="H114" s="240"/>
      <c r="L114" s="21"/>
    </row>
    <row r="115" spans="1:63" s="1" customFormat="1" ht="12" customHeight="1">
      <c r="B115" s="21"/>
      <c r="C115" s="28" t="s">
        <v>189</v>
      </c>
      <c r="L115" s="21"/>
    </row>
    <row r="116" spans="1:63" s="2" customFormat="1" ht="16.5" customHeight="1">
      <c r="A116" s="33"/>
      <c r="B116" s="34"/>
      <c r="C116" s="33"/>
      <c r="D116" s="33"/>
      <c r="E116" s="279" t="s">
        <v>598</v>
      </c>
      <c r="F116" s="276"/>
      <c r="G116" s="276"/>
      <c r="H116" s="276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191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59" t="str">
        <f>E13</f>
        <v>SO 01.5 - Protipožiarná bezpečnosť</v>
      </c>
      <c r="F118" s="276"/>
      <c r="G118" s="276"/>
      <c r="H118" s="276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19</v>
      </c>
      <c r="D120" s="33"/>
      <c r="E120" s="33"/>
      <c r="F120" s="26" t="str">
        <f>F16</f>
        <v>Gemerska Poloma</v>
      </c>
      <c r="G120" s="33"/>
      <c r="H120" s="33"/>
      <c r="I120" s="28" t="s">
        <v>21</v>
      </c>
      <c r="J120" s="59" t="str">
        <f>IF(J16="","",J16)</f>
        <v/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25.65" customHeight="1">
      <c r="A122" s="33"/>
      <c r="B122" s="34"/>
      <c r="C122" s="28" t="s">
        <v>22</v>
      </c>
      <c r="D122" s="33"/>
      <c r="E122" s="33"/>
      <c r="F122" s="26" t="str">
        <f>E19</f>
        <v>Obec Gemerská Poloma,Nám.SNP 211 Gemerská Poloma</v>
      </c>
      <c r="G122" s="33"/>
      <c r="H122" s="33"/>
      <c r="I122" s="28" t="s">
        <v>28</v>
      </c>
      <c r="J122" s="31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26</v>
      </c>
      <c r="D123" s="33"/>
      <c r="E123" s="33"/>
      <c r="F123" s="26" t="str">
        <f>IF(E22="","",E22)</f>
        <v/>
      </c>
      <c r="G123" s="33"/>
      <c r="H123" s="33"/>
      <c r="I123" s="28" t="s">
        <v>31</v>
      </c>
      <c r="J123" s="31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32"/>
      <c r="B125" s="133"/>
      <c r="C125" s="134" t="s">
        <v>209</v>
      </c>
      <c r="D125" s="135" t="s">
        <v>59</v>
      </c>
      <c r="E125" s="135" t="s">
        <v>55</v>
      </c>
      <c r="F125" s="135" t="s">
        <v>56</v>
      </c>
      <c r="G125" s="135" t="s">
        <v>210</v>
      </c>
      <c r="H125" s="135" t="s">
        <v>211</v>
      </c>
      <c r="I125" s="135" t="s">
        <v>212</v>
      </c>
      <c r="J125" s="136" t="s">
        <v>196</v>
      </c>
      <c r="K125" s="137" t="s">
        <v>213</v>
      </c>
      <c r="L125" s="138"/>
      <c r="M125" s="66" t="s">
        <v>1</v>
      </c>
      <c r="N125" s="67" t="s">
        <v>38</v>
      </c>
      <c r="O125" s="67" t="s">
        <v>214</v>
      </c>
      <c r="P125" s="67" t="s">
        <v>215</v>
      </c>
      <c r="Q125" s="67" t="s">
        <v>216</v>
      </c>
      <c r="R125" s="67" t="s">
        <v>217</v>
      </c>
      <c r="S125" s="67" t="s">
        <v>218</v>
      </c>
      <c r="T125" s="68" t="s">
        <v>219</v>
      </c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</row>
    <row r="126" spans="1:63" s="2" customFormat="1" ht="22.95" customHeight="1">
      <c r="A126" s="33"/>
      <c r="B126" s="34"/>
      <c r="C126" s="73" t="s">
        <v>197</v>
      </c>
      <c r="D126" s="33"/>
      <c r="E126" s="33"/>
      <c r="F126" s="33"/>
      <c r="G126" s="33"/>
      <c r="H126" s="33"/>
      <c r="I126" s="33"/>
      <c r="J126" s="139">
        <f>BK126</f>
        <v>0</v>
      </c>
      <c r="K126" s="33"/>
      <c r="L126" s="34"/>
      <c r="M126" s="69"/>
      <c r="N126" s="60"/>
      <c r="O126" s="70"/>
      <c r="P126" s="140">
        <f>P127</f>
        <v>0</v>
      </c>
      <c r="Q126" s="70"/>
      <c r="R126" s="140">
        <f>R127</f>
        <v>0</v>
      </c>
      <c r="S126" s="70"/>
      <c r="T126" s="141">
        <f>T127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73</v>
      </c>
      <c r="AU126" s="18" t="s">
        <v>198</v>
      </c>
      <c r="BK126" s="142">
        <f>BK127</f>
        <v>0</v>
      </c>
    </row>
    <row r="127" spans="1:63" s="12" customFormat="1" ht="25.95" customHeight="1">
      <c r="B127" s="143"/>
      <c r="D127" s="144" t="s">
        <v>73</v>
      </c>
      <c r="E127" s="145" t="s">
        <v>588</v>
      </c>
      <c r="F127" s="145" t="s">
        <v>589</v>
      </c>
      <c r="I127" s="146"/>
      <c r="J127" s="147">
        <f>BK127</f>
        <v>0</v>
      </c>
      <c r="L127" s="143"/>
      <c r="M127" s="148"/>
      <c r="N127" s="149"/>
      <c r="O127" s="149"/>
      <c r="P127" s="150">
        <f>P128</f>
        <v>0</v>
      </c>
      <c r="Q127" s="149"/>
      <c r="R127" s="150">
        <f>R128</f>
        <v>0</v>
      </c>
      <c r="S127" s="149"/>
      <c r="T127" s="151">
        <f>T128</f>
        <v>0</v>
      </c>
      <c r="AR127" s="144" t="s">
        <v>90</v>
      </c>
      <c r="AT127" s="152" t="s">
        <v>73</v>
      </c>
      <c r="AU127" s="152" t="s">
        <v>74</v>
      </c>
      <c r="AY127" s="144" t="s">
        <v>222</v>
      </c>
      <c r="BK127" s="153">
        <f>BK128</f>
        <v>0</v>
      </c>
    </row>
    <row r="128" spans="1:63" s="12" customFormat="1" ht="22.95" customHeight="1">
      <c r="B128" s="143"/>
      <c r="D128" s="144" t="s">
        <v>73</v>
      </c>
      <c r="E128" s="154" t="s">
        <v>2131</v>
      </c>
      <c r="F128" s="154" t="s">
        <v>2132</v>
      </c>
      <c r="I128" s="146"/>
      <c r="J128" s="155">
        <f>BK128</f>
        <v>0</v>
      </c>
      <c r="L128" s="143"/>
      <c r="M128" s="148"/>
      <c r="N128" s="149"/>
      <c r="O128" s="149"/>
      <c r="P128" s="150">
        <f>P129</f>
        <v>0</v>
      </c>
      <c r="Q128" s="149"/>
      <c r="R128" s="150">
        <f>R129</f>
        <v>0</v>
      </c>
      <c r="S128" s="149"/>
      <c r="T128" s="151">
        <f>T129</f>
        <v>0</v>
      </c>
      <c r="AR128" s="144" t="s">
        <v>90</v>
      </c>
      <c r="AT128" s="152" t="s">
        <v>73</v>
      </c>
      <c r="AU128" s="152" t="s">
        <v>78</v>
      </c>
      <c r="AY128" s="144" t="s">
        <v>222</v>
      </c>
      <c r="BK128" s="153">
        <f>BK129</f>
        <v>0</v>
      </c>
    </row>
    <row r="129" spans="1:65" s="2" customFormat="1" ht="16.5" customHeight="1">
      <c r="A129" s="33"/>
      <c r="B129" s="156"/>
      <c r="C129" s="209" t="s">
        <v>78</v>
      </c>
      <c r="D129" s="209" t="s">
        <v>588</v>
      </c>
      <c r="E129" s="210" t="s">
        <v>2135</v>
      </c>
      <c r="F129" s="211" t="s">
        <v>2136</v>
      </c>
      <c r="G129" s="212" t="s">
        <v>227</v>
      </c>
      <c r="H129" s="213">
        <v>1</v>
      </c>
      <c r="I129" s="214"/>
      <c r="J129" s="215">
        <f>ROUND(I129*H129,2)</f>
        <v>0</v>
      </c>
      <c r="K129" s="216"/>
      <c r="L129" s="217"/>
      <c r="M129" s="225" t="s">
        <v>1</v>
      </c>
      <c r="N129" s="226" t="s">
        <v>40</v>
      </c>
      <c r="O129" s="222"/>
      <c r="P129" s="223">
        <f>O129*H129</f>
        <v>0</v>
      </c>
      <c r="Q129" s="223">
        <v>0</v>
      </c>
      <c r="R129" s="223">
        <f>Q129*H129</f>
        <v>0</v>
      </c>
      <c r="S129" s="223">
        <v>0</v>
      </c>
      <c r="T129" s="224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9" t="s">
        <v>1867</v>
      </c>
      <c r="AT129" s="169" t="s">
        <v>588</v>
      </c>
      <c r="AU129" s="169" t="s">
        <v>85</v>
      </c>
      <c r="AY129" s="18" t="s">
        <v>222</v>
      </c>
      <c r="BE129" s="170">
        <f>IF(N129="základná",J129,0)</f>
        <v>0</v>
      </c>
      <c r="BF129" s="170">
        <f>IF(N129="znížená",J129,0)</f>
        <v>0</v>
      </c>
      <c r="BG129" s="170">
        <f>IF(N129="zákl. prenesená",J129,0)</f>
        <v>0</v>
      </c>
      <c r="BH129" s="170">
        <f>IF(N129="zníž. prenesená",J129,0)</f>
        <v>0</v>
      </c>
      <c r="BI129" s="170">
        <f>IF(N129="nulová",J129,0)</f>
        <v>0</v>
      </c>
      <c r="BJ129" s="18" t="s">
        <v>85</v>
      </c>
      <c r="BK129" s="170">
        <f>ROUND(I129*H129,2)</f>
        <v>0</v>
      </c>
      <c r="BL129" s="18" t="s">
        <v>595</v>
      </c>
      <c r="BM129" s="169" t="s">
        <v>2181</v>
      </c>
    </row>
    <row r="130" spans="1:65" s="2" customFormat="1" ht="6.9" customHeight="1">
      <c r="A130" s="33"/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34"/>
      <c r="M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4" spans="1:65">
      <c r="C134" s="281" t="s">
        <v>3286</v>
      </c>
      <c r="D134" s="281"/>
      <c r="E134" s="281"/>
      <c r="F134" s="281"/>
      <c r="G134" s="281"/>
      <c r="H134" s="281"/>
      <c r="I134" s="281"/>
      <c r="J134" s="281"/>
    </row>
    <row r="135" spans="1:65">
      <c r="C135" s="281"/>
      <c r="D135" s="281"/>
      <c r="E135" s="281"/>
      <c r="F135" s="281"/>
      <c r="G135" s="281"/>
      <c r="H135" s="281"/>
      <c r="I135" s="281"/>
      <c r="J135" s="281"/>
    </row>
    <row r="136" spans="1:65">
      <c r="C136" s="281"/>
      <c r="D136" s="281"/>
      <c r="E136" s="281"/>
      <c r="F136" s="281"/>
      <c r="G136" s="281"/>
      <c r="H136" s="281"/>
      <c r="I136" s="281"/>
      <c r="J136" s="281"/>
    </row>
    <row r="137" spans="1:65">
      <c r="C137" s="281"/>
      <c r="D137" s="281"/>
      <c r="E137" s="281"/>
      <c r="F137" s="281"/>
      <c r="G137" s="281"/>
      <c r="H137" s="281"/>
      <c r="I137" s="281"/>
      <c r="J137" s="281"/>
    </row>
    <row r="138" spans="1:65">
      <c r="C138" s="281"/>
      <c r="D138" s="281"/>
      <c r="E138" s="281"/>
      <c r="F138" s="281"/>
      <c r="G138" s="281"/>
      <c r="H138" s="281"/>
      <c r="I138" s="281"/>
      <c r="J138" s="281"/>
    </row>
    <row r="141" spans="1:65">
      <c r="C141" s="281" t="s">
        <v>3287</v>
      </c>
      <c r="D141" s="281"/>
      <c r="E141" s="281"/>
      <c r="F141" s="281"/>
      <c r="G141" s="281"/>
      <c r="H141" s="281"/>
      <c r="I141" s="281"/>
      <c r="J141" s="281"/>
    </row>
    <row r="142" spans="1:65">
      <c r="C142" s="281"/>
      <c r="D142" s="281"/>
      <c r="E142" s="281"/>
      <c r="F142" s="281"/>
      <c r="G142" s="281"/>
      <c r="H142" s="281"/>
      <c r="I142" s="281"/>
      <c r="J142" s="281"/>
    </row>
    <row r="143" spans="1:65">
      <c r="C143" s="281"/>
      <c r="D143" s="281"/>
      <c r="E143" s="281"/>
      <c r="F143" s="281"/>
      <c r="G143" s="281"/>
      <c r="H143" s="281"/>
      <c r="I143" s="281"/>
      <c r="J143" s="281"/>
    </row>
    <row r="144" spans="1:65">
      <c r="C144" s="281"/>
      <c r="D144" s="281"/>
      <c r="E144" s="281"/>
      <c r="F144" s="281"/>
      <c r="G144" s="281"/>
      <c r="H144" s="281"/>
      <c r="I144" s="281"/>
      <c r="J144" s="281"/>
    </row>
    <row r="145" spans="3:10">
      <c r="C145" s="281"/>
      <c r="D145" s="281"/>
      <c r="E145" s="281"/>
      <c r="F145" s="281"/>
      <c r="G145" s="281"/>
      <c r="H145" s="281"/>
      <c r="I145" s="281"/>
      <c r="J145" s="281"/>
    </row>
    <row r="151" spans="3:10">
      <c r="C151" s="281" t="s">
        <v>3288</v>
      </c>
      <c r="D151" s="281"/>
      <c r="E151" s="281"/>
      <c r="F151" s="281"/>
      <c r="G151" s="281"/>
      <c r="H151" s="281"/>
      <c r="I151" s="281"/>
      <c r="J151" s="281"/>
    </row>
    <row r="152" spans="3:10">
      <c r="C152" s="281"/>
      <c r="D152" s="281"/>
      <c r="E152" s="281"/>
      <c r="F152" s="281"/>
      <c r="G152" s="281"/>
      <c r="H152" s="281"/>
      <c r="I152" s="281"/>
      <c r="J152" s="281"/>
    </row>
  </sheetData>
  <autoFilter ref="C125:K129" xr:uid="{00000000-0009-0000-0000-000010000000}"/>
  <mergeCells count="18">
    <mergeCell ref="C134:J138"/>
    <mergeCell ref="C141:J145"/>
    <mergeCell ref="C151:J152"/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275"/>
  <sheetViews>
    <sheetView showGridLines="0" topLeftCell="A250" workbookViewId="0">
      <selection activeCell="F249" sqref="F24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143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2182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2183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1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ROUND(J135,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ROUND((SUM(BE135:BE253)),  2)</f>
        <v>0</v>
      </c>
      <c r="G37" s="109"/>
      <c r="H37" s="109"/>
      <c r="I37" s="110">
        <v>0.2</v>
      </c>
      <c r="J37" s="108">
        <f>ROUND(((SUM(BE135:BE253))*I37),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ROUND((SUM(BF135:BF253)),  2)</f>
        <v>0</v>
      </c>
      <c r="G38" s="109"/>
      <c r="H38" s="109"/>
      <c r="I38" s="110">
        <v>0.2</v>
      </c>
      <c r="J38" s="108">
        <f>ROUND(((SUM(BF135:BF253))*I38),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ROUND((SUM(BG135:BG253)),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ROUND((SUM(BH135:BH253)),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ROUND((SUM(BI135:BI253)),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2182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01.6 - Vykurovanie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J135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J136</f>
        <v>0</v>
      </c>
      <c r="L101" s="124"/>
    </row>
    <row r="102" spans="1:47" s="10" customFormat="1" ht="19.95" customHeight="1">
      <c r="B102" s="128"/>
      <c r="D102" s="129" t="s">
        <v>200</v>
      </c>
      <c r="E102" s="130"/>
      <c r="F102" s="130"/>
      <c r="G102" s="130"/>
      <c r="H102" s="130"/>
      <c r="I102" s="130"/>
      <c r="J102" s="131">
        <f>J137</f>
        <v>0</v>
      </c>
      <c r="L102" s="128"/>
    </row>
    <row r="103" spans="1:47" s="9" customFormat="1" ht="24.9" customHeight="1">
      <c r="B103" s="124"/>
      <c r="D103" s="125" t="s">
        <v>202</v>
      </c>
      <c r="E103" s="126"/>
      <c r="F103" s="126"/>
      <c r="G103" s="126"/>
      <c r="H103" s="126"/>
      <c r="I103" s="126"/>
      <c r="J103" s="127">
        <f>J143</f>
        <v>0</v>
      </c>
      <c r="L103" s="124"/>
    </row>
    <row r="104" spans="1:47" s="10" customFormat="1" ht="19.95" customHeight="1">
      <c r="B104" s="128"/>
      <c r="D104" s="129" t="s">
        <v>940</v>
      </c>
      <c r="E104" s="130"/>
      <c r="F104" s="130"/>
      <c r="G104" s="130"/>
      <c r="H104" s="130"/>
      <c r="I104" s="130"/>
      <c r="J104" s="131">
        <f>J144</f>
        <v>0</v>
      </c>
      <c r="L104" s="128"/>
    </row>
    <row r="105" spans="1:47" s="10" customFormat="1" ht="19.95" customHeight="1">
      <c r="B105" s="128"/>
      <c r="D105" s="129" t="s">
        <v>1662</v>
      </c>
      <c r="E105" s="130"/>
      <c r="F105" s="130"/>
      <c r="G105" s="130"/>
      <c r="H105" s="130"/>
      <c r="I105" s="130"/>
      <c r="J105" s="131">
        <f>J153</f>
        <v>0</v>
      </c>
      <c r="L105" s="128"/>
    </row>
    <row r="106" spans="1:47" s="10" customFormat="1" ht="19.95" customHeight="1">
      <c r="B106" s="128"/>
      <c r="D106" s="129" t="s">
        <v>2184</v>
      </c>
      <c r="E106" s="130"/>
      <c r="F106" s="130"/>
      <c r="G106" s="130"/>
      <c r="H106" s="130"/>
      <c r="I106" s="130"/>
      <c r="J106" s="131">
        <f>J158</f>
        <v>0</v>
      </c>
      <c r="L106" s="128"/>
    </row>
    <row r="107" spans="1:47" s="10" customFormat="1" ht="19.95" customHeight="1">
      <c r="B107" s="128"/>
      <c r="D107" s="129" t="s">
        <v>2185</v>
      </c>
      <c r="E107" s="130"/>
      <c r="F107" s="130"/>
      <c r="G107" s="130"/>
      <c r="H107" s="130"/>
      <c r="I107" s="130"/>
      <c r="J107" s="131">
        <f>J175</f>
        <v>0</v>
      </c>
      <c r="L107" s="128"/>
    </row>
    <row r="108" spans="1:47" s="10" customFormat="1" ht="19.95" customHeight="1">
      <c r="B108" s="128"/>
      <c r="D108" s="129" t="s">
        <v>2186</v>
      </c>
      <c r="E108" s="130"/>
      <c r="F108" s="130"/>
      <c r="G108" s="130"/>
      <c r="H108" s="130"/>
      <c r="I108" s="130"/>
      <c r="J108" s="131">
        <f>J186</f>
        <v>0</v>
      </c>
      <c r="L108" s="128"/>
    </row>
    <row r="109" spans="1:47" s="10" customFormat="1" ht="19.95" customHeight="1">
      <c r="B109" s="128"/>
      <c r="D109" s="129" t="s">
        <v>2187</v>
      </c>
      <c r="E109" s="130"/>
      <c r="F109" s="130"/>
      <c r="G109" s="130"/>
      <c r="H109" s="130"/>
      <c r="I109" s="130"/>
      <c r="J109" s="131">
        <f>J202</f>
        <v>0</v>
      </c>
      <c r="L109" s="128"/>
    </row>
    <row r="110" spans="1:47" s="10" customFormat="1" ht="19.95" customHeight="1">
      <c r="B110" s="128"/>
      <c r="D110" s="129" t="s">
        <v>2188</v>
      </c>
      <c r="E110" s="130"/>
      <c r="F110" s="130"/>
      <c r="G110" s="130"/>
      <c r="H110" s="130"/>
      <c r="I110" s="130"/>
      <c r="J110" s="131">
        <f>J236</f>
        <v>0</v>
      </c>
      <c r="L110" s="128"/>
    </row>
    <row r="111" spans="1:47" s="10" customFormat="1" ht="19.95" customHeight="1">
      <c r="B111" s="128"/>
      <c r="D111" s="129" t="s">
        <v>1362</v>
      </c>
      <c r="E111" s="130"/>
      <c r="F111" s="130"/>
      <c r="G111" s="130"/>
      <c r="H111" s="130"/>
      <c r="I111" s="130"/>
      <c r="J111" s="131">
        <f>J251</f>
        <v>0</v>
      </c>
      <c r="L111" s="128"/>
    </row>
    <row r="112" spans="1:47" s="2" customFormat="1" ht="21.7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" customHeight="1">
      <c r="A113" s="33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" customHeight="1">
      <c r="A117" s="33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" customHeight="1">
      <c r="A118" s="33"/>
      <c r="B118" s="34"/>
      <c r="C118" s="22" t="s">
        <v>208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15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7" t="str">
        <f>E7</f>
        <v>Výstavba zberného dvora Gemerská Poloma</v>
      </c>
      <c r="F121" s="278"/>
      <c r="G121" s="278"/>
      <c r="H121" s="278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1" customFormat="1" ht="12" customHeight="1">
      <c r="B122" s="21"/>
      <c r="C122" s="28" t="s">
        <v>187</v>
      </c>
      <c r="L122" s="21"/>
    </row>
    <row r="123" spans="1:31" s="1" customFormat="1" ht="16.5" customHeight="1">
      <c r="B123" s="21"/>
      <c r="E123" s="277" t="s">
        <v>2182</v>
      </c>
      <c r="F123" s="240"/>
      <c r="G123" s="240"/>
      <c r="H123" s="240"/>
      <c r="L123" s="21"/>
    </row>
    <row r="124" spans="1:31" s="1" customFormat="1" ht="12" customHeight="1">
      <c r="B124" s="21"/>
      <c r="C124" s="28" t="s">
        <v>189</v>
      </c>
      <c r="L124" s="21"/>
    </row>
    <row r="125" spans="1:31" s="2" customFormat="1" ht="16.5" customHeight="1">
      <c r="A125" s="33"/>
      <c r="B125" s="34"/>
      <c r="C125" s="33"/>
      <c r="D125" s="33"/>
      <c r="E125" s="279" t="s">
        <v>190</v>
      </c>
      <c r="F125" s="276"/>
      <c r="G125" s="276"/>
      <c r="H125" s="276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191</v>
      </c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59" t="str">
        <f>E13</f>
        <v>SO 01.6 - Vykurovanie</v>
      </c>
      <c r="F127" s="276"/>
      <c r="G127" s="276"/>
      <c r="H127" s="276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2" customHeight="1">
      <c r="A129" s="33"/>
      <c r="B129" s="34"/>
      <c r="C129" s="28" t="s">
        <v>19</v>
      </c>
      <c r="D129" s="33"/>
      <c r="E129" s="33"/>
      <c r="F129" s="26" t="str">
        <f>F16</f>
        <v>Gemerska Poloma</v>
      </c>
      <c r="G129" s="33"/>
      <c r="H129" s="33"/>
      <c r="I129" s="28" t="s">
        <v>21</v>
      </c>
      <c r="J129" s="59" t="str">
        <f>IF(J16="","",J16)</f>
        <v/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15" customHeight="1">
      <c r="A131" s="33"/>
      <c r="B131" s="34"/>
      <c r="C131" s="28" t="s">
        <v>22</v>
      </c>
      <c r="D131" s="33"/>
      <c r="E131" s="33"/>
      <c r="F131" s="26" t="str">
        <f>E19</f>
        <v>Obec Gemerská Poloma,Nám.SNP 211 Gemerská Poloma</v>
      </c>
      <c r="G131" s="33"/>
      <c r="H131" s="33"/>
      <c r="I131" s="28" t="s">
        <v>28</v>
      </c>
      <c r="J131" s="31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15" customHeight="1">
      <c r="A132" s="33"/>
      <c r="B132" s="34"/>
      <c r="C132" s="28" t="s">
        <v>26</v>
      </c>
      <c r="D132" s="33"/>
      <c r="E132" s="33"/>
      <c r="F132" s="26" t="str">
        <f>IF(E22="","",E22)</f>
        <v/>
      </c>
      <c r="G132" s="33"/>
      <c r="H132" s="33"/>
      <c r="I132" s="28" t="s">
        <v>31</v>
      </c>
      <c r="J132" s="31" t="str">
        <f>E28</f>
        <v/>
      </c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0.35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11" customFormat="1" ht="29.25" customHeight="1">
      <c r="A134" s="132"/>
      <c r="B134" s="133"/>
      <c r="C134" s="134" t="s">
        <v>209</v>
      </c>
      <c r="D134" s="135" t="s">
        <v>59</v>
      </c>
      <c r="E134" s="135" t="s">
        <v>55</v>
      </c>
      <c r="F134" s="135" t="s">
        <v>56</v>
      </c>
      <c r="G134" s="135" t="s">
        <v>210</v>
      </c>
      <c r="H134" s="135" t="s">
        <v>211</v>
      </c>
      <c r="I134" s="135" t="s">
        <v>212</v>
      </c>
      <c r="J134" s="136" t="s">
        <v>196</v>
      </c>
      <c r="K134" s="137" t="s">
        <v>213</v>
      </c>
      <c r="L134" s="138"/>
      <c r="M134" s="66" t="s">
        <v>1</v>
      </c>
      <c r="N134" s="67" t="s">
        <v>38</v>
      </c>
      <c r="O134" s="67" t="s">
        <v>214</v>
      </c>
      <c r="P134" s="67" t="s">
        <v>215</v>
      </c>
      <c r="Q134" s="67" t="s">
        <v>216</v>
      </c>
      <c r="R134" s="67" t="s">
        <v>217</v>
      </c>
      <c r="S134" s="67" t="s">
        <v>218</v>
      </c>
      <c r="T134" s="68" t="s">
        <v>219</v>
      </c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</row>
    <row r="135" spans="1:65" s="2" customFormat="1" ht="22.95" customHeight="1">
      <c r="A135" s="33"/>
      <c r="B135" s="34"/>
      <c r="C135" s="73" t="s">
        <v>197</v>
      </c>
      <c r="D135" s="33"/>
      <c r="E135" s="33"/>
      <c r="F135" s="33"/>
      <c r="G135" s="33"/>
      <c r="H135" s="33"/>
      <c r="I135" s="33"/>
      <c r="J135" s="139">
        <f>BK135</f>
        <v>0</v>
      </c>
      <c r="K135" s="33"/>
      <c r="L135" s="34"/>
      <c r="M135" s="69"/>
      <c r="N135" s="60"/>
      <c r="O135" s="70"/>
      <c r="P135" s="140">
        <f>P136+P143</f>
        <v>0</v>
      </c>
      <c r="Q135" s="70"/>
      <c r="R135" s="140">
        <f>R136+R143</f>
        <v>0</v>
      </c>
      <c r="S135" s="70"/>
      <c r="T135" s="141">
        <f>T136+T143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8" t="s">
        <v>73</v>
      </c>
      <c r="AU135" s="18" t="s">
        <v>198</v>
      </c>
      <c r="BK135" s="142">
        <f>BK136+BK143</f>
        <v>0</v>
      </c>
    </row>
    <row r="136" spans="1:65" s="12" customFormat="1" ht="25.95" customHeight="1">
      <c r="B136" s="143"/>
      <c r="D136" s="144" t="s">
        <v>73</v>
      </c>
      <c r="E136" s="145" t="s">
        <v>220</v>
      </c>
      <c r="F136" s="145" t="s">
        <v>221</v>
      </c>
      <c r="I136" s="146"/>
      <c r="J136" s="147">
        <f>BK136</f>
        <v>0</v>
      </c>
      <c r="L136" s="143"/>
      <c r="M136" s="148"/>
      <c r="N136" s="149"/>
      <c r="O136" s="149"/>
      <c r="P136" s="150">
        <f>P137</f>
        <v>0</v>
      </c>
      <c r="Q136" s="149"/>
      <c r="R136" s="150">
        <f>R137</f>
        <v>0</v>
      </c>
      <c r="S136" s="149"/>
      <c r="T136" s="151">
        <f>T137</f>
        <v>0</v>
      </c>
      <c r="AR136" s="144" t="s">
        <v>78</v>
      </c>
      <c r="AT136" s="152" t="s">
        <v>73</v>
      </c>
      <c r="AU136" s="152" t="s">
        <v>74</v>
      </c>
      <c r="AY136" s="144" t="s">
        <v>222</v>
      </c>
      <c r="BK136" s="153">
        <f>BK137</f>
        <v>0</v>
      </c>
    </row>
    <row r="137" spans="1:65" s="12" customFormat="1" ht="22.95" customHeight="1">
      <c r="B137" s="143"/>
      <c r="D137" s="144" t="s">
        <v>73</v>
      </c>
      <c r="E137" s="154" t="s">
        <v>160</v>
      </c>
      <c r="F137" s="154" t="s">
        <v>223</v>
      </c>
      <c r="I137" s="146"/>
      <c r="J137" s="155">
        <f>BK137</f>
        <v>0</v>
      </c>
      <c r="L137" s="143"/>
      <c r="M137" s="148"/>
      <c r="N137" s="149"/>
      <c r="O137" s="149"/>
      <c r="P137" s="150">
        <f>SUM(P138:P142)</f>
        <v>0</v>
      </c>
      <c r="Q137" s="149"/>
      <c r="R137" s="150">
        <f>SUM(R138:R142)</f>
        <v>0</v>
      </c>
      <c r="S137" s="149"/>
      <c r="T137" s="151">
        <f>SUM(T138:T142)</f>
        <v>0</v>
      </c>
      <c r="AR137" s="144" t="s">
        <v>78</v>
      </c>
      <c r="AT137" s="152" t="s">
        <v>73</v>
      </c>
      <c r="AU137" s="152" t="s">
        <v>78</v>
      </c>
      <c r="AY137" s="144" t="s">
        <v>222</v>
      </c>
      <c r="BK137" s="153">
        <f>SUM(BK138:BK142)</f>
        <v>0</v>
      </c>
    </row>
    <row r="138" spans="1:65" s="2" customFormat="1" ht="24.15" customHeight="1">
      <c r="A138" s="33"/>
      <c r="B138" s="156"/>
      <c r="C138" s="157" t="s">
        <v>1438</v>
      </c>
      <c r="D138" s="157" t="s">
        <v>224</v>
      </c>
      <c r="E138" s="158" t="s">
        <v>2189</v>
      </c>
      <c r="F138" s="159" t="s">
        <v>2190</v>
      </c>
      <c r="G138" s="160" t="s">
        <v>227</v>
      </c>
      <c r="H138" s="161">
        <v>12</v>
      </c>
      <c r="I138" s="162"/>
      <c r="J138" s="163">
        <f>ROUND(I138*H138,2)</f>
        <v>0</v>
      </c>
      <c r="K138" s="164"/>
      <c r="L138" s="34"/>
      <c r="M138" s="165" t="s">
        <v>1</v>
      </c>
      <c r="N138" s="166" t="s">
        <v>40</v>
      </c>
      <c r="O138" s="62"/>
      <c r="P138" s="167">
        <f>O138*H138</f>
        <v>0</v>
      </c>
      <c r="Q138" s="167">
        <v>0</v>
      </c>
      <c r="R138" s="167">
        <f>Q138*H138</f>
        <v>0</v>
      </c>
      <c r="S138" s="167">
        <v>0</v>
      </c>
      <c r="T138" s="16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>IF(N138="základná",J138,0)</f>
        <v>0</v>
      </c>
      <c r="BF138" s="170">
        <f>IF(N138="znížená",J138,0)</f>
        <v>0</v>
      </c>
      <c r="BG138" s="170">
        <f>IF(N138="zákl. prenesená",J138,0)</f>
        <v>0</v>
      </c>
      <c r="BH138" s="170">
        <f>IF(N138="zníž. prenesená",J138,0)</f>
        <v>0</v>
      </c>
      <c r="BI138" s="170">
        <f>IF(N138="nulová",J138,0)</f>
        <v>0</v>
      </c>
      <c r="BJ138" s="18" t="s">
        <v>85</v>
      </c>
      <c r="BK138" s="170">
        <f>ROUND(I138*H138,2)</f>
        <v>0</v>
      </c>
      <c r="BL138" s="18" t="s">
        <v>114</v>
      </c>
      <c r="BM138" s="169" t="s">
        <v>85</v>
      </c>
    </row>
    <row r="139" spans="1:65" s="2" customFormat="1" ht="24.15" customHeight="1">
      <c r="A139" s="33"/>
      <c r="B139" s="156"/>
      <c r="C139" s="157" t="s">
        <v>1160</v>
      </c>
      <c r="D139" s="157" t="s">
        <v>224</v>
      </c>
      <c r="E139" s="158" t="s">
        <v>2191</v>
      </c>
      <c r="F139" s="159" t="s">
        <v>2192</v>
      </c>
      <c r="G139" s="160" t="s">
        <v>227</v>
      </c>
      <c r="H139" s="161">
        <v>6</v>
      </c>
      <c r="I139" s="162"/>
      <c r="J139" s="163">
        <f>ROUND(I139*H139,2)</f>
        <v>0</v>
      </c>
      <c r="K139" s="164"/>
      <c r="L139" s="34"/>
      <c r="M139" s="165" t="s">
        <v>1</v>
      </c>
      <c r="N139" s="166" t="s">
        <v>40</v>
      </c>
      <c r="O139" s="62"/>
      <c r="P139" s="167">
        <f>O139*H139</f>
        <v>0</v>
      </c>
      <c r="Q139" s="167">
        <v>0</v>
      </c>
      <c r="R139" s="167">
        <f>Q139*H139</f>
        <v>0</v>
      </c>
      <c r="S139" s="167">
        <v>0</v>
      </c>
      <c r="T139" s="16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>IF(N139="základná",J139,0)</f>
        <v>0</v>
      </c>
      <c r="BF139" s="170">
        <f>IF(N139="znížená",J139,0)</f>
        <v>0</v>
      </c>
      <c r="BG139" s="170">
        <f>IF(N139="zákl. prenesená",J139,0)</f>
        <v>0</v>
      </c>
      <c r="BH139" s="170">
        <f>IF(N139="zníž. prenesená",J139,0)</f>
        <v>0</v>
      </c>
      <c r="BI139" s="170">
        <f>IF(N139="nulová",J139,0)</f>
        <v>0</v>
      </c>
      <c r="BJ139" s="18" t="s">
        <v>85</v>
      </c>
      <c r="BK139" s="170">
        <f>ROUND(I139*H139,2)</f>
        <v>0</v>
      </c>
      <c r="BL139" s="18" t="s">
        <v>114</v>
      </c>
      <c r="BM139" s="169" t="s">
        <v>114</v>
      </c>
    </row>
    <row r="140" spans="1:65" s="2" customFormat="1" ht="24.15" customHeight="1">
      <c r="A140" s="33"/>
      <c r="B140" s="156"/>
      <c r="C140" s="157" t="s">
        <v>1340</v>
      </c>
      <c r="D140" s="157" t="s">
        <v>224</v>
      </c>
      <c r="E140" s="158" t="s">
        <v>2193</v>
      </c>
      <c r="F140" s="159" t="s">
        <v>2194</v>
      </c>
      <c r="G140" s="160" t="s">
        <v>227</v>
      </c>
      <c r="H140" s="161">
        <v>2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0</v>
      </c>
      <c r="R140" s="167">
        <f>Q140*H140</f>
        <v>0</v>
      </c>
      <c r="S140" s="167">
        <v>0</v>
      </c>
      <c r="T140" s="16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85</v>
      </c>
      <c r="BK140" s="170">
        <f>ROUND(I140*H140,2)</f>
        <v>0</v>
      </c>
      <c r="BL140" s="18" t="s">
        <v>114</v>
      </c>
      <c r="BM140" s="169" t="s">
        <v>137</v>
      </c>
    </row>
    <row r="141" spans="1:65" s="2" customFormat="1" ht="24.15" customHeight="1">
      <c r="A141" s="33"/>
      <c r="B141" s="156"/>
      <c r="C141" s="157" t="s">
        <v>1449</v>
      </c>
      <c r="D141" s="157" t="s">
        <v>224</v>
      </c>
      <c r="E141" s="158" t="s">
        <v>2195</v>
      </c>
      <c r="F141" s="159" t="s">
        <v>2196</v>
      </c>
      <c r="G141" s="160" t="s">
        <v>482</v>
      </c>
      <c r="H141" s="161">
        <v>0.184</v>
      </c>
      <c r="I141" s="162"/>
      <c r="J141" s="163">
        <f>ROUND(I141*H141,2)</f>
        <v>0</v>
      </c>
      <c r="K141" s="164"/>
      <c r="L141" s="34"/>
      <c r="M141" s="165" t="s">
        <v>1</v>
      </c>
      <c r="N141" s="166" t="s">
        <v>40</v>
      </c>
      <c r="O141" s="62"/>
      <c r="P141" s="167">
        <f>O141*H141</f>
        <v>0</v>
      </c>
      <c r="Q141" s="167">
        <v>0</v>
      </c>
      <c r="R141" s="167">
        <f>Q141*H141</f>
        <v>0</v>
      </c>
      <c r="S141" s="167">
        <v>0</v>
      </c>
      <c r="T141" s="16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114</v>
      </c>
      <c r="AT141" s="169" t="s">
        <v>224</v>
      </c>
      <c r="AU141" s="169" t="s">
        <v>85</v>
      </c>
      <c r="AY141" s="18" t="s">
        <v>222</v>
      </c>
      <c r="BE141" s="170">
        <f>IF(N141="základná",J141,0)</f>
        <v>0</v>
      </c>
      <c r="BF141" s="170">
        <f>IF(N141="znížená",J141,0)</f>
        <v>0</v>
      </c>
      <c r="BG141" s="170">
        <f>IF(N141="zákl. prenesená",J141,0)</f>
        <v>0</v>
      </c>
      <c r="BH141" s="170">
        <f>IF(N141="zníž. prenesená",J141,0)</f>
        <v>0</v>
      </c>
      <c r="BI141" s="170">
        <f>IF(N141="nulová",J141,0)</f>
        <v>0</v>
      </c>
      <c r="BJ141" s="18" t="s">
        <v>85</v>
      </c>
      <c r="BK141" s="170">
        <f>ROUND(I141*H141,2)</f>
        <v>0</v>
      </c>
      <c r="BL141" s="18" t="s">
        <v>114</v>
      </c>
      <c r="BM141" s="169" t="s">
        <v>153</v>
      </c>
    </row>
    <row r="142" spans="1:65" s="2" customFormat="1" ht="21.75" customHeight="1">
      <c r="A142" s="33"/>
      <c r="B142" s="156"/>
      <c r="C142" s="157" t="s">
        <v>1156</v>
      </c>
      <c r="D142" s="157" t="s">
        <v>224</v>
      </c>
      <c r="E142" s="158" t="s">
        <v>485</v>
      </c>
      <c r="F142" s="159" t="s">
        <v>1858</v>
      </c>
      <c r="G142" s="160" t="s">
        <v>482</v>
      </c>
      <c r="H142" s="161">
        <v>0.184</v>
      </c>
      <c r="I142" s="162"/>
      <c r="J142" s="163">
        <f>ROUND(I142*H142,2)</f>
        <v>0</v>
      </c>
      <c r="K142" s="164"/>
      <c r="L142" s="34"/>
      <c r="M142" s="165" t="s">
        <v>1</v>
      </c>
      <c r="N142" s="166" t="s">
        <v>40</v>
      </c>
      <c r="O142" s="62"/>
      <c r="P142" s="167">
        <f>O142*H142</f>
        <v>0</v>
      </c>
      <c r="Q142" s="167">
        <v>0</v>
      </c>
      <c r="R142" s="167">
        <f>Q142*H142</f>
        <v>0</v>
      </c>
      <c r="S142" s="167">
        <v>0</v>
      </c>
      <c r="T142" s="16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114</v>
      </c>
      <c r="AT142" s="169" t="s">
        <v>224</v>
      </c>
      <c r="AU142" s="169" t="s">
        <v>85</v>
      </c>
      <c r="AY142" s="18" t="s">
        <v>222</v>
      </c>
      <c r="BE142" s="170">
        <f>IF(N142="základná",J142,0)</f>
        <v>0</v>
      </c>
      <c r="BF142" s="170">
        <f>IF(N142="znížená",J142,0)</f>
        <v>0</v>
      </c>
      <c r="BG142" s="170">
        <f>IF(N142="zákl. prenesená",J142,0)</f>
        <v>0</v>
      </c>
      <c r="BH142" s="170">
        <f>IF(N142="zníž. prenesená",J142,0)</f>
        <v>0</v>
      </c>
      <c r="BI142" s="170">
        <f>IF(N142="nulová",J142,0)</f>
        <v>0</v>
      </c>
      <c r="BJ142" s="18" t="s">
        <v>85</v>
      </c>
      <c r="BK142" s="170">
        <f>ROUND(I142*H142,2)</f>
        <v>0</v>
      </c>
      <c r="BL142" s="18" t="s">
        <v>114</v>
      </c>
      <c r="BM142" s="169" t="s">
        <v>179</v>
      </c>
    </row>
    <row r="143" spans="1:65" s="12" customFormat="1" ht="25.95" customHeight="1">
      <c r="B143" s="143"/>
      <c r="D143" s="144" t="s">
        <v>73</v>
      </c>
      <c r="E143" s="145" t="s">
        <v>510</v>
      </c>
      <c r="F143" s="145" t="s">
        <v>511</v>
      </c>
      <c r="I143" s="146"/>
      <c r="J143" s="147">
        <f>BK143</f>
        <v>0</v>
      </c>
      <c r="L143" s="143"/>
      <c r="M143" s="148"/>
      <c r="N143" s="149"/>
      <c r="O143" s="149"/>
      <c r="P143" s="150">
        <f>P144+P153+P158+P175+P186+P202+P236+P251</f>
        <v>0</v>
      </c>
      <c r="Q143" s="149"/>
      <c r="R143" s="150">
        <f>R144+R153+R158+R175+R186+R202+R236+R251</f>
        <v>0</v>
      </c>
      <c r="S143" s="149"/>
      <c r="T143" s="151">
        <f>T144+T153+T158+T175+T186+T202+T236+T251</f>
        <v>0</v>
      </c>
      <c r="AR143" s="144" t="s">
        <v>78</v>
      </c>
      <c r="AT143" s="152" t="s">
        <v>73</v>
      </c>
      <c r="AU143" s="152" t="s">
        <v>74</v>
      </c>
      <c r="AY143" s="144" t="s">
        <v>222</v>
      </c>
      <c r="BK143" s="153">
        <f>BK144+BK153+BK158+BK175+BK186+BK202+BK236+BK251</f>
        <v>0</v>
      </c>
    </row>
    <row r="144" spans="1:65" s="12" customFormat="1" ht="22.95" customHeight="1">
      <c r="B144" s="143"/>
      <c r="D144" s="144" t="s">
        <v>73</v>
      </c>
      <c r="E144" s="154" t="s">
        <v>981</v>
      </c>
      <c r="F144" s="154" t="s">
        <v>982</v>
      </c>
      <c r="I144" s="146"/>
      <c r="J144" s="155">
        <f>BK144</f>
        <v>0</v>
      </c>
      <c r="L144" s="143"/>
      <c r="M144" s="148"/>
      <c r="N144" s="149"/>
      <c r="O144" s="149"/>
      <c r="P144" s="150">
        <f>SUM(P145:P152)</f>
        <v>0</v>
      </c>
      <c r="Q144" s="149"/>
      <c r="R144" s="150">
        <f>SUM(R145:R152)</f>
        <v>0</v>
      </c>
      <c r="S144" s="149"/>
      <c r="T144" s="151">
        <f>SUM(T145:T152)</f>
        <v>0</v>
      </c>
      <c r="AR144" s="144" t="s">
        <v>78</v>
      </c>
      <c r="AT144" s="152" t="s">
        <v>73</v>
      </c>
      <c r="AU144" s="152" t="s">
        <v>78</v>
      </c>
      <c r="AY144" s="144" t="s">
        <v>222</v>
      </c>
      <c r="BK144" s="153">
        <f>SUM(BK145:BK152)</f>
        <v>0</v>
      </c>
    </row>
    <row r="145" spans="1:65" s="2" customFormat="1" ht="37.950000000000003" customHeight="1">
      <c r="A145" s="33"/>
      <c r="B145" s="156"/>
      <c r="C145" s="157" t="s">
        <v>492</v>
      </c>
      <c r="D145" s="157" t="s">
        <v>224</v>
      </c>
      <c r="E145" s="158" t="s">
        <v>2197</v>
      </c>
      <c r="F145" s="159" t="s">
        <v>2198</v>
      </c>
      <c r="G145" s="160" t="s">
        <v>399</v>
      </c>
      <c r="H145" s="161">
        <v>179.2</v>
      </c>
      <c r="I145" s="162"/>
      <c r="J145" s="163">
        <f t="shared" ref="J145:J152" si="0">ROUND(I145*H145,2)</f>
        <v>0</v>
      </c>
      <c r="K145" s="164"/>
      <c r="L145" s="34"/>
      <c r="M145" s="165" t="s">
        <v>1</v>
      </c>
      <c r="N145" s="166" t="s">
        <v>40</v>
      </c>
      <c r="O145" s="62"/>
      <c r="P145" s="167">
        <f t="shared" ref="P145:P152" si="1">O145*H145</f>
        <v>0</v>
      </c>
      <c r="Q145" s="167">
        <v>0</v>
      </c>
      <c r="R145" s="167">
        <f t="shared" ref="R145:R152" si="2">Q145*H145</f>
        <v>0</v>
      </c>
      <c r="S145" s="167">
        <v>0</v>
      </c>
      <c r="T145" s="168">
        <f t="shared" ref="T145:T152" si="3"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114</v>
      </c>
      <c r="AT145" s="169" t="s">
        <v>224</v>
      </c>
      <c r="AU145" s="169" t="s">
        <v>85</v>
      </c>
      <c r="AY145" s="18" t="s">
        <v>222</v>
      </c>
      <c r="BE145" s="170">
        <f t="shared" ref="BE145:BE152" si="4">IF(N145="základná",J145,0)</f>
        <v>0</v>
      </c>
      <c r="BF145" s="170">
        <f t="shared" ref="BF145:BF152" si="5">IF(N145="znížená",J145,0)</f>
        <v>0</v>
      </c>
      <c r="BG145" s="170">
        <f t="shared" ref="BG145:BG152" si="6">IF(N145="zákl. prenesená",J145,0)</f>
        <v>0</v>
      </c>
      <c r="BH145" s="170">
        <f t="shared" ref="BH145:BH152" si="7">IF(N145="zníž. prenesená",J145,0)</f>
        <v>0</v>
      </c>
      <c r="BI145" s="170">
        <f t="shared" ref="BI145:BI152" si="8">IF(N145="nulová",J145,0)</f>
        <v>0</v>
      </c>
      <c r="BJ145" s="18" t="s">
        <v>85</v>
      </c>
      <c r="BK145" s="170">
        <f t="shared" ref="BK145:BK152" si="9">ROUND(I145*H145,2)</f>
        <v>0</v>
      </c>
      <c r="BL145" s="18" t="s">
        <v>114</v>
      </c>
      <c r="BM145" s="169" t="s">
        <v>321</v>
      </c>
    </row>
    <row r="146" spans="1:65" s="2" customFormat="1" ht="24.15" customHeight="1">
      <c r="A146" s="33"/>
      <c r="B146" s="156"/>
      <c r="C146" s="209" t="s">
        <v>496</v>
      </c>
      <c r="D146" s="209" t="s">
        <v>588</v>
      </c>
      <c r="E146" s="210" t="s">
        <v>2199</v>
      </c>
      <c r="F146" s="211" t="s">
        <v>2200</v>
      </c>
      <c r="G146" s="212" t="s">
        <v>399</v>
      </c>
      <c r="H146" s="213">
        <v>82.8</v>
      </c>
      <c r="I146" s="214"/>
      <c r="J146" s="215">
        <f t="shared" si="0"/>
        <v>0</v>
      </c>
      <c r="K146" s="216"/>
      <c r="L146" s="217"/>
      <c r="M146" s="218" t="s">
        <v>1</v>
      </c>
      <c r="N146" s="219" t="s">
        <v>40</v>
      </c>
      <c r="O146" s="62"/>
      <c r="P146" s="167">
        <f t="shared" si="1"/>
        <v>0</v>
      </c>
      <c r="Q146" s="167">
        <v>0</v>
      </c>
      <c r="R146" s="167">
        <f t="shared" si="2"/>
        <v>0</v>
      </c>
      <c r="S146" s="167">
        <v>0</v>
      </c>
      <c r="T146" s="168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153</v>
      </c>
      <c r="AT146" s="169" t="s">
        <v>588</v>
      </c>
      <c r="AU146" s="169" t="s">
        <v>85</v>
      </c>
      <c r="AY146" s="18" t="s">
        <v>222</v>
      </c>
      <c r="BE146" s="170">
        <f t="shared" si="4"/>
        <v>0</v>
      </c>
      <c r="BF146" s="170">
        <f t="shared" si="5"/>
        <v>0</v>
      </c>
      <c r="BG146" s="170">
        <f t="shared" si="6"/>
        <v>0</v>
      </c>
      <c r="BH146" s="170">
        <f t="shared" si="7"/>
        <v>0</v>
      </c>
      <c r="BI146" s="170">
        <f t="shared" si="8"/>
        <v>0</v>
      </c>
      <c r="BJ146" s="18" t="s">
        <v>85</v>
      </c>
      <c r="BK146" s="170">
        <f t="shared" si="9"/>
        <v>0</v>
      </c>
      <c r="BL146" s="18" t="s">
        <v>114</v>
      </c>
      <c r="BM146" s="169" t="s">
        <v>335</v>
      </c>
    </row>
    <row r="147" spans="1:65" s="2" customFormat="1" ht="24.15" customHeight="1">
      <c r="A147" s="33"/>
      <c r="B147" s="156"/>
      <c r="C147" s="209" t="s">
        <v>500</v>
      </c>
      <c r="D147" s="209" t="s">
        <v>588</v>
      </c>
      <c r="E147" s="210" t="s">
        <v>2201</v>
      </c>
      <c r="F147" s="211" t="s">
        <v>2202</v>
      </c>
      <c r="G147" s="212" t="s">
        <v>399</v>
      </c>
      <c r="H147" s="213">
        <v>44.8</v>
      </c>
      <c r="I147" s="214"/>
      <c r="J147" s="215">
        <f t="shared" si="0"/>
        <v>0</v>
      </c>
      <c r="K147" s="216"/>
      <c r="L147" s="217"/>
      <c r="M147" s="218" t="s">
        <v>1</v>
      </c>
      <c r="N147" s="219" t="s">
        <v>40</v>
      </c>
      <c r="O147" s="62"/>
      <c r="P147" s="167">
        <f t="shared" si="1"/>
        <v>0</v>
      </c>
      <c r="Q147" s="167">
        <v>0</v>
      </c>
      <c r="R147" s="167">
        <f t="shared" si="2"/>
        <v>0</v>
      </c>
      <c r="S147" s="167">
        <v>0</v>
      </c>
      <c r="T147" s="168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153</v>
      </c>
      <c r="AT147" s="169" t="s">
        <v>588</v>
      </c>
      <c r="AU147" s="169" t="s">
        <v>85</v>
      </c>
      <c r="AY147" s="18" t="s">
        <v>222</v>
      </c>
      <c r="BE147" s="170">
        <f t="shared" si="4"/>
        <v>0</v>
      </c>
      <c r="BF147" s="170">
        <f t="shared" si="5"/>
        <v>0</v>
      </c>
      <c r="BG147" s="170">
        <f t="shared" si="6"/>
        <v>0</v>
      </c>
      <c r="BH147" s="170">
        <f t="shared" si="7"/>
        <v>0</v>
      </c>
      <c r="BI147" s="170">
        <f t="shared" si="8"/>
        <v>0</v>
      </c>
      <c r="BJ147" s="18" t="s">
        <v>85</v>
      </c>
      <c r="BK147" s="170">
        <f t="shared" si="9"/>
        <v>0</v>
      </c>
      <c r="BL147" s="18" t="s">
        <v>114</v>
      </c>
      <c r="BM147" s="169" t="s">
        <v>349</v>
      </c>
    </row>
    <row r="148" spans="1:65" s="2" customFormat="1" ht="24.15" customHeight="1">
      <c r="A148" s="33"/>
      <c r="B148" s="156"/>
      <c r="C148" s="209" t="s">
        <v>506</v>
      </c>
      <c r="D148" s="209" t="s">
        <v>588</v>
      </c>
      <c r="E148" s="210" t="s">
        <v>2203</v>
      </c>
      <c r="F148" s="211" t="s">
        <v>2204</v>
      </c>
      <c r="G148" s="212" t="s">
        <v>399</v>
      </c>
      <c r="H148" s="213">
        <v>31.6</v>
      </c>
      <c r="I148" s="214"/>
      <c r="J148" s="215">
        <f t="shared" si="0"/>
        <v>0</v>
      </c>
      <c r="K148" s="216"/>
      <c r="L148" s="217"/>
      <c r="M148" s="218" t="s">
        <v>1</v>
      </c>
      <c r="N148" s="219" t="s">
        <v>40</v>
      </c>
      <c r="O148" s="62"/>
      <c r="P148" s="167">
        <f t="shared" si="1"/>
        <v>0</v>
      </c>
      <c r="Q148" s="167">
        <v>0</v>
      </c>
      <c r="R148" s="167">
        <f t="shared" si="2"/>
        <v>0</v>
      </c>
      <c r="S148" s="167">
        <v>0</v>
      </c>
      <c r="T148" s="168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153</v>
      </c>
      <c r="AT148" s="169" t="s">
        <v>588</v>
      </c>
      <c r="AU148" s="169" t="s">
        <v>85</v>
      </c>
      <c r="AY148" s="18" t="s">
        <v>222</v>
      </c>
      <c r="BE148" s="170">
        <f t="shared" si="4"/>
        <v>0</v>
      </c>
      <c r="BF148" s="170">
        <f t="shared" si="5"/>
        <v>0</v>
      </c>
      <c r="BG148" s="170">
        <f t="shared" si="6"/>
        <v>0</v>
      </c>
      <c r="BH148" s="170">
        <f t="shared" si="7"/>
        <v>0</v>
      </c>
      <c r="BI148" s="170">
        <f t="shared" si="8"/>
        <v>0</v>
      </c>
      <c r="BJ148" s="18" t="s">
        <v>85</v>
      </c>
      <c r="BK148" s="170">
        <f t="shared" si="9"/>
        <v>0</v>
      </c>
      <c r="BL148" s="18" t="s">
        <v>114</v>
      </c>
      <c r="BM148" s="169" t="s">
        <v>362</v>
      </c>
    </row>
    <row r="149" spans="1:65" s="2" customFormat="1" ht="24.15" customHeight="1">
      <c r="A149" s="33"/>
      <c r="B149" s="156"/>
      <c r="C149" s="209" t="s">
        <v>514</v>
      </c>
      <c r="D149" s="209" t="s">
        <v>588</v>
      </c>
      <c r="E149" s="210" t="s">
        <v>2205</v>
      </c>
      <c r="F149" s="211" t="s">
        <v>2206</v>
      </c>
      <c r="G149" s="212" t="s">
        <v>399</v>
      </c>
      <c r="H149" s="213">
        <v>20</v>
      </c>
      <c r="I149" s="214"/>
      <c r="J149" s="215">
        <f t="shared" si="0"/>
        <v>0</v>
      </c>
      <c r="K149" s="216"/>
      <c r="L149" s="217"/>
      <c r="M149" s="218" t="s">
        <v>1</v>
      </c>
      <c r="N149" s="219" t="s">
        <v>40</v>
      </c>
      <c r="O149" s="62"/>
      <c r="P149" s="167">
        <f t="shared" si="1"/>
        <v>0</v>
      </c>
      <c r="Q149" s="167">
        <v>0</v>
      </c>
      <c r="R149" s="167">
        <f t="shared" si="2"/>
        <v>0</v>
      </c>
      <c r="S149" s="167">
        <v>0</v>
      </c>
      <c r="T149" s="168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153</v>
      </c>
      <c r="AT149" s="169" t="s">
        <v>588</v>
      </c>
      <c r="AU149" s="169" t="s">
        <v>85</v>
      </c>
      <c r="AY149" s="18" t="s">
        <v>222</v>
      </c>
      <c r="BE149" s="170">
        <f t="shared" si="4"/>
        <v>0</v>
      </c>
      <c r="BF149" s="170">
        <f t="shared" si="5"/>
        <v>0</v>
      </c>
      <c r="BG149" s="170">
        <f t="shared" si="6"/>
        <v>0</v>
      </c>
      <c r="BH149" s="170">
        <f t="shared" si="7"/>
        <v>0</v>
      </c>
      <c r="BI149" s="170">
        <f t="shared" si="8"/>
        <v>0</v>
      </c>
      <c r="BJ149" s="18" t="s">
        <v>85</v>
      </c>
      <c r="BK149" s="170">
        <f t="shared" si="9"/>
        <v>0</v>
      </c>
      <c r="BL149" s="18" t="s">
        <v>114</v>
      </c>
      <c r="BM149" s="169" t="s">
        <v>7</v>
      </c>
    </row>
    <row r="150" spans="1:65" s="2" customFormat="1" ht="37.950000000000003" customHeight="1">
      <c r="A150" s="33"/>
      <c r="B150" s="156"/>
      <c r="C150" s="157" t="s">
        <v>518</v>
      </c>
      <c r="D150" s="157" t="s">
        <v>224</v>
      </c>
      <c r="E150" s="158" t="s">
        <v>2207</v>
      </c>
      <c r="F150" s="159" t="s">
        <v>2208</v>
      </c>
      <c r="G150" s="160" t="s">
        <v>399</v>
      </c>
      <c r="H150" s="161">
        <v>3</v>
      </c>
      <c r="I150" s="162"/>
      <c r="J150" s="163">
        <f t="shared" si="0"/>
        <v>0</v>
      </c>
      <c r="K150" s="164"/>
      <c r="L150" s="34"/>
      <c r="M150" s="165" t="s">
        <v>1</v>
      </c>
      <c r="N150" s="166" t="s">
        <v>40</v>
      </c>
      <c r="O150" s="62"/>
      <c r="P150" s="167">
        <f t="shared" si="1"/>
        <v>0</v>
      </c>
      <c r="Q150" s="167">
        <v>0</v>
      </c>
      <c r="R150" s="167">
        <f t="shared" si="2"/>
        <v>0</v>
      </c>
      <c r="S150" s="167">
        <v>0</v>
      </c>
      <c r="T150" s="168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114</v>
      </c>
      <c r="AT150" s="169" t="s">
        <v>224</v>
      </c>
      <c r="AU150" s="169" t="s">
        <v>85</v>
      </c>
      <c r="AY150" s="18" t="s">
        <v>222</v>
      </c>
      <c r="BE150" s="170">
        <f t="shared" si="4"/>
        <v>0</v>
      </c>
      <c r="BF150" s="170">
        <f t="shared" si="5"/>
        <v>0</v>
      </c>
      <c r="BG150" s="170">
        <f t="shared" si="6"/>
        <v>0</v>
      </c>
      <c r="BH150" s="170">
        <f t="shared" si="7"/>
        <v>0</v>
      </c>
      <c r="BI150" s="170">
        <f t="shared" si="8"/>
        <v>0</v>
      </c>
      <c r="BJ150" s="18" t="s">
        <v>85</v>
      </c>
      <c r="BK150" s="170">
        <f t="shared" si="9"/>
        <v>0</v>
      </c>
      <c r="BL150" s="18" t="s">
        <v>114</v>
      </c>
      <c r="BM150" s="169" t="s">
        <v>415</v>
      </c>
    </row>
    <row r="151" spans="1:65" s="2" customFormat="1" ht="24.15" customHeight="1">
      <c r="A151" s="33"/>
      <c r="B151" s="156"/>
      <c r="C151" s="209" t="s">
        <v>528</v>
      </c>
      <c r="D151" s="209" t="s">
        <v>588</v>
      </c>
      <c r="E151" s="210" t="s">
        <v>2209</v>
      </c>
      <c r="F151" s="211" t="s">
        <v>2210</v>
      </c>
      <c r="G151" s="212" t="s">
        <v>399</v>
      </c>
      <c r="H151" s="213">
        <v>3</v>
      </c>
      <c r="I151" s="214"/>
      <c r="J151" s="215">
        <f t="shared" si="0"/>
        <v>0</v>
      </c>
      <c r="K151" s="216"/>
      <c r="L151" s="217"/>
      <c r="M151" s="218" t="s">
        <v>1</v>
      </c>
      <c r="N151" s="219" t="s">
        <v>40</v>
      </c>
      <c r="O151" s="62"/>
      <c r="P151" s="167">
        <f t="shared" si="1"/>
        <v>0</v>
      </c>
      <c r="Q151" s="167">
        <v>0</v>
      </c>
      <c r="R151" s="167">
        <f t="shared" si="2"/>
        <v>0</v>
      </c>
      <c r="S151" s="167">
        <v>0</v>
      </c>
      <c r="T151" s="168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153</v>
      </c>
      <c r="AT151" s="169" t="s">
        <v>588</v>
      </c>
      <c r="AU151" s="169" t="s">
        <v>85</v>
      </c>
      <c r="AY151" s="18" t="s">
        <v>222</v>
      </c>
      <c r="BE151" s="170">
        <f t="shared" si="4"/>
        <v>0</v>
      </c>
      <c r="BF151" s="170">
        <f t="shared" si="5"/>
        <v>0</v>
      </c>
      <c r="BG151" s="170">
        <f t="shared" si="6"/>
        <v>0</v>
      </c>
      <c r="BH151" s="170">
        <f t="shared" si="7"/>
        <v>0</v>
      </c>
      <c r="BI151" s="170">
        <f t="shared" si="8"/>
        <v>0</v>
      </c>
      <c r="BJ151" s="18" t="s">
        <v>85</v>
      </c>
      <c r="BK151" s="170">
        <f t="shared" si="9"/>
        <v>0</v>
      </c>
      <c r="BL151" s="18" t="s">
        <v>114</v>
      </c>
      <c r="BM151" s="169" t="s">
        <v>429</v>
      </c>
    </row>
    <row r="152" spans="1:65" s="2" customFormat="1" ht="24.15" customHeight="1">
      <c r="A152" s="33"/>
      <c r="B152" s="156"/>
      <c r="C152" s="157" t="s">
        <v>552</v>
      </c>
      <c r="D152" s="157" t="s">
        <v>224</v>
      </c>
      <c r="E152" s="158" t="s">
        <v>2211</v>
      </c>
      <c r="F152" s="159" t="s">
        <v>2212</v>
      </c>
      <c r="G152" s="160" t="s">
        <v>893</v>
      </c>
      <c r="H152" s="228">
        <v>11.25</v>
      </c>
      <c r="I152" s="162"/>
      <c r="J152" s="163">
        <f t="shared" si="0"/>
        <v>0</v>
      </c>
      <c r="K152" s="164"/>
      <c r="L152" s="34"/>
      <c r="M152" s="165" t="s">
        <v>1</v>
      </c>
      <c r="N152" s="166" t="s">
        <v>40</v>
      </c>
      <c r="O152" s="62"/>
      <c r="P152" s="167">
        <f t="shared" si="1"/>
        <v>0</v>
      </c>
      <c r="Q152" s="167">
        <v>0</v>
      </c>
      <c r="R152" s="167">
        <f t="shared" si="2"/>
        <v>0</v>
      </c>
      <c r="S152" s="167">
        <v>0</v>
      </c>
      <c r="T152" s="168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114</v>
      </c>
      <c r="AT152" s="169" t="s">
        <v>224</v>
      </c>
      <c r="AU152" s="169" t="s">
        <v>85</v>
      </c>
      <c r="AY152" s="18" t="s">
        <v>222</v>
      </c>
      <c r="BE152" s="170">
        <f t="shared" si="4"/>
        <v>0</v>
      </c>
      <c r="BF152" s="170">
        <f t="shared" si="5"/>
        <v>0</v>
      </c>
      <c r="BG152" s="170">
        <f t="shared" si="6"/>
        <v>0</v>
      </c>
      <c r="BH152" s="170">
        <f t="shared" si="7"/>
        <v>0</v>
      </c>
      <c r="BI152" s="170">
        <f t="shared" si="8"/>
        <v>0</v>
      </c>
      <c r="BJ152" s="18" t="s">
        <v>85</v>
      </c>
      <c r="BK152" s="170">
        <f t="shared" si="9"/>
        <v>0</v>
      </c>
      <c r="BL152" s="18" t="s">
        <v>114</v>
      </c>
      <c r="BM152" s="169" t="s">
        <v>479</v>
      </c>
    </row>
    <row r="153" spans="1:65" s="12" customFormat="1" ht="22.95" customHeight="1">
      <c r="B153" s="143"/>
      <c r="D153" s="144" t="s">
        <v>73</v>
      </c>
      <c r="E153" s="154" t="s">
        <v>1716</v>
      </c>
      <c r="F153" s="154" t="s">
        <v>1717</v>
      </c>
      <c r="I153" s="146"/>
      <c r="J153" s="155">
        <f>BK153</f>
        <v>0</v>
      </c>
      <c r="L153" s="143"/>
      <c r="M153" s="148"/>
      <c r="N153" s="149"/>
      <c r="O153" s="149"/>
      <c r="P153" s="150">
        <f>SUM(P154:P157)</f>
        <v>0</v>
      </c>
      <c r="Q153" s="149"/>
      <c r="R153" s="150">
        <f>SUM(R154:R157)</f>
        <v>0</v>
      </c>
      <c r="S153" s="149"/>
      <c r="T153" s="151">
        <f>SUM(T154:T157)</f>
        <v>0</v>
      </c>
      <c r="AR153" s="144" t="s">
        <v>78</v>
      </c>
      <c r="AT153" s="152" t="s">
        <v>73</v>
      </c>
      <c r="AU153" s="152" t="s">
        <v>78</v>
      </c>
      <c r="AY153" s="144" t="s">
        <v>222</v>
      </c>
      <c r="BK153" s="153">
        <f>SUM(BK154:BK157)</f>
        <v>0</v>
      </c>
    </row>
    <row r="154" spans="1:65" s="2" customFormat="1" ht="16.5" customHeight="1">
      <c r="A154" s="33"/>
      <c r="B154" s="156"/>
      <c r="C154" s="157" t="s">
        <v>1099</v>
      </c>
      <c r="D154" s="157" t="s">
        <v>224</v>
      </c>
      <c r="E154" s="158" t="s">
        <v>2213</v>
      </c>
      <c r="F154" s="159" t="s">
        <v>2214</v>
      </c>
      <c r="G154" s="160" t="s">
        <v>227</v>
      </c>
      <c r="H154" s="161">
        <v>1</v>
      </c>
      <c r="I154" s="162"/>
      <c r="J154" s="163">
        <f>ROUND(I154*H154,2)</f>
        <v>0</v>
      </c>
      <c r="K154" s="164"/>
      <c r="L154" s="34"/>
      <c r="M154" s="165" t="s">
        <v>1</v>
      </c>
      <c r="N154" s="166" t="s">
        <v>40</v>
      </c>
      <c r="O154" s="62"/>
      <c r="P154" s="167">
        <f>O154*H154</f>
        <v>0</v>
      </c>
      <c r="Q154" s="167">
        <v>0</v>
      </c>
      <c r="R154" s="167">
        <f>Q154*H154</f>
        <v>0</v>
      </c>
      <c r="S154" s="167">
        <v>0</v>
      </c>
      <c r="T154" s="16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114</v>
      </c>
      <c r="AT154" s="169" t="s">
        <v>224</v>
      </c>
      <c r="AU154" s="169" t="s">
        <v>85</v>
      </c>
      <c r="AY154" s="18" t="s">
        <v>222</v>
      </c>
      <c r="BE154" s="170">
        <f>IF(N154="základná",J154,0)</f>
        <v>0</v>
      </c>
      <c r="BF154" s="170">
        <f>IF(N154="znížená",J154,0)</f>
        <v>0</v>
      </c>
      <c r="BG154" s="170">
        <f>IF(N154="zákl. prenesená",J154,0)</f>
        <v>0</v>
      </c>
      <c r="BH154" s="170">
        <f>IF(N154="zníž. prenesená",J154,0)</f>
        <v>0</v>
      </c>
      <c r="BI154" s="170">
        <f>IF(N154="nulová",J154,0)</f>
        <v>0</v>
      </c>
      <c r="BJ154" s="18" t="s">
        <v>85</v>
      </c>
      <c r="BK154" s="170">
        <f>ROUND(I154*H154,2)</f>
        <v>0</v>
      </c>
      <c r="BL154" s="18" t="s">
        <v>114</v>
      </c>
      <c r="BM154" s="169" t="s">
        <v>488</v>
      </c>
    </row>
    <row r="155" spans="1:65" s="2" customFormat="1" ht="16.5" customHeight="1">
      <c r="A155" s="33"/>
      <c r="B155" s="156"/>
      <c r="C155" s="209" t="s">
        <v>1103</v>
      </c>
      <c r="D155" s="209" t="s">
        <v>588</v>
      </c>
      <c r="E155" s="210" t="s">
        <v>2215</v>
      </c>
      <c r="F155" s="211" t="s">
        <v>2216</v>
      </c>
      <c r="G155" s="212" t="s">
        <v>227</v>
      </c>
      <c r="H155" s="213">
        <v>1</v>
      </c>
      <c r="I155" s="214"/>
      <c r="J155" s="215">
        <f>ROUND(I155*H155,2)</f>
        <v>0</v>
      </c>
      <c r="K155" s="216"/>
      <c r="L155" s="217"/>
      <c r="M155" s="218" t="s">
        <v>1</v>
      </c>
      <c r="N155" s="219" t="s">
        <v>40</v>
      </c>
      <c r="O155" s="62"/>
      <c r="P155" s="167">
        <f>O155*H155</f>
        <v>0</v>
      </c>
      <c r="Q155" s="167">
        <v>0</v>
      </c>
      <c r="R155" s="167">
        <f>Q155*H155</f>
        <v>0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153</v>
      </c>
      <c r="AT155" s="169" t="s">
        <v>588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114</v>
      </c>
      <c r="BM155" s="169" t="s">
        <v>496</v>
      </c>
    </row>
    <row r="156" spans="1:65" s="2" customFormat="1" ht="16.5" customHeight="1">
      <c r="A156" s="33"/>
      <c r="B156" s="156"/>
      <c r="C156" s="157" t="s">
        <v>1107</v>
      </c>
      <c r="D156" s="157" t="s">
        <v>224</v>
      </c>
      <c r="E156" s="158" t="s">
        <v>2217</v>
      </c>
      <c r="F156" s="159" t="s">
        <v>2218</v>
      </c>
      <c r="G156" s="160" t="s">
        <v>227</v>
      </c>
      <c r="H156" s="161">
        <v>1</v>
      </c>
      <c r="I156" s="162"/>
      <c r="J156" s="163">
        <f>ROUND(I156*H156,2)</f>
        <v>0</v>
      </c>
      <c r="K156" s="164"/>
      <c r="L156" s="34"/>
      <c r="M156" s="165" t="s">
        <v>1</v>
      </c>
      <c r="N156" s="166" t="s">
        <v>40</v>
      </c>
      <c r="O156" s="62"/>
      <c r="P156" s="167">
        <f>O156*H156</f>
        <v>0</v>
      </c>
      <c r="Q156" s="167">
        <v>0</v>
      </c>
      <c r="R156" s="167">
        <f>Q156*H156</f>
        <v>0</v>
      </c>
      <c r="S156" s="167">
        <v>0</v>
      </c>
      <c r="T156" s="16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114</v>
      </c>
      <c r="AT156" s="169" t="s">
        <v>224</v>
      </c>
      <c r="AU156" s="169" t="s">
        <v>85</v>
      </c>
      <c r="AY156" s="18" t="s">
        <v>222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8" t="s">
        <v>85</v>
      </c>
      <c r="BK156" s="170">
        <f>ROUND(I156*H156,2)</f>
        <v>0</v>
      </c>
      <c r="BL156" s="18" t="s">
        <v>114</v>
      </c>
      <c r="BM156" s="169" t="s">
        <v>506</v>
      </c>
    </row>
    <row r="157" spans="1:65" s="2" customFormat="1" ht="16.5" customHeight="1">
      <c r="A157" s="33"/>
      <c r="B157" s="156"/>
      <c r="C157" s="209" t="s">
        <v>1209</v>
      </c>
      <c r="D157" s="209" t="s">
        <v>588</v>
      </c>
      <c r="E157" s="210" t="s">
        <v>2219</v>
      </c>
      <c r="F157" s="211" t="s">
        <v>2220</v>
      </c>
      <c r="G157" s="212" t="s">
        <v>227</v>
      </c>
      <c r="H157" s="213">
        <v>1</v>
      </c>
      <c r="I157" s="214"/>
      <c r="J157" s="215">
        <f>ROUND(I157*H157,2)</f>
        <v>0</v>
      </c>
      <c r="K157" s="216"/>
      <c r="L157" s="217"/>
      <c r="M157" s="218" t="s">
        <v>1</v>
      </c>
      <c r="N157" s="219" t="s">
        <v>40</v>
      </c>
      <c r="O157" s="62"/>
      <c r="P157" s="167">
        <f>O157*H157</f>
        <v>0</v>
      </c>
      <c r="Q157" s="167">
        <v>0</v>
      </c>
      <c r="R157" s="167">
        <f>Q157*H157</f>
        <v>0</v>
      </c>
      <c r="S157" s="167">
        <v>0</v>
      </c>
      <c r="T157" s="16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153</v>
      </c>
      <c r="AT157" s="169" t="s">
        <v>588</v>
      </c>
      <c r="AU157" s="169" t="s">
        <v>85</v>
      </c>
      <c r="AY157" s="18" t="s">
        <v>222</v>
      </c>
      <c r="BE157" s="170">
        <f>IF(N157="základná",J157,0)</f>
        <v>0</v>
      </c>
      <c r="BF157" s="170">
        <f>IF(N157="znížená",J157,0)</f>
        <v>0</v>
      </c>
      <c r="BG157" s="170">
        <f>IF(N157="zákl. prenesená",J157,0)</f>
        <v>0</v>
      </c>
      <c r="BH157" s="170">
        <f>IF(N157="zníž. prenesená",J157,0)</f>
        <v>0</v>
      </c>
      <c r="BI157" s="170">
        <f>IF(N157="nulová",J157,0)</f>
        <v>0</v>
      </c>
      <c r="BJ157" s="18" t="s">
        <v>85</v>
      </c>
      <c r="BK157" s="170">
        <f>ROUND(I157*H157,2)</f>
        <v>0</v>
      </c>
      <c r="BL157" s="18" t="s">
        <v>114</v>
      </c>
      <c r="BM157" s="169" t="s">
        <v>518</v>
      </c>
    </row>
    <row r="158" spans="1:65" s="12" customFormat="1" ht="22.95" customHeight="1">
      <c r="B158" s="143"/>
      <c r="D158" s="144" t="s">
        <v>73</v>
      </c>
      <c r="E158" s="154" t="s">
        <v>2221</v>
      </c>
      <c r="F158" s="154" t="s">
        <v>2222</v>
      </c>
      <c r="I158" s="146"/>
      <c r="J158" s="155">
        <f>BK158</f>
        <v>0</v>
      </c>
      <c r="L158" s="143"/>
      <c r="M158" s="148"/>
      <c r="N158" s="149"/>
      <c r="O158" s="149"/>
      <c r="P158" s="150">
        <f>SUM(P159:P174)</f>
        <v>0</v>
      </c>
      <c r="Q158" s="149"/>
      <c r="R158" s="150">
        <f>SUM(R159:R174)</f>
        <v>0</v>
      </c>
      <c r="S158" s="149"/>
      <c r="T158" s="151">
        <f>SUM(T159:T174)</f>
        <v>0</v>
      </c>
      <c r="AR158" s="144" t="s">
        <v>78</v>
      </c>
      <c r="AT158" s="152" t="s">
        <v>73</v>
      </c>
      <c r="AU158" s="152" t="s">
        <v>78</v>
      </c>
      <c r="AY158" s="144" t="s">
        <v>222</v>
      </c>
      <c r="BK158" s="153">
        <f>SUM(BK159:BK174)</f>
        <v>0</v>
      </c>
    </row>
    <row r="159" spans="1:65" s="2" customFormat="1" ht="24.15" customHeight="1">
      <c r="A159" s="33"/>
      <c r="B159" s="156"/>
      <c r="C159" s="157" t="s">
        <v>1183</v>
      </c>
      <c r="D159" s="157" t="s">
        <v>224</v>
      </c>
      <c r="E159" s="158" t="s">
        <v>2223</v>
      </c>
      <c r="F159" s="159" t="s">
        <v>2224</v>
      </c>
      <c r="G159" s="160" t="s">
        <v>227</v>
      </c>
      <c r="H159" s="161">
        <v>1</v>
      </c>
      <c r="I159" s="162"/>
      <c r="J159" s="163">
        <f t="shared" ref="J159:J174" si="10">ROUND(I159*H159,2)</f>
        <v>0</v>
      </c>
      <c r="K159" s="164"/>
      <c r="L159" s="34"/>
      <c r="M159" s="165" t="s">
        <v>1</v>
      </c>
      <c r="N159" s="166" t="s">
        <v>40</v>
      </c>
      <c r="O159" s="62"/>
      <c r="P159" s="167">
        <f t="shared" ref="P159:P174" si="11">O159*H159</f>
        <v>0</v>
      </c>
      <c r="Q159" s="167">
        <v>0</v>
      </c>
      <c r="R159" s="167">
        <f t="shared" ref="R159:R174" si="12">Q159*H159</f>
        <v>0</v>
      </c>
      <c r="S159" s="167">
        <v>0</v>
      </c>
      <c r="T159" s="168">
        <f t="shared" ref="T159:T174" si="13"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114</v>
      </c>
      <c r="AT159" s="169" t="s">
        <v>224</v>
      </c>
      <c r="AU159" s="169" t="s">
        <v>85</v>
      </c>
      <c r="AY159" s="18" t="s">
        <v>222</v>
      </c>
      <c r="BE159" s="170">
        <f t="shared" ref="BE159:BE174" si="14">IF(N159="základná",J159,0)</f>
        <v>0</v>
      </c>
      <c r="BF159" s="170">
        <f t="shared" ref="BF159:BF174" si="15">IF(N159="znížená",J159,0)</f>
        <v>0</v>
      </c>
      <c r="BG159" s="170">
        <f t="shared" ref="BG159:BG174" si="16">IF(N159="zákl. prenesená",J159,0)</f>
        <v>0</v>
      </c>
      <c r="BH159" s="170">
        <f t="shared" ref="BH159:BH174" si="17">IF(N159="zníž. prenesená",J159,0)</f>
        <v>0</v>
      </c>
      <c r="BI159" s="170">
        <f t="shared" ref="BI159:BI174" si="18">IF(N159="nulová",J159,0)</f>
        <v>0</v>
      </c>
      <c r="BJ159" s="18" t="s">
        <v>85</v>
      </c>
      <c r="BK159" s="170">
        <f t="shared" ref="BK159:BK174" si="19">ROUND(I159*H159,2)</f>
        <v>0</v>
      </c>
      <c r="BL159" s="18" t="s">
        <v>114</v>
      </c>
      <c r="BM159" s="169" t="s">
        <v>528</v>
      </c>
    </row>
    <row r="160" spans="1:65" s="2" customFormat="1" ht="49.2" customHeight="1">
      <c r="A160" s="33"/>
      <c r="B160" s="156"/>
      <c r="C160" s="209" t="s">
        <v>1191</v>
      </c>
      <c r="D160" s="209" t="s">
        <v>588</v>
      </c>
      <c r="E160" s="210" t="s">
        <v>2225</v>
      </c>
      <c r="F160" s="211" t="s">
        <v>3303</v>
      </c>
      <c r="G160" s="212" t="s">
        <v>227</v>
      </c>
      <c r="H160" s="213">
        <v>1</v>
      </c>
      <c r="I160" s="214"/>
      <c r="J160" s="215">
        <f t="shared" si="10"/>
        <v>0</v>
      </c>
      <c r="K160" s="216"/>
      <c r="L160" s="217"/>
      <c r="M160" s="218" t="s">
        <v>1</v>
      </c>
      <c r="N160" s="219" t="s">
        <v>40</v>
      </c>
      <c r="O160" s="62"/>
      <c r="P160" s="167">
        <f t="shared" si="11"/>
        <v>0</v>
      </c>
      <c r="Q160" s="167">
        <v>0</v>
      </c>
      <c r="R160" s="167">
        <f t="shared" si="12"/>
        <v>0</v>
      </c>
      <c r="S160" s="167">
        <v>0</v>
      </c>
      <c r="T160" s="168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153</v>
      </c>
      <c r="AT160" s="169" t="s">
        <v>588</v>
      </c>
      <c r="AU160" s="169" t="s">
        <v>85</v>
      </c>
      <c r="AY160" s="18" t="s">
        <v>222</v>
      </c>
      <c r="BE160" s="170">
        <f t="shared" si="14"/>
        <v>0</v>
      </c>
      <c r="BF160" s="170">
        <f t="shared" si="15"/>
        <v>0</v>
      </c>
      <c r="BG160" s="170">
        <f t="shared" si="16"/>
        <v>0</v>
      </c>
      <c r="BH160" s="170">
        <f t="shared" si="17"/>
        <v>0</v>
      </c>
      <c r="BI160" s="170">
        <f t="shared" si="18"/>
        <v>0</v>
      </c>
      <c r="BJ160" s="18" t="s">
        <v>85</v>
      </c>
      <c r="BK160" s="170">
        <f t="shared" si="19"/>
        <v>0</v>
      </c>
      <c r="BL160" s="18" t="s">
        <v>114</v>
      </c>
      <c r="BM160" s="169" t="s">
        <v>544</v>
      </c>
    </row>
    <row r="161" spans="1:65" s="2" customFormat="1" ht="24.15" customHeight="1">
      <c r="A161" s="33"/>
      <c r="B161" s="156"/>
      <c r="C161" s="209" t="s">
        <v>1071</v>
      </c>
      <c r="D161" s="209" t="s">
        <v>588</v>
      </c>
      <c r="E161" s="210" t="s">
        <v>2226</v>
      </c>
      <c r="F161" s="211" t="s">
        <v>3304</v>
      </c>
      <c r="G161" s="212" t="s">
        <v>227</v>
      </c>
      <c r="H161" s="213">
        <v>1</v>
      </c>
      <c r="I161" s="214"/>
      <c r="J161" s="215">
        <f t="shared" si="10"/>
        <v>0</v>
      </c>
      <c r="K161" s="216"/>
      <c r="L161" s="217"/>
      <c r="M161" s="218" t="s">
        <v>1</v>
      </c>
      <c r="N161" s="219" t="s">
        <v>40</v>
      </c>
      <c r="O161" s="62"/>
      <c r="P161" s="167">
        <f t="shared" si="11"/>
        <v>0</v>
      </c>
      <c r="Q161" s="167">
        <v>0</v>
      </c>
      <c r="R161" s="167">
        <f t="shared" si="12"/>
        <v>0</v>
      </c>
      <c r="S161" s="167">
        <v>0</v>
      </c>
      <c r="T161" s="168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153</v>
      </c>
      <c r="AT161" s="169" t="s">
        <v>588</v>
      </c>
      <c r="AU161" s="169" t="s">
        <v>85</v>
      </c>
      <c r="AY161" s="18" t="s">
        <v>222</v>
      </c>
      <c r="BE161" s="170">
        <f t="shared" si="14"/>
        <v>0</v>
      </c>
      <c r="BF161" s="170">
        <f t="shared" si="15"/>
        <v>0</v>
      </c>
      <c r="BG161" s="170">
        <f t="shared" si="16"/>
        <v>0</v>
      </c>
      <c r="BH161" s="170">
        <f t="shared" si="17"/>
        <v>0</v>
      </c>
      <c r="BI161" s="170">
        <f t="shared" si="18"/>
        <v>0</v>
      </c>
      <c r="BJ161" s="18" t="s">
        <v>85</v>
      </c>
      <c r="BK161" s="170">
        <f t="shared" si="19"/>
        <v>0</v>
      </c>
      <c r="BL161" s="18" t="s">
        <v>114</v>
      </c>
      <c r="BM161" s="169" t="s">
        <v>558</v>
      </c>
    </row>
    <row r="162" spans="1:65" s="2" customFormat="1" ht="16.5" customHeight="1">
      <c r="A162" s="33"/>
      <c r="B162" s="156"/>
      <c r="C162" s="209" t="s">
        <v>1196</v>
      </c>
      <c r="D162" s="209" t="s">
        <v>588</v>
      </c>
      <c r="E162" s="210" t="s">
        <v>2227</v>
      </c>
      <c r="F162" s="211" t="s">
        <v>3305</v>
      </c>
      <c r="G162" s="212" t="s">
        <v>227</v>
      </c>
      <c r="H162" s="213">
        <v>1</v>
      </c>
      <c r="I162" s="214"/>
      <c r="J162" s="215">
        <f t="shared" si="10"/>
        <v>0</v>
      </c>
      <c r="K162" s="216"/>
      <c r="L162" s="217"/>
      <c r="M162" s="218" t="s">
        <v>1</v>
      </c>
      <c r="N162" s="219" t="s">
        <v>40</v>
      </c>
      <c r="O162" s="62"/>
      <c r="P162" s="167">
        <f t="shared" si="11"/>
        <v>0</v>
      </c>
      <c r="Q162" s="167">
        <v>0</v>
      </c>
      <c r="R162" s="167">
        <f t="shared" si="12"/>
        <v>0</v>
      </c>
      <c r="S162" s="167">
        <v>0</v>
      </c>
      <c r="T162" s="168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153</v>
      </c>
      <c r="AT162" s="169" t="s">
        <v>588</v>
      </c>
      <c r="AU162" s="169" t="s">
        <v>85</v>
      </c>
      <c r="AY162" s="18" t="s">
        <v>222</v>
      </c>
      <c r="BE162" s="170">
        <f t="shared" si="14"/>
        <v>0</v>
      </c>
      <c r="BF162" s="170">
        <f t="shared" si="15"/>
        <v>0</v>
      </c>
      <c r="BG162" s="170">
        <f t="shared" si="16"/>
        <v>0</v>
      </c>
      <c r="BH162" s="170">
        <f t="shared" si="17"/>
        <v>0</v>
      </c>
      <c r="BI162" s="170">
        <f t="shared" si="18"/>
        <v>0</v>
      </c>
      <c r="BJ162" s="18" t="s">
        <v>85</v>
      </c>
      <c r="BK162" s="170">
        <f t="shared" si="19"/>
        <v>0</v>
      </c>
      <c r="BL162" s="18" t="s">
        <v>114</v>
      </c>
      <c r="BM162" s="169" t="s">
        <v>568</v>
      </c>
    </row>
    <row r="163" spans="1:65" s="2" customFormat="1" ht="16.5" customHeight="1">
      <c r="A163" s="33"/>
      <c r="B163" s="156"/>
      <c r="C163" s="209" t="s">
        <v>992</v>
      </c>
      <c r="D163" s="209" t="s">
        <v>588</v>
      </c>
      <c r="E163" s="210" t="s">
        <v>2228</v>
      </c>
      <c r="F163" s="211" t="s">
        <v>2229</v>
      </c>
      <c r="G163" s="212" t="s">
        <v>227</v>
      </c>
      <c r="H163" s="213">
        <v>1</v>
      </c>
      <c r="I163" s="214"/>
      <c r="J163" s="215">
        <f t="shared" si="10"/>
        <v>0</v>
      </c>
      <c r="K163" s="216"/>
      <c r="L163" s="217"/>
      <c r="M163" s="218" t="s">
        <v>1</v>
      </c>
      <c r="N163" s="219" t="s">
        <v>40</v>
      </c>
      <c r="O163" s="62"/>
      <c r="P163" s="167">
        <f t="shared" si="11"/>
        <v>0</v>
      </c>
      <c r="Q163" s="167">
        <v>0</v>
      </c>
      <c r="R163" s="167">
        <f t="shared" si="12"/>
        <v>0</v>
      </c>
      <c r="S163" s="167">
        <v>0</v>
      </c>
      <c r="T163" s="168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153</v>
      </c>
      <c r="AT163" s="169" t="s">
        <v>588</v>
      </c>
      <c r="AU163" s="169" t="s">
        <v>85</v>
      </c>
      <c r="AY163" s="18" t="s">
        <v>222</v>
      </c>
      <c r="BE163" s="170">
        <f t="shared" si="14"/>
        <v>0</v>
      </c>
      <c r="BF163" s="170">
        <f t="shared" si="15"/>
        <v>0</v>
      </c>
      <c r="BG163" s="170">
        <f t="shared" si="16"/>
        <v>0</v>
      </c>
      <c r="BH163" s="170">
        <f t="shared" si="17"/>
        <v>0</v>
      </c>
      <c r="BI163" s="170">
        <f t="shared" si="18"/>
        <v>0</v>
      </c>
      <c r="BJ163" s="18" t="s">
        <v>85</v>
      </c>
      <c r="BK163" s="170">
        <f t="shared" si="19"/>
        <v>0</v>
      </c>
      <c r="BL163" s="18" t="s">
        <v>114</v>
      </c>
      <c r="BM163" s="169" t="s">
        <v>582</v>
      </c>
    </row>
    <row r="164" spans="1:65" s="2" customFormat="1" ht="16.5" customHeight="1">
      <c r="A164" s="33"/>
      <c r="B164" s="156"/>
      <c r="C164" s="209" t="s">
        <v>996</v>
      </c>
      <c r="D164" s="209" t="s">
        <v>588</v>
      </c>
      <c r="E164" s="210" t="s">
        <v>2230</v>
      </c>
      <c r="F164" s="211" t="s">
        <v>2231</v>
      </c>
      <c r="G164" s="212" t="s">
        <v>227</v>
      </c>
      <c r="H164" s="213">
        <v>4</v>
      </c>
      <c r="I164" s="214"/>
      <c r="J164" s="215">
        <f t="shared" si="10"/>
        <v>0</v>
      </c>
      <c r="K164" s="216"/>
      <c r="L164" s="217"/>
      <c r="M164" s="218" t="s">
        <v>1</v>
      </c>
      <c r="N164" s="219" t="s">
        <v>40</v>
      </c>
      <c r="O164" s="62"/>
      <c r="P164" s="167">
        <f t="shared" si="11"/>
        <v>0</v>
      </c>
      <c r="Q164" s="167">
        <v>0</v>
      </c>
      <c r="R164" s="167">
        <f t="shared" si="12"/>
        <v>0</v>
      </c>
      <c r="S164" s="167">
        <v>0</v>
      </c>
      <c r="T164" s="168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153</v>
      </c>
      <c r="AT164" s="169" t="s">
        <v>588</v>
      </c>
      <c r="AU164" s="169" t="s">
        <v>85</v>
      </c>
      <c r="AY164" s="18" t="s">
        <v>222</v>
      </c>
      <c r="BE164" s="170">
        <f t="shared" si="14"/>
        <v>0</v>
      </c>
      <c r="BF164" s="170">
        <f t="shared" si="15"/>
        <v>0</v>
      </c>
      <c r="BG164" s="170">
        <f t="shared" si="16"/>
        <v>0</v>
      </c>
      <c r="BH164" s="170">
        <f t="shared" si="17"/>
        <v>0</v>
      </c>
      <c r="BI164" s="170">
        <f t="shared" si="18"/>
        <v>0</v>
      </c>
      <c r="BJ164" s="18" t="s">
        <v>85</v>
      </c>
      <c r="BK164" s="170">
        <f t="shared" si="19"/>
        <v>0</v>
      </c>
      <c r="BL164" s="18" t="s">
        <v>114</v>
      </c>
      <c r="BM164" s="169" t="s">
        <v>396</v>
      </c>
    </row>
    <row r="165" spans="1:65" s="2" customFormat="1" ht="16.5" customHeight="1">
      <c r="A165" s="33"/>
      <c r="B165" s="156"/>
      <c r="C165" s="209" t="s">
        <v>1001</v>
      </c>
      <c r="D165" s="209" t="s">
        <v>588</v>
      </c>
      <c r="E165" s="210" t="s">
        <v>2232</v>
      </c>
      <c r="F165" s="211" t="s">
        <v>2233</v>
      </c>
      <c r="G165" s="212" t="s">
        <v>227</v>
      </c>
      <c r="H165" s="213">
        <v>2</v>
      </c>
      <c r="I165" s="214"/>
      <c r="J165" s="215">
        <f t="shared" si="10"/>
        <v>0</v>
      </c>
      <c r="K165" s="216"/>
      <c r="L165" s="217"/>
      <c r="M165" s="218" t="s">
        <v>1</v>
      </c>
      <c r="N165" s="219" t="s">
        <v>40</v>
      </c>
      <c r="O165" s="62"/>
      <c r="P165" s="167">
        <f t="shared" si="11"/>
        <v>0</v>
      </c>
      <c r="Q165" s="167">
        <v>0</v>
      </c>
      <c r="R165" s="167">
        <f t="shared" si="12"/>
        <v>0</v>
      </c>
      <c r="S165" s="167">
        <v>0</v>
      </c>
      <c r="T165" s="168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153</v>
      </c>
      <c r="AT165" s="169" t="s">
        <v>588</v>
      </c>
      <c r="AU165" s="169" t="s">
        <v>85</v>
      </c>
      <c r="AY165" s="18" t="s">
        <v>222</v>
      </c>
      <c r="BE165" s="170">
        <f t="shared" si="14"/>
        <v>0</v>
      </c>
      <c r="BF165" s="170">
        <f t="shared" si="15"/>
        <v>0</v>
      </c>
      <c r="BG165" s="170">
        <f t="shared" si="16"/>
        <v>0</v>
      </c>
      <c r="BH165" s="170">
        <f t="shared" si="17"/>
        <v>0</v>
      </c>
      <c r="BI165" s="170">
        <f t="shared" si="18"/>
        <v>0</v>
      </c>
      <c r="BJ165" s="18" t="s">
        <v>85</v>
      </c>
      <c r="BK165" s="170">
        <f t="shared" si="19"/>
        <v>0</v>
      </c>
      <c r="BL165" s="18" t="s">
        <v>114</v>
      </c>
      <c r="BM165" s="169" t="s">
        <v>407</v>
      </c>
    </row>
    <row r="166" spans="1:65" s="2" customFormat="1" ht="16.5" customHeight="1">
      <c r="A166" s="33"/>
      <c r="B166" s="156"/>
      <c r="C166" s="209" t="s">
        <v>1006</v>
      </c>
      <c r="D166" s="209" t="s">
        <v>588</v>
      </c>
      <c r="E166" s="210" t="s">
        <v>2234</v>
      </c>
      <c r="F166" s="211" t="s">
        <v>2235</v>
      </c>
      <c r="G166" s="212" t="s">
        <v>227</v>
      </c>
      <c r="H166" s="213">
        <v>1</v>
      </c>
      <c r="I166" s="214"/>
      <c r="J166" s="215">
        <f t="shared" si="10"/>
        <v>0</v>
      </c>
      <c r="K166" s="216"/>
      <c r="L166" s="217"/>
      <c r="M166" s="218" t="s">
        <v>1</v>
      </c>
      <c r="N166" s="219" t="s">
        <v>40</v>
      </c>
      <c r="O166" s="62"/>
      <c r="P166" s="167">
        <f t="shared" si="11"/>
        <v>0</v>
      </c>
      <c r="Q166" s="167">
        <v>0</v>
      </c>
      <c r="R166" s="167">
        <f t="shared" si="12"/>
        <v>0</v>
      </c>
      <c r="S166" s="167">
        <v>0</v>
      </c>
      <c r="T166" s="168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153</v>
      </c>
      <c r="AT166" s="169" t="s">
        <v>588</v>
      </c>
      <c r="AU166" s="169" t="s">
        <v>85</v>
      </c>
      <c r="AY166" s="18" t="s">
        <v>222</v>
      </c>
      <c r="BE166" s="170">
        <f t="shared" si="14"/>
        <v>0</v>
      </c>
      <c r="BF166" s="170">
        <f t="shared" si="15"/>
        <v>0</v>
      </c>
      <c r="BG166" s="170">
        <f t="shared" si="16"/>
        <v>0</v>
      </c>
      <c r="BH166" s="170">
        <f t="shared" si="17"/>
        <v>0</v>
      </c>
      <c r="BI166" s="170">
        <f t="shared" si="18"/>
        <v>0</v>
      </c>
      <c r="BJ166" s="18" t="s">
        <v>85</v>
      </c>
      <c r="BK166" s="170">
        <f t="shared" si="19"/>
        <v>0</v>
      </c>
      <c r="BL166" s="18" t="s">
        <v>114</v>
      </c>
      <c r="BM166" s="169" t="s">
        <v>806</v>
      </c>
    </row>
    <row r="167" spans="1:65" s="2" customFormat="1" ht="16.5" customHeight="1">
      <c r="A167" s="33"/>
      <c r="B167" s="156"/>
      <c r="C167" s="209" t="s">
        <v>1013</v>
      </c>
      <c r="D167" s="209" t="s">
        <v>588</v>
      </c>
      <c r="E167" s="210" t="s">
        <v>2236</v>
      </c>
      <c r="F167" s="211" t="s">
        <v>2237</v>
      </c>
      <c r="G167" s="212" t="s">
        <v>227</v>
      </c>
      <c r="H167" s="213">
        <v>2</v>
      </c>
      <c r="I167" s="214"/>
      <c r="J167" s="215">
        <f t="shared" si="10"/>
        <v>0</v>
      </c>
      <c r="K167" s="216"/>
      <c r="L167" s="217"/>
      <c r="M167" s="218" t="s">
        <v>1</v>
      </c>
      <c r="N167" s="219" t="s">
        <v>40</v>
      </c>
      <c r="O167" s="62"/>
      <c r="P167" s="167">
        <f t="shared" si="11"/>
        <v>0</v>
      </c>
      <c r="Q167" s="167">
        <v>0</v>
      </c>
      <c r="R167" s="167">
        <f t="shared" si="12"/>
        <v>0</v>
      </c>
      <c r="S167" s="167">
        <v>0</v>
      </c>
      <c r="T167" s="168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153</v>
      </c>
      <c r="AT167" s="169" t="s">
        <v>588</v>
      </c>
      <c r="AU167" s="169" t="s">
        <v>85</v>
      </c>
      <c r="AY167" s="18" t="s">
        <v>222</v>
      </c>
      <c r="BE167" s="170">
        <f t="shared" si="14"/>
        <v>0</v>
      </c>
      <c r="BF167" s="170">
        <f t="shared" si="15"/>
        <v>0</v>
      </c>
      <c r="BG167" s="170">
        <f t="shared" si="16"/>
        <v>0</v>
      </c>
      <c r="BH167" s="170">
        <f t="shared" si="17"/>
        <v>0</v>
      </c>
      <c r="BI167" s="170">
        <f t="shared" si="18"/>
        <v>0</v>
      </c>
      <c r="BJ167" s="18" t="s">
        <v>85</v>
      </c>
      <c r="BK167" s="170">
        <f t="shared" si="19"/>
        <v>0</v>
      </c>
      <c r="BL167" s="18" t="s">
        <v>114</v>
      </c>
      <c r="BM167" s="169" t="s">
        <v>814</v>
      </c>
    </row>
    <row r="168" spans="1:65" s="2" customFormat="1" ht="16.5" customHeight="1">
      <c r="A168" s="33"/>
      <c r="B168" s="156"/>
      <c r="C168" s="209" t="s">
        <v>1017</v>
      </c>
      <c r="D168" s="209" t="s">
        <v>588</v>
      </c>
      <c r="E168" s="210" t="s">
        <v>2238</v>
      </c>
      <c r="F168" s="211" t="s">
        <v>2239</v>
      </c>
      <c r="G168" s="212" t="s">
        <v>227</v>
      </c>
      <c r="H168" s="213">
        <v>1</v>
      </c>
      <c r="I168" s="214"/>
      <c r="J168" s="215">
        <f t="shared" si="10"/>
        <v>0</v>
      </c>
      <c r="K168" s="216"/>
      <c r="L168" s="217"/>
      <c r="M168" s="218" t="s">
        <v>1</v>
      </c>
      <c r="N168" s="219" t="s">
        <v>40</v>
      </c>
      <c r="O168" s="62"/>
      <c r="P168" s="167">
        <f t="shared" si="11"/>
        <v>0</v>
      </c>
      <c r="Q168" s="167">
        <v>0</v>
      </c>
      <c r="R168" s="167">
        <f t="shared" si="12"/>
        <v>0</v>
      </c>
      <c r="S168" s="167">
        <v>0</v>
      </c>
      <c r="T168" s="168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153</v>
      </c>
      <c r="AT168" s="169" t="s">
        <v>588</v>
      </c>
      <c r="AU168" s="169" t="s">
        <v>85</v>
      </c>
      <c r="AY168" s="18" t="s">
        <v>222</v>
      </c>
      <c r="BE168" s="170">
        <f t="shared" si="14"/>
        <v>0</v>
      </c>
      <c r="BF168" s="170">
        <f t="shared" si="15"/>
        <v>0</v>
      </c>
      <c r="BG168" s="170">
        <f t="shared" si="16"/>
        <v>0</v>
      </c>
      <c r="BH168" s="170">
        <f t="shared" si="17"/>
        <v>0</v>
      </c>
      <c r="BI168" s="170">
        <f t="shared" si="18"/>
        <v>0</v>
      </c>
      <c r="BJ168" s="18" t="s">
        <v>85</v>
      </c>
      <c r="BK168" s="170">
        <f t="shared" si="19"/>
        <v>0</v>
      </c>
      <c r="BL168" s="18" t="s">
        <v>114</v>
      </c>
      <c r="BM168" s="169" t="s">
        <v>818</v>
      </c>
    </row>
    <row r="169" spans="1:65" s="2" customFormat="1" ht="37.950000000000003" customHeight="1">
      <c r="A169" s="33"/>
      <c r="B169" s="156"/>
      <c r="C169" s="209" t="s">
        <v>1025</v>
      </c>
      <c r="D169" s="209" t="s">
        <v>588</v>
      </c>
      <c r="E169" s="210" t="s">
        <v>2240</v>
      </c>
      <c r="F169" s="211" t="s">
        <v>2241</v>
      </c>
      <c r="G169" s="212" t="s">
        <v>227</v>
      </c>
      <c r="H169" s="213">
        <v>1</v>
      </c>
      <c r="I169" s="214"/>
      <c r="J169" s="215">
        <f t="shared" si="10"/>
        <v>0</v>
      </c>
      <c r="K169" s="216"/>
      <c r="L169" s="217"/>
      <c r="M169" s="218" t="s">
        <v>1</v>
      </c>
      <c r="N169" s="219" t="s">
        <v>40</v>
      </c>
      <c r="O169" s="62"/>
      <c r="P169" s="167">
        <f t="shared" si="11"/>
        <v>0</v>
      </c>
      <c r="Q169" s="167">
        <v>0</v>
      </c>
      <c r="R169" s="167">
        <f t="shared" si="12"/>
        <v>0</v>
      </c>
      <c r="S169" s="167">
        <v>0</v>
      </c>
      <c r="T169" s="168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153</v>
      </c>
      <c r="AT169" s="169" t="s">
        <v>588</v>
      </c>
      <c r="AU169" s="169" t="s">
        <v>85</v>
      </c>
      <c r="AY169" s="18" t="s">
        <v>222</v>
      </c>
      <c r="BE169" s="170">
        <f t="shared" si="14"/>
        <v>0</v>
      </c>
      <c r="BF169" s="170">
        <f t="shared" si="15"/>
        <v>0</v>
      </c>
      <c r="BG169" s="170">
        <f t="shared" si="16"/>
        <v>0</v>
      </c>
      <c r="BH169" s="170">
        <f t="shared" si="17"/>
        <v>0</v>
      </c>
      <c r="BI169" s="170">
        <f t="shared" si="18"/>
        <v>0</v>
      </c>
      <c r="BJ169" s="18" t="s">
        <v>85</v>
      </c>
      <c r="BK169" s="170">
        <f t="shared" si="19"/>
        <v>0</v>
      </c>
      <c r="BL169" s="18" t="s">
        <v>114</v>
      </c>
      <c r="BM169" s="169" t="s">
        <v>1151</v>
      </c>
    </row>
    <row r="170" spans="1:65" s="2" customFormat="1" ht="16.5" customHeight="1">
      <c r="A170" s="33"/>
      <c r="B170" s="156"/>
      <c r="C170" s="209" t="s">
        <v>1031</v>
      </c>
      <c r="D170" s="209" t="s">
        <v>588</v>
      </c>
      <c r="E170" s="210" t="s">
        <v>2242</v>
      </c>
      <c r="F170" s="211" t="s">
        <v>2243</v>
      </c>
      <c r="G170" s="212" t="s">
        <v>227</v>
      </c>
      <c r="H170" s="213">
        <v>1</v>
      </c>
      <c r="I170" s="214"/>
      <c r="J170" s="215">
        <f t="shared" si="10"/>
        <v>0</v>
      </c>
      <c r="K170" s="216"/>
      <c r="L170" s="217"/>
      <c r="M170" s="218" t="s">
        <v>1</v>
      </c>
      <c r="N170" s="219" t="s">
        <v>40</v>
      </c>
      <c r="O170" s="62"/>
      <c r="P170" s="167">
        <f t="shared" si="11"/>
        <v>0</v>
      </c>
      <c r="Q170" s="167">
        <v>0</v>
      </c>
      <c r="R170" s="167">
        <f t="shared" si="12"/>
        <v>0</v>
      </c>
      <c r="S170" s="167">
        <v>0</v>
      </c>
      <c r="T170" s="168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153</v>
      </c>
      <c r="AT170" s="169" t="s">
        <v>588</v>
      </c>
      <c r="AU170" s="169" t="s">
        <v>85</v>
      </c>
      <c r="AY170" s="18" t="s">
        <v>222</v>
      </c>
      <c r="BE170" s="170">
        <f t="shared" si="14"/>
        <v>0</v>
      </c>
      <c r="BF170" s="170">
        <f t="shared" si="15"/>
        <v>0</v>
      </c>
      <c r="BG170" s="170">
        <f t="shared" si="16"/>
        <v>0</v>
      </c>
      <c r="BH170" s="170">
        <f t="shared" si="17"/>
        <v>0</v>
      </c>
      <c r="BI170" s="170">
        <f t="shared" si="18"/>
        <v>0</v>
      </c>
      <c r="BJ170" s="18" t="s">
        <v>85</v>
      </c>
      <c r="BK170" s="170">
        <f t="shared" si="19"/>
        <v>0</v>
      </c>
      <c r="BL170" s="18" t="s">
        <v>114</v>
      </c>
      <c r="BM170" s="169" t="s">
        <v>1449</v>
      </c>
    </row>
    <row r="171" spans="1:65" s="2" customFormat="1" ht="24.15" customHeight="1">
      <c r="A171" s="33"/>
      <c r="B171" s="156"/>
      <c r="C171" s="157" t="s">
        <v>1509</v>
      </c>
      <c r="D171" s="157" t="s">
        <v>224</v>
      </c>
      <c r="E171" s="158" t="s">
        <v>2244</v>
      </c>
      <c r="F171" s="159" t="s">
        <v>2245</v>
      </c>
      <c r="G171" s="160" t="s">
        <v>227</v>
      </c>
      <c r="H171" s="161">
        <v>1</v>
      </c>
      <c r="I171" s="162"/>
      <c r="J171" s="163">
        <f t="shared" si="10"/>
        <v>0</v>
      </c>
      <c r="K171" s="164"/>
      <c r="L171" s="34"/>
      <c r="M171" s="165" t="s">
        <v>1</v>
      </c>
      <c r="N171" s="166" t="s">
        <v>40</v>
      </c>
      <c r="O171" s="62"/>
      <c r="P171" s="167">
        <f t="shared" si="11"/>
        <v>0</v>
      </c>
      <c r="Q171" s="167">
        <v>0</v>
      </c>
      <c r="R171" s="167">
        <f t="shared" si="12"/>
        <v>0</v>
      </c>
      <c r="S171" s="167">
        <v>0</v>
      </c>
      <c r="T171" s="168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114</v>
      </c>
      <c r="AT171" s="169" t="s">
        <v>224</v>
      </c>
      <c r="AU171" s="169" t="s">
        <v>85</v>
      </c>
      <c r="AY171" s="18" t="s">
        <v>222</v>
      </c>
      <c r="BE171" s="170">
        <f t="shared" si="14"/>
        <v>0</v>
      </c>
      <c r="BF171" s="170">
        <f t="shared" si="15"/>
        <v>0</v>
      </c>
      <c r="BG171" s="170">
        <f t="shared" si="16"/>
        <v>0</v>
      </c>
      <c r="BH171" s="170">
        <f t="shared" si="17"/>
        <v>0</v>
      </c>
      <c r="BI171" s="170">
        <f t="shared" si="18"/>
        <v>0</v>
      </c>
      <c r="BJ171" s="18" t="s">
        <v>85</v>
      </c>
      <c r="BK171" s="170">
        <f t="shared" si="19"/>
        <v>0</v>
      </c>
      <c r="BL171" s="18" t="s">
        <v>114</v>
      </c>
      <c r="BM171" s="169" t="s">
        <v>1160</v>
      </c>
    </row>
    <row r="172" spans="1:65" s="2" customFormat="1" ht="24" customHeight="1">
      <c r="A172" s="33"/>
      <c r="B172" s="156"/>
      <c r="C172" s="209" t="s">
        <v>1940</v>
      </c>
      <c r="D172" s="209" t="s">
        <v>588</v>
      </c>
      <c r="E172" s="210" t="s">
        <v>2246</v>
      </c>
      <c r="F172" s="211" t="s">
        <v>3306</v>
      </c>
      <c r="G172" s="212" t="s">
        <v>227</v>
      </c>
      <c r="H172" s="213">
        <v>1</v>
      </c>
      <c r="I172" s="214"/>
      <c r="J172" s="215">
        <f t="shared" si="10"/>
        <v>0</v>
      </c>
      <c r="K172" s="216"/>
      <c r="L172" s="217"/>
      <c r="M172" s="218" t="s">
        <v>1</v>
      </c>
      <c r="N172" s="219" t="s">
        <v>40</v>
      </c>
      <c r="O172" s="62"/>
      <c r="P172" s="167">
        <f t="shared" si="11"/>
        <v>0</v>
      </c>
      <c r="Q172" s="167">
        <v>0</v>
      </c>
      <c r="R172" s="167">
        <f t="shared" si="12"/>
        <v>0</v>
      </c>
      <c r="S172" s="167">
        <v>0</v>
      </c>
      <c r="T172" s="168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153</v>
      </c>
      <c r="AT172" s="169" t="s">
        <v>588</v>
      </c>
      <c r="AU172" s="169" t="s">
        <v>85</v>
      </c>
      <c r="AY172" s="18" t="s">
        <v>222</v>
      </c>
      <c r="BE172" s="170">
        <f t="shared" si="14"/>
        <v>0</v>
      </c>
      <c r="BF172" s="170">
        <f t="shared" si="15"/>
        <v>0</v>
      </c>
      <c r="BG172" s="170">
        <f t="shared" si="16"/>
        <v>0</v>
      </c>
      <c r="BH172" s="170">
        <f t="shared" si="17"/>
        <v>0</v>
      </c>
      <c r="BI172" s="170">
        <f t="shared" si="18"/>
        <v>0</v>
      </c>
      <c r="BJ172" s="18" t="s">
        <v>85</v>
      </c>
      <c r="BK172" s="170">
        <f t="shared" si="19"/>
        <v>0</v>
      </c>
      <c r="BL172" s="18" t="s">
        <v>114</v>
      </c>
      <c r="BM172" s="169" t="s">
        <v>1168</v>
      </c>
    </row>
    <row r="173" spans="1:65" s="2" customFormat="1" ht="24.15" customHeight="1">
      <c r="A173" s="33"/>
      <c r="B173" s="156"/>
      <c r="C173" s="157" t="s">
        <v>1040</v>
      </c>
      <c r="D173" s="157" t="s">
        <v>224</v>
      </c>
      <c r="E173" s="158" t="s">
        <v>2247</v>
      </c>
      <c r="F173" s="159" t="s">
        <v>3307</v>
      </c>
      <c r="G173" s="160" t="s">
        <v>1369</v>
      </c>
      <c r="H173" s="161">
        <v>1</v>
      </c>
      <c r="I173" s="162"/>
      <c r="J173" s="163">
        <f t="shared" si="10"/>
        <v>0</v>
      </c>
      <c r="K173" s="164"/>
      <c r="L173" s="34"/>
      <c r="M173" s="165" t="s">
        <v>1</v>
      </c>
      <c r="N173" s="166" t="s">
        <v>40</v>
      </c>
      <c r="O173" s="62"/>
      <c r="P173" s="167">
        <f t="shared" si="11"/>
        <v>0</v>
      </c>
      <c r="Q173" s="167">
        <v>0</v>
      </c>
      <c r="R173" s="167">
        <f t="shared" si="12"/>
        <v>0</v>
      </c>
      <c r="S173" s="167">
        <v>0</v>
      </c>
      <c r="T173" s="168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114</v>
      </c>
      <c r="AT173" s="169" t="s">
        <v>224</v>
      </c>
      <c r="AU173" s="169" t="s">
        <v>85</v>
      </c>
      <c r="AY173" s="18" t="s">
        <v>222</v>
      </c>
      <c r="BE173" s="170">
        <f t="shared" si="14"/>
        <v>0</v>
      </c>
      <c r="BF173" s="170">
        <f t="shared" si="15"/>
        <v>0</v>
      </c>
      <c r="BG173" s="170">
        <f t="shared" si="16"/>
        <v>0</v>
      </c>
      <c r="BH173" s="170">
        <f t="shared" si="17"/>
        <v>0</v>
      </c>
      <c r="BI173" s="170">
        <f t="shared" si="18"/>
        <v>0</v>
      </c>
      <c r="BJ173" s="18" t="s">
        <v>85</v>
      </c>
      <c r="BK173" s="170">
        <f t="shared" si="19"/>
        <v>0</v>
      </c>
      <c r="BL173" s="18" t="s">
        <v>114</v>
      </c>
      <c r="BM173" s="169" t="s">
        <v>595</v>
      </c>
    </row>
    <row r="174" spans="1:65" s="2" customFormat="1" ht="24.15" customHeight="1">
      <c r="A174" s="33"/>
      <c r="B174" s="156"/>
      <c r="C174" s="157" t="s">
        <v>1044</v>
      </c>
      <c r="D174" s="157" t="s">
        <v>224</v>
      </c>
      <c r="E174" s="158" t="s">
        <v>2248</v>
      </c>
      <c r="F174" s="159" t="s">
        <v>2249</v>
      </c>
      <c r="G174" s="160" t="s">
        <v>893</v>
      </c>
      <c r="H174" s="228">
        <v>87.929000000000002</v>
      </c>
      <c r="I174" s="162"/>
      <c r="J174" s="163">
        <f t="shared" si="10"/>
        <v>0</v>
      </c>
      <c r="K174" s="164"/>
      <c r="L174" s="34"/>
      <c r="M174" s="165" t="s">
        <v>1</v>
      </c>
      <c r="N174" s="166" t="s">
        <v>40</v>
      </c>
      <c r="O174" s="62"/>
      <c r="P174" s="167">
        <f t="shared" si="11"/>
        <v>0</v>
      </c>
      <c r="Q174" s="167">
        <v>0</v>
      </c>
      <c r="R174" s="167">
        <f t="shared" si="12"/>
        <v>0</v>
      </c>
      <c r="S174" s="167">
        <v>0</v>
      </c>
      <c r="T174" s="168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114</v>
      </c>
      <c r="AT174" s="169" t="s">
        <v>224</v>
      </c>
      <c r="AU174" s="169" t="s">
        <v>85</v>
      </c>
      <c r="AY174" s="18" t="s">
        <v>222</v>
      </c>
      <c r="BE174" s="170">
        <f t="shared" si="14"/>
        <v>0</v>
      </c>
      <c r="BF174" s="170">
        <f t="shared" si="15"/>
        <v>0</v>
      </c>
      <c r="BG174" s="170">
        <f t="shared" si="16"/>
        <v>0</v>
      </c>
      <c r="BH174" s="170">
        <f t="shared" si="17"/>
        <v>0</v>
      </c>
      <c r="BI174" s="170">
        <f t="shared" si="18"/>
        <v>0</v>
      </c>
      <c r="BJ174" s="18" t="s">
        <v>85</v>
      </c>
      <c r="BK174" s="170">
        <f t="shared" si="19"/>
        <v>0</v>
      </c>
      <c r="BL174" s="18" t="s">
        <v>114</v>
      </c>
      <c r="BM174" s="169" t="s">
        <v>1475</v>
      </c>
    </row>
    <row r="175" spans="1:65" s="12" customFormat="1" ht="22.95" customHeight="1">
      <c r="B175" s="143"/>
      <c r="D175" s="144" t="s">
        <v>73</v>
      </c>
      <c r="E175" s="154" t="s">
        <v>2250</v>
      </c>
      <c r="F175" s="154" t="s">
        <v>2251</v>
      </c>
      <c r="I175" s="146"/>
      <c r="J175" s="155">
        <f>BK175</f>
        <v>0</v>
      </c>
      <c r="L175" s="143"/>
      <c r="M175" s="148"/>
      <c r="N175" s="149"/>
      <c r="O175" s="149"/>
      <c r="P175" s="150">
        <f>SUM(P176:P185)</f>
        <v>0</v>
      </c>
      <c r="Q175" s="149"/>
      <c r="R175" s="150">
        <f>SUM(R176:R185)</f>
        <v>0</v>
      </c>
      <c r="S175" s="149"/>
      <c r="T175" s="151">
        <f>SUM(T176:T185)</f>
        <v>0</v>
      </c>
      <c r="AR175" s="144" t="s">
        <v>78</v>
      </c>
      <c r="AT175" s="152" t="s">
        <v>73</v>
      </c>
      <c r="AU175" s="152" t="s">
        <v>78</v>
      </c>
      <c r="AY175" s="144" t="s">
        <v>222</v>
      </c>
      <c r="BK175" s="153">
        <f>SUM(BK176:BK185)</f>
        <v>0</v>
      </c>
    </row>
    <row r="176" spans="1:65" s="2" customFormat="1" ht="16.5" customHeight="1">
      <c r="A176" s="33"/>
      <c r="B176" s="156"/>
      <c r="C176" s="157" t="s">
        <v>504</v>
      </c>
      <c r="D176" s="157" t="s">
        <v>224</v>
      </c>
      <c r="E176" s="158" t="s">
        <v>2252</v>
      </c>
      <c r="F176" s="159" t="s">
        <v>2253</v>
      </c>
      <c r="G176" s="160" t="s">
        <v>227</v>
      </c>
      <c r="H176" s="161">
        <v>1</v>
      </c>
      <c r="I176" s="162"/>
      <c r="J176" s="163">
        <f t="shared" ref="J176:J185" si="20">ROUND(I176*H176,2)</f>
        <v>0</v>
      </c>
      <c r="K176" s="164"/>
      <c r="L176" s="34"/>
      <c r="M176" s="165" t="s">
        <v>1</v>
      </c>
      <c r="N176" s="166" t="s">
        <v>40</v>
      </c>
      <c r="O176" s="62"/>
      <c r="P176" s="167">
        <f t="shared" ref="P176:P185" si="21">O176*H176</f>
        <v>0</v>
      </c>
      <c r="Q176" s="167">
        <v>0</v>
      </c>
      <c r="R176" s="167">
        <f t="shared" ref="R176:R185" si="22">Q176*H176</f>
        <v>0</v>
      </c>
      <c r="S176" s="167">
        <v>0</v>
      </c>
      <c r="T176" s="168">
        <f t="shared" ref="T176:T185" si="23"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114</v>
      </c>
      <c r="AT176" s="169" t="s">
        <v>224</v>
      </c>
      <c r="AU176" s="169" t="s">
        <v>85</v>
      </c>
      <c r="AY176" s="18" t="s">
        <v>222</v>
      </c>
      <c r="BE176" s="170">
        <f t="shared" ref="BE176:BE185" si="24">IF(N176="základná",J176,0)</f>
        <v>0</v>
      </c>
      <c r="BF176" s="170">
        <f t="shared" ref="BF176:BF185" si="25">IF(N176="znížená",J176,0)</f>
        <v>0</v>
      </c>
      <c r="BG176" s="170">
        <f t="shared" ref="BG176:BG185" si="26">IF(N176="zákl. prenesená",J176,0)</f>
        <v>0</v>
      </c>
      <c r="BH176" s="170">
        <f t="shared" ref="BH176:BH185" si="27">IF(N176="zníž. prenesená",J176,0)</f>
        <v>0</v>
      </c>
      <c r="BI176" s="170">
        <f t="shared" ref="BI176:BI185" si="28">IF(N176="nulová",J176,0)</f>
        <v>0</v>
      </c>
      <c r="BJ176" s="18" t="s">
        <v>85</v>
      </c>
      <c r="BK176" s="170">
        <f t="shared" ref="BK176:BK185" si="29">ROUND(I176*H176,2)</f>
        <v>0</v>
      </c>
      <c r="BL176" s="18" t="s">
        <v>114</v>
      </c>
      <c r="BM176" s="169" t="s">
        <v>1485</v>
      </c>
    </row>
    <row r="177" spans="1:65" s="2" customFormat="1" ht="24.15" customHeight="1">
      <c r="A177" s="33"/>
      <c r="B177" s="156"/>
      <c r="C177" s="209" t="s">
        <v>1052</v>
      </c>
      <c r="D177" s="209" t="s">
        <v>588</v>
      </c>
      <c r="E177" s="210" t="s">
        <v>2254</v>
      </c>
      <c r="F177" s="211" t="s">
        <v>2255</v>
      </c>
      <c r="G177" s="212" t="s">
        <v>227</v>
      </c>
      <c r="H177" s="213">
        <v>1</v>
      </c>
      <c r="I177" s="214"/>
      <c r="J177" s="215">
        <f t="shared" si="20"/>
        <v>0</v>
      </c>
      <c r="K177" s="216"/>
      <c r="L177" s="217"/>
      <c r="M177" s="218" t="s">
        <v>1</v>
      </c>
      <c r="N177" s="219" t="s">
        <v>40</v>
      </c>
      <c r="O177" s="62"/>
      <c r="P177" s="167">
        <f t="shared" si="21"/>
        <v>0</v>
      </c>
      <c r="Q177" s="167">
        <v>0</v>
      </c>
      <c r="R177" s="167">
        <f t="shared" si="22"/>
        <v>0</v>
      </c>
      <c r="S177" s="167">
        <v>0</v>
      </c>
      <c r="T177" s="168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153</v>
      </c>
      <c r="AT177" s="169" t="s">
        <v>588</v>
      </c>
      <c r="AU177" s="169" t="s">
        <v>85</v>
      </c>
      <c r="AY177" s="18" t="s">
        <v>222</v>
      </c>
      <c r="BE177" s="170">
        <f t="shared" si="24"/>
        <v>0</v>
      </c>
      <c r="BF177" s="170">
        <f t="shared" si="25"/>
        <v>0</v>
      </c>
      <c r="BG177" s="170">
        <f t="shared" si="26"/>
        <v>0</v>
      </c>
      <c r="BH177" s="170">
        <f t="shared" si="27"/>
        <v>0</v>
      </c>
      <c r="BI177" s="170">
        <f t="shared" si="28"/>
        <v>0</v>
      </c>
      <c r="BJ177" s="18" t="s">
        <v>85</v>
      </c>
      <c r="BK177" s="170">
        <f t="shared" si="29"/>
        <v>0</v>
      </c>
      <c r="BL177" s="18" t="s">
        <v>114</v>
      </c>
      <c r="BM177" s="169" t="s">
        <v>945</v>
      </c>
    </row>
    <row r="178" spans="1:65" s="2" customFormat="1" ht="24.15" customHeight="1">
      <c r="A178" s="33"/>
      <c r="B178" s="156"/>
      <c r="C178" s="157" t="s">
        <v>1087</v>
      </c>
      <c r="D178" s="157" t="s">
        <v>224</v>
      </c>
      <c r="E178" s="158" t="s">
        <v>2256</v>
      </c>
      <c r="F178" s="159" t="s">
        <v>2257</v>
      </c>
      <c r="G178" s="160" t="s">
        <v>227</v>
      </c>
      <c r="H178" s="161">
        <v>1</v>
      </c>
      <c r="I178" s="162"/>
      <c r="J178" s="163">
        <f t="shared" si="20"/>
        <v>0</v>
      </c>
      <c r="K178" s="164"/>
      <c r="L178" s="34"/>
      <c r="M178" s="165" t="s">
        <v>1</v>
      </c>
      <c r="N178" s="166" t="s">
        <v>40</v>
      </c>
      <c r="O178" s="62"/>
      <c r="P178" s="167">
        <f t="shared" si="21"/>
        <v>0</v>
      </c>
      <c r="Q178" s="167">
        <v>0</v>
      </c>
      <c r="R178" s="167">
        <f t="shared" si="22"/>
        <v>0</v>
      </c>
      <c r="S178" s="167">
        <v>0</v>
      </c>
      <c r="T178" s="168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114</v>
      </c>
      <c r="AT178" s="169" t="s">
        <v>224</v>
      </c>
      <c r="AU178" s="169" t="s">
        <v>85</v>
      </c>
      <c r="AY178" s="18" t="s">
        <v>222</v>
      </c>
      <c r="BE178" s="170">
        <f t="shared" si="24"/>
        <v>0</v>
      </c>
      <c r="BF178" s="170">
        <f t="shared" si="25"/>
        <v>0</v>
      </c>
      <c r="BG178" s="170">
        <f t="shared" si="26"/>
        <v>0</v>
      </c>
      <c r="BH178" s="170">
        <f t="shared" si="27"/>
        <v>0</v>
      </c>
      <c r="BI178" s="170">
        <f t="shared" si="28"/>
        <v>0</v>
      </c>
      <c r="BJ178" s="18" t="s">
        <v>85</v>
      </c>
      <c r="BK178" s="170">
        <f t="shared" si="29"/>
        <v>0</v>
      </c>
      <c r="BL178" s="18" t="s">
        <v>114</v>
      </c>
      <c r="BM178" s="169" t="s">
        <v>958</v>
      </c>
    </row>
    <row r="179" spans="1:65" s="2" customFormat="1" ht="24.15" customHeight="1">
      <c r="A179" s="33"/>
      <c r="B179" s="156"/>
      <c r="C179" s="209" t="s">
        <v>1091</v>
      </c>
      <c r="D179" s="209" t="s">
        <v>588</v>
      </c>
      <c r="E179" s="210" t="s">
        <v>2258</v>
      </c>
      <c r="F179" s="211" t="s">
        <v>3308</v>
      </c>
      <c r="G179" s="212" t="s">
        <v>227</v>
      </c>
      <c r="H179" s="213">
        <v>1</v>
      </c>
      <c r="I179" s="214"/>
      <c r="J179" s="215">
        <f t="shared" si="20"/>
        <v>0</v>
      </c>
      <c r="K179" s="216"/>
      <c r="L179" s="217"/>
      <c r="M179" s="218" t="s">
        <v>1</v>
      </c>
      <c r="N179" s="219" t="s">
        <v>40</v>
      </c>
      <c r="O179" s="62"/>
      <c r="P179" s="167">
        <f t="shared" si="21"/>
        <v>0</v>
      </c>
      <c r="Q179" s="167">
        <v>0</v>
      </c>
      <c r="R179" s="167">
        <f t="shared" si="22"/>
        <v>0</v>
      </c>
      <c r="S179" s="167">
        <v>0</v>
      </c>
      <c r="T179" s="168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153</v>
      </c>
      <c r="AT179" s="169" t="s">
        <v>588</v>
      </c>
      <c r="AU179" s="169" t="s">
        <v>85</v>
      </c>
      <c r="AY179" s="18" t="s">
        <v>222</v>
      </c>
      <c r="BE179" s="170">
        <f t="shared" si="24"/>
        <v>0</v>
      </c>
      <c r="BF179" s="170">
        <f t="shared" si="25"/>
        <v>0</v>
      </c>
      <c r="BG179" s="170">
        <f t="shared" si="26"/>
        <v>0</v>
      </c>
      <c r="BH179" s="170">
        <f t="shared" si="27"/>
        <v>0</v>
      </c>
      <c r="BI179" s="170">
        <f t="shared" si="28"/>
        <v>0</v>
      </c>
      <c r="BJ179" s="18" t="s">
        <v>85</v>
      </c>
      <c r="BK179" s="170">
        <f t="shared" si="29"/>
        <v>0</v>
      </c>
      <c r="BL179" s="18" t="s">
        <v>114</v>
      </c>
      <c r="BM179" s="169" t="s">
        <v>969</v>
      </c>
    </row>
    <row r="180" spans="1:65" s="2" customFormat="1" ht="44.25" customHeight="1">
      <c r="A180" s="33"/>
      <c r="B180" s="156"/>
      <c r="C180" s="157" t="s">
        <v>1075</v>
      </c>
      <c r="D180" s="157" t="s">
        <v>224</v>
      </c>
      <c r="E180" s="158" t="s">
        <v>2259</v>
      </c>
      <c r="F180" s="159" t="s">
        <v>2260</v>
      </c>
      <c r="G180" s="160" t="s">
        <v>227</v>
      </c>
      <c r="H180" s="161">
        <v>1</v>
      </c>
      <c r="I180" s="162"/>
      <c r="J180" s="163">
        <f t="shared" si="20"/>
        <v>0</v>
      </c>
      <c r="K180" s="164"/>
      <c r="L180" s="34"/>
      <c r="M180" s="165" t="s">
        <v>1</v>
      </c>
      <c r="N180" s="166" t="s">
        <v>40</v>
      </c>
      <c r="O180" s="62"/>
      <c r="P180" s="167">
        <f t="shared" si="21"/>
        <v>0</v>
      </c>
      <c r="Q180" s="167">
        <v>0</v>
      </c>
      <c r="R180" s="167">
        <f t="shared" si="22"/>
        <v>0</v>
      </c>
      <c r="S180" s="167">
        <v>0</v>
      </c>
      <c r="T180" s="168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114</v>
      </c>
      <c r="AT180" s="169" t="s">
        <v>224</v>
      </c>
      <c r="AU180" s="169" t="s">
        <v>85</v>
      </c>
      <c r="AY180" s="18" t="s">
        <v>222</v>
      </c>
      <c r="BE180" s="170">
        <f t="shared" si="24"/>
        <v>0</v>
      </c>
      <c r="BF180" s="170">
        <f t="shared" si="25"/>
        <v>0</v>
      </c>
      <c r="BG180" s="170">
        <f t="shared" si="26"/>
        <v>0</v>
      </c>
      <c r="BH180" s="170">
        <f t="shared" si="27"/>
        <v>0</v>
      </c>
      <c r="BI180" s="170">
        <f t="shared" si="28"/>
        <v>0</v>
      </c>
      <c r="BJ180" s="18" t="s">
        <v>85</v>
      </c>
      <c r="BK180" s="170">
        <f t="shared" si="29"/>
        <v>0</v>
      </c>
      <c r="BL180" s="18" t="s">
        <v>114</v>
      </c>
      <c r="BM180" s="169" t="s">
        <v>977</v>
      </c>
    </row>
    <row r="181" spans="1:65" s="2" customFormat="1" ht="24.15" customHeight="1">
      <c r="A181" s="33"/>
      <c r="B181" s="156"/>
      <c r="C181" s="209" t="s">
        <v>1079</v>
      </c>
      <c r="D181" s="209" t="s">
        <v>588</v>
      </c>
      <c r="E181" s="210" t="s">
        <v>2261</v>
      </c>
      <c r="F181" s="211" t="s">
        <v>3309</v>
      </c>
      <c r="G181" s="212" t="s">
        <v>227</v>
      </c>
      <c r="H181" s="213">
        <v>1</v>
      </c>
      <c r="I181" s="214"/>
      <c r="J181" s="215">
        <f t="shared" si="20"/>
        <v>0</v>
      </c>
      <c r="K181" s="216"/>
      <c r="L181" s="217"/>
      <c r="M181" s="218" t="s">
        <v>1</v>
      </c>
      <c r="N181" s="219" t="s">
        <v>40</v>
      </c>
      <c r="O181" s="62"/>
      <c r="P181" s="167">
        <f t="shared" si="21"/>
        <v>0</v>
      </c>
      <c r="Q181" s="167">
        <v>0</v>
      </c>
      <c r="R181" s="167">
        <f t="shared" si="22"/>
        <v>0</v>
      </c>
      <c r="S181" s="167">
        <v>0</v>
      </c>
      <c r="T181" s="168">
        <f t="shared" si="2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153</v>
      </c>
      <c r="AT181" s="169" t="s">
        <v>588</v>
      </c>
      <c r="AU181" s="169" t="s">
        <v>85</v>
      </c>
      <c r="AY181" s="18" t="s">
        <v>222</v>
      </c>
      <c r="BE181" s="170">
        <f t="shared" si="24"/>
        <v>0</v>
      </c>
      <c r="BF181" s="170">
        <f t="shared" si="25"/>
        <v>0</v>
      </c>
      <c r="BG181" s="170">
        <f t="shared" si="26"/>
        <v>0</v>
      </c>
      <c r="BH181" s="170">
        <f t="shared" si="27"/>
        <v>0</v>
      </c>
      <c r="BI181" s="170">
        <f t="shared" si="28"/>
        <v>0</v>
      </c>
      <c r="BJ181" s="18" t="s">
        <v>85</v>
      </c>
      <c r="BK181" s="170">
        <f t="shared" si="29"/>
        <v>0</v>
      </c>
      <c r="BL181" s="18" t="s">
        <v>114</v>
      </c>
      <c r="BM181" s="169" t="s">
        <v>987</v>
      </c>
    </row>
    <row r="182" spans="1:65" s="2" customFormat="1" ht="23.4" customHeight="1">
      <c r="A182" s="33"/>
      <c r="B182" s="156"/>
      <c r="C182" s="209" t="s">
        <v>1083</v>
      </c>
      <c r="D182" s="209" t="s">
        <v>588</v>
      </c>
      <c r="E182" s="210" t="s">
        <v>2262</v>
      </c>
      <c r="F182" s="211" t="s">
        <v>3310</v>
      </c>
      <c r="G182" s="212" t="s">
        <v>227</v>
      </c>
      <c r="H182" s="213">
        <v>1</v>
      </c>
      <c r="I182" s="214"/>
      <c r="J182" s="215">
        <f t="shared" si="20"/>
        <v>0</v>
      </c>
      <c r="K182" s="216"/>
      <c r="L182" s="217"/>
      <c r="M182" s="218" t="s">
        <v>1</v>
      </c>
      <c r="N182" s="219" t="s">
        <v>40</v>
      </c>
      <c r="O182" s="62"/>
      <c r="P182" s="167">
        <f t="shared" si="21"/>
        <v>0</v>
      </c>
      <c r="Q182" s="167">
        <v>0</v>
      </c>
      <c r="R182" s="167">
        <f t="shared" si="22"/>
        <v>0</v>
      </c>
      <c r="S182" s="167">
        <v>0</v>
      </c>
      <c r="T182" s="168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153</v>
      </c>
      <c r="AT182" s="169" t="s">
        <v>588</v>
      </c>
      <c r="AU182" s="169" t="s">
        <v>85</v>
      </c>
      <c r="AY182" s="18" t="s">
        <v>222</v>
      </c>
      <c r="BE182" s="170">
        <f t="shared" si="24"/>
        <v>0</v>
      </c>
      <c r="BF182" s="170">
        <f t="shared" si="25"/>
        <v>0</v>
      </c>
      <c r="BG182" s="170">
        <f t="shared" si="26"/>
        <v>0</v>
      </c>
      <c r="BH182" s="170">
        <f t="shared" si="27"/>
        <v>0</v>
      </c>
      <c r="BI182" s="170">
        <f t="shared" si="28"/>
        <v>0</v>
      </c>
      <c r="BJ182" s="18" t="s">
        <v>85</v>
      </c>
      <c r="BK182" s="170">
        <f t="shared" si="29"/>
        <v>0</v>
      </c>
      <c r="BL182" s="18" t="s">
        <v>114</v>
      </c>
      <c r="BM182" s="169" t="s">
        <v>1499</v>
      </c>
    </row>
    <row r="183" spans="1:65" s="2" customFormat="1" ht="24.15" customHeight="1">
      <c r="A183" s="33"/>
      <c r="B183" s="156"/>
      <c r="C183" s="157" t="s">
        <v>1172</v>
      </c>
      <c r="D183" s="157" t="s">
        <v>224</v>
      </c>
      <c r="E183" s="158" t="s">
        <v>2263</v>
      </c>
      <c r="F183" s="159" t="s">
        <v>2264</v>
      </c>
      <c r="G183" s="160" t="s">
        <v>227</v>
      </c>
      <c r="H183" s="161">
        <v>1</v>
      </c>
      <c r="I183" s="162"/>
      <c r="J183" s="163">
        <f t="shared" si="20"/>
        <v>0</v>
      </c>
      <c r="K183" s="164"/>
      <c r="L183" s="34"/>
      <c r="M183" s="165" t="s">
        <v>1</v>
      </c>
      <c r="N183" s="166" t="s">
        <v>40</v>
      </c>
      <c r="O183" s="62"/>
      <c r="P183" s="167">
        <f t="shared" si="21"/>
        <v>0</v>
      </c>
      <c r="Q183" s="167">
        <v>0</v>
      </c>
      <c r="R183" s="167">
        <f t="shared" si="22"/>
        <v>0</v>
      </c>
      <c r="S183" s="167">
        <v>0</v>
      </c>
      <c r="T183" s="168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114</v>
      </c>
      <c r="AT183" s="169" t="s">
        <v>224</v>
      </c>
      <c r="AU183" s="169" t="s">
        <v>85</v>
      </c>
      <c r="AY183" s="18" t="s">
        <v>222</v>
      </c>
      <c r="BE183" s="170">
        <f t="shared" si="24"/>
        <v>0</v>
      </c>
      <c r="BF183" s="170">
        <f t="shared" si="25"/>
        <v>0</v>
      </c>
      <c r="BG183" s="170">
        <f t="shared" si="26"/>
        <v>0</v>
      </c>
      <c r="BH183" s="170">
        <f t="shared" si="27"/>
        <v>0</v>
      </c>
      <c r="BI183" s="170">
        <f t="shared" si="28"/>
        <v>0</v>
      </c>
      <c r="BJ183" s="18" t="s">
        <v>85</v>
      </c>
      <c r="BK183" s="170">
        <f t="shared" si="29"/>
        <v>0</v>
      </c>
      <c r="BL183" s="18" t="s">
        <v>114</v>
      </c>
      <c r="BM183" s="169" t="s">
        <v>1172</v>
      </c>
    </row>
    <row r="184" spans="1:65" s="2" customFormat="1" ht="24.15" customHeight="1">
      <c r="A184" s="33"/>
      <c r="B184" s="156"/>
      <c r="C184" s="209" t="s">
        <v>1051</v>
      </c>
      <c r="D184" s="209" t="s">
        <v>588</v>
      </c>
      <c r="E184" s="210" t="s">
        <v>2265</v>
      </c>
      <c r="F184" s="211" t="s">
        <v>3311</v>
      </c>
      <c r="G184" s="212" t="s">
        <v>227</v>
      </c>
      <c r="H184" s="213">
        <v>1</v>
      </c>
      <c r="I184" s="214"/>
      <c r="J184" s="215">
        <f t="shared" si="20"/>
        <v>0</v>
      </c>
      <c r="K184" s="216"/>
      <c r="L184" s="217"/>
      <c r="M184" s="218" t="s">
        <v>1</v>
      </c>
      <c r="N184" s="219" t="s">
        <v>40</v>
      </c>
      <c r="O184" s="62"/>
      <c r="P184" s="167">
        <f t="shared" si="21"/>
        <v>0</v>
      </c>
      <c r="Q184" s="167">
        <v>0</v>
      </c>
      <c r="R184" s="167">
        <f t="shared" si="22"/>
        <v>0</v>
      </c>
      <c r="S184" s="167">
        <v>0</v>
      </c>
      <c r="T184" s="168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153</v>
      </c>
      <c r="AT184" s="169" t="s">
        <v>588</v>
      </c>
      <c r="AU184" s="169" t="s">
        <v>85</v>
      </c>
      <c r="AY184" s="18" t="s">
        <v>222</v>
      </c>
      <c r="BE184" s="170">
        <f t="shared" si="24"/>
        <v>0</v>
      </c>
      <c r="BF184" s="170">
        <f t="shared" si="25"/>
        <v>0</v>
      </c>
      <c r="BG184" s="170">
        <f t="shared" si="26"/>
        <v>0</v>
      </c>
      <c r="BH184" s="170">
        <f t="shared" si="27"/>
        <v>0</v>
      </c>
      <c r="BI184" s="170">
        <f t="shared" si="28"/>
        <v>0</v>
      </c>
      <c r="BJ184" s="18" t="s">
        <v>85</v>
      </c>
      <c r="BK184" s="170">
        <f t="shared" si="29"/>
        <v>0</v>
      </c>
      <c r="BL184" s="18" t="s">
        <v>114</v>
      </c>
      <c r="BM184" s="169" t="s">
        <v>1183</v>
      </c>
    </row>
    <row r="185" spans="1:65" s="2" customFormat="1" ht="21.75" customHeight="1">
      <c r="A185" s="33"/>
      <c r="B185" s="156"/>
      <c r="C185" s="157" t="s">
        <v>1095</v>
      </c>
      <c r="D185" s="157" t="s">
        <v>224</v>
      </c>
      <c r="E185" s="158" t="s">
        <v>2266</v>
      </c>
      <c r="F185" s="159" t="s">
        <v>2267</v>
      </c>
      <c r="G185" s="160" t="s">
        <v>893</v>
      </c>
      <c r="H185" s="228">
        <v>13.986000000000001</v>
      </c>
      <c r="I185" s="162"/>
      <c r="J185" s="163">
        <f t="shared" si="20"/>
        <v>0</v>
      </c>
      <c r="K185" s="164"/>
      <c r="L185" s="34"/>
      <c r="M185" s="165" t="s">
        <v>1</v>
      </c>
      <c r="N185" s="166" t="s">
        <v>40</v>
      </c>
      <c r="O185" s="62"/>
      <c r="P185" s="167">
        <f t="shared" si="21"/>
        <v>0</v>
      </c>
      <c r="Q185" s="167">
        <v>0</v>
      </c>
      <c r="R185" s="167">
        <f t="shared" si="22"/>
        <v>0</v>
      </c>
      <c r="S185" s="167">
        <v>0</v>
      </c>
      <c r="T185" s="168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114</v>
      </c>
      <c r="AT185" s="169" t="s">
        <v>224</v>
      </c>
      <c r="AU185" s="169" t="s">
        <v>85</v>
      </c>
      <c r="AY185" s="18" t="s">
        <v>222</v>
      </c>
      <c r="BE185" s="170">
        <f t="shared" si="24"/>
        <v>0</v>
      </c>
      <c r="BF185" s="170">
        <f t="shared" si="25"/>
        <v>0</v>
      </c>
      <c r="BG185" s="170">
        <f t="shared" si="26"/>
        <v>0</v>
      </c>
      <c r="BH185" s="170">
        <f t="shared" si="27"/>
        <v>0</v>
      </c>
      <c r="BI185" s="170">
        <f t="shared" si="28"/>
        <v>0</v>
      </c>
      <c r="BJ185" s="18" t="s">
        <v>85</v>
      </c>
      <c r="BK185" s="170">
        <f t="shared" si="29"/>
        <v>0</v>
      </c>
      <c r="BL185" s="18" t="s">
        <v>114</v>
      </c>
      <c r="BM185" s="169" t="s">
        <v>1196</v>
      </c>
    </row>
    <row r="186" spans="1:65" s="12" customFormat="1" ht="22.95" customHeight="1">
      <c r="B186" s="143"/>
      <c r="D186" s="144" t="s">
        <v>73</v>
      </c>
      <c r="E186" s="154" t="s">
        <v>2268</v>
      </c>
      <c r="F186" s="154" t="s">
        <v>2269</v>
      </c>
      <c r="I186" s="146"/>
      <c r="J186" s="155">
        <f>BK186</f>
        <v>0</v>
      </c>
      <c r="L186" s="143"/>
      <c r="M186" s="148"/>
      <c r="N186" s="149"/>
      <c r="O186" s="149"/>
      <c r="P186" s="150">
        <f>SUM(P187:P201)</f>
        <v>0</v>
      </c>
      <c r="Q186" s="149"/>
      <c r="R186" s="150">
        <f>SUM(R187:R201)</f>
        <v>0</v>
      </c>
      <c r="S186" s="149"/>
      <c r="T186" s="151">
        <f>SUM(T187:T201)</f>
        <v>0</v>
      </c>
      <c r="AR186" s="144" t="s">
        <v>78</v>
      </c>
      <c r="AT186" s="152" t="s">
        <v>73</v>
      </c>
      <c r="AU186" s="152" t="s">
        <v>78</v>
      </c>
      <c r="AY186" s="144" t="s">
        <v>222</v>
      </c>
      <c r="BK186" s="153">
        <f>SUM(BK187:BK201)</f>
        <v>0</v>
      </c>
    </row>
    <row r="187" spans="1:65" s="2" customFormat="1" ht="37.950000000000003" customHeight="1">
      <c r="A187" s="33"/>
      <c r="B187" s="156"/>
      <c r="C187" s="157" t="s">
        <v>78</v>
      </c>
      <c r="D187" s="157" t="s">
        <v>224</v>
      </c>
      <c r="E187" s="158" t="s">
        <v>2270</v>
      </c>
      <c r="F187" s="159" t="s">
        <v>2271</v>
      </c>
      <c r="G187" s="160" t="s">
        <v>399</v>
      </c>
      <c r="H187" s="161">
        <v>82.8</v>
      </c>
      <c r="I187" s="162"/>
      <c r="J187" s="163">
        <f t="shared" ref="J187:J201" si="30">ROUND(I187*H187,2)</f>
        <v>0</v>
      </c>
      <c r="K187" s="164"/>
      <c r="L187" s="34"/>
      <c r="M187" s="165" t="s">
        <v>1</v>
      </c>
      <c r="N187" s="166" t="s">
        <v>40</v>
      </c>
      <c r="O187" s="62"/>
      <c r="P187" s="167">
        <f t="shared" ref="P187:P201" si="31">O187*H187</f>
        <v>0</v>
      </c>
      <c r="Q187" s="167">
        <v>0</v>
      </c>
      <c r="R187" s="167">
        <f t="shared" ref="R187:R201" si="32">Q187*H187</f>
        <v>0</v>
      </c>
      <c r="S187" s="167">
        <v>0</v>
      </c>
      <c r="T187" s="168">
        <f t="shared" ref="T187:T201" si="33"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114</v>
      </c>
      <c r="AT187" s="169" t="s">
        <v>224</v>
      </c>
      <c r="AU187" s="169" t="s">
        <v>85</v>
      </c>
      <c r="AY187" s="18" t="s">
        <v>222</v>
      </c>
      <c r="BE187" s="170">
        <f t="shared" ref="BE187:BE201" si="34">IF(N187="základná",J187,0)</f>
        <v>0</v>
      </c>
      <c r="BF187" s="170">
        <f t="shared" ref="BF187:BF201" si="35">IF(N187="znížená",J187,0)</f>
        <v>0</v>
      </c>
      <c r="BG187" s="170">
        <f t="shared" ref="BG187:BG201" si="36">IF(N187="zákl. prenesená",J187,0)</f>
        <v>0</v>
      </c>
      <c r="BH187" s="170">
        <f t="shared" ref="BH187:BH201" si="37">IF(N187="zníž. prenesená",J187,0)</f>
        <v>0</v>
      </c>
      <c r="BI187" s="170">
        <f t="shared" ref="BI187:BI201" si="38">IF(N187="nulová",J187,0)</f>
        <v>0</v>
      </c>
      <c r="BJ187" s="18" t="s">
        <v>85</v>
      </c>
      <c r="BK187" s="170">
        <f t="shared" ref="BK187:BK201" si="39">ROUND(I187*H187,2)</f>
        <v>0</v>
      </c>
      <c r="BL187" s="18" t="s">
        <v>114</v>
      </c>
      <c r="BM187" s="169" t="s">
        <v>996</v>
      </c>
    </row>
    <row r="188" spans="1:65" s="2" customFormat="1" ht="37.950000000000003" customHeight="1">
      <c r="A188" s="33"/>
      <c r="B188" s="156"/>
      <c r="C188" s="157" t="s">
        <v>85</v>
      </c>
      <c r="D188" s="157" t="s">
        <v>224</v>
      </c>
      <c r="E188" s="158" t="s">
        <v>2272</v>
      </c>
      <c r="F188" s="159" t="s">
        <v>2273</v>
      </c>
      <c r="G188" s="160" t="s">
        <v>399</v>
      </c>
      <c r="H188" s="161">
        <v>44.8</v>
      </c>
      <c r="I188" s="162"/>
      <c r="J188" s="163">
        <f t="shared" si="30"/>
        <v>0</v>
      </c>
      <c r="K188" s="164"/>
      <c r="L188" s="34"/>
      <c r="M188" s="165" t="s">
        <v>1</v>
      </c>
      <c r="N188" s="166" t="s">
        <v>40</v>
      </c>
      <c r="O188" s="62"/>
      <c r="P188" s="167">
        <f t="shared" si="31"/>
        <v>0</v>
      </c>
      <c r="Q188" s="167">
        <v>0</v>
      </c>
      <c r="R188" s="167">
        <f t="shared" si="32"/>
        <v>0</v>
      </c>
      <c r="S188" s="167">
        <v>0</v>
      </c>
      <c r="T188" s="168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114</v>
      </c>
      <c r="AT188" s="169" t="s">
        <v>224</v>
      </c>
      <c r="AU188" s="169" t="s">
        <v>85</v>
      </c>
      <c r="AY188" s="18" t="s">
        <v>222</v>
      </c>
      <c r="BE188" s="170">
        <f t="shared" si="34"/>
        <v>0</v>
      </c>
      <c r="BF188" s="170">
        <f t="shared" si="35"/>
        <v>0</v>
      </c>
      <c r="BG188" s="170">
        <f t="shared" si="36"/>
        <v>0</v>
      </c>
      <c r="BH188" s="170">
        <f t="shared" si="37"/>
        <v>0</v>
      </c>
      <c r="BI188" s="170">
        <f t="shared" si="38"/>
        <v>0</v>
      </c>
      <c r="BJ188" s="18" t="s">
        <v>85</v>
      </c>
      <c r="BK188" s="170">
        <f t="shared" si="39"/>
        <v>0</v>
      </c>
      <c r="BL188" s="18" t="s">
        <v>114</v>
      </c>
      <c r="BM188" s="169" t="s">
        <v>1006</v>
      </c>
    </row>
    <row r="189" spans="1:65" s="2" customFormat="1" ht="37.950000000000003" customHeight="1">
      <c r="A189" s="33"/>
      <c r="B189" s="156"/>
      <c r="C189" s="157" t="s">
        <v>90</v>
      </c>
      <c r="D189" s="157" t="s">
        <v>224</v>
      </c>
      <c r="E189" s="158" t="s">
        <v>2274</v>
      </c>
      <c r="F189" s="159" t="s">
        <v>2275</v>
      </c>
      <c r="G189" s="160" t="s">
        <v>399</v>
      </c>
      <c r="H189" s="161">
        <v>31.6</v>
      </c>
      <c r="I189" s="162"/>
      <c r="J189" s="163">
        <f t="shared" si="30"/>
        <v>0</v>
      </c>
      <c r="K189" s="164"/>
      <c r="L189" s="34"/>
      <c r="M189" s="165" t="s">
        <v>1</v>
      </c>
      <c r="N189" s="166" t="s">
        <v>40</v>
      </c>
      <c r="O189" s="62"/>
      <c r="P189" s="167">
        <f t="shared" si="31"/>
        <v>0</v>
      </c>
      <c r="Q189" s="167">
        <v>0</v>
      </c>
      <c r="R189" s="167">
        <f t="shared" si="32"/>
        <v>0</v>
      </c>
      <c r="S189" s="167">
        <v>0</v>
      </c>
      <c r="T189" s="168">
        <f t="shared" si="3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114</v>
      </c>
      <c r="AT189" s="169" t="s">
        <v>224</v>
      </c>
      <c r="AU189" s="169" t="s">
        <v>85</v>
      </c>
      <c r="AY189" s="18" t="s">
        <v>222</v>
      </c>
      <c r="BE189" s="170">
        <f t="shared" si="34"/>
        <v>0</v>
      </c>
      <c r="BF189" s="170">
        <f t="shared" si="35"/>
        <v>0</v>
      </c>
      <c r="BG189" s="170">
        <f t="shared" si="36"/>
        <v>0</v>
      </c>
      <c r="BH189" s="170">
        <f t="shared" si="37"/>
        <v>0</v>
      </c>
      <c r="BI189" s="170">
        <f t="shared" si="38"/>
        <v>0</v>
      </c>
      <c r="BJ189" s="18" t="s">
        <v>85</v>
      </c>
      <c r="BK189" s="170">
        <f t="shared" si="39"/>
        <v>0</v>
      </c>
      <c r="BL189" s="18" t="s">
        <v>114</v>
      </c>
      <c r="BM189" s="169" t="s">
        <v>1017</v>
      </c>
    </row>
    <row r="190" spans="1:65" s="2" customFormat="1" ht="37.950000000000003" customHeight="1">
      <c r="A190" s="33"/>
      <c r="B190" s="156"/>
      <c r="C190" s="157" t="s">
        <v>114</v>
      </c>
      <c r="D190" s="157" t="s">
        <v>224</v>
      </c>
      <c r="E190" s="158" t="s">
        <v>2276</v>
      </c>
      <c r="F190" s="159" t="s">
        <v>2277</v>
      </c>
      <c r="G190" s="160" t="s">
        <v>399</v>
      </c>
      <c r="H190" s="161">
        <v>10</v>
      </c>
      <c r="I190" s="162"/>
      <c r="J190" s="163">
        <f t="shared" si="30"/>
        <v>0</v>
      </c>
      <c r="K190" s="164"/>
      <c r="L190" s="34"/>
      <c r="M190" s="165" t="s">
        <v>1</v>
      </c>
      <c r="N190" s="166" t="s">
        <v>40</v>
      </c>
      <c r="O190" s="62"/>
      <c r="P190" s="167">
        <f t="shared" si="31"/>
        <v>0</v>
      </c>
      <c r="Q190" s="167">
        <v>0</v>
      </c>
      <c r="R190" s="167">
        <f t="shared" si="32"/>
        <v>0</v>
      </c>
      <c r="S190" s="167">
        <v>0</v>
      </c>
      <c r="T190" s="168">
        <f t="shared" si="3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114</v>
      </c>
      <c r="AT190" s="169" t="s">
        <v>224</v>
      </c>
      <c r="AU190" s="169" t="s">
        <v>85</v>
      </c>
      <c r="AY190" s="18" t="s">
        <v>222</v>
      </c>
      <c r="BE190" s="170">
        <f t="shared" si="34"/>
        <v>0</v>
      </c>
      <c r="BF190" s="170">
        <f t="shared" si="35"/>
        <v>0</v>
      </c>
      <c r="BG190" s="170">
        <f t="shared" si="36"/>
        <v>0</v>
      </c>
      <c r="BH190" s="170">
        <f t="shared" si="37"/>
        <v>0</v>
      </c>
      <c r="BI190" s="170">
        <f t="shared" si="38"/>
        <v>0</v>
      </c>
      <c r="BJ190" s="18" t="s">
        <v>85</v>
      </c>
      <c r="BK190" s="170">
        <f t="shared" si="39"/>
        <v>0</v>
      </c>
      <c r="BL190" s="18" t="s">
        <v>114</v>
      </c>
      <c r="BM190" s="169" t="s">
        <v>1031</v>
      </c>
    </row>
    <row r="191" spans="1:65" s="2" customFormat="1" ht="44.25" customHeight="1">
      <c r="A191" s="33"/>
      <c r="B191" s="156"/>
      <c r="C191" s="157" t="s">
        <v>121</v>
      </c>
      <c r="D191" s="157" t="s">
        <v>224</v>
      </c>
      <c r="E191" s="158" t="s">
        <v>2278</v>
      </c>
      <c r="F191" s="159" t="s">
        <v>2279</v>
      </c>
      <c r="G191" s="160" t="s">
        <v>399</v>
      </c>
      <c r="H191" s="161">
        <v>3</v>
      </c>
      <c r="I191" s="162"/>
      <c r="J191" s="163">
        <f t="shared" si="30"/>
        <v>0</v>
      </c>
      <c r="K191" s="164"/>
      <c r="L191" s="34"/>
      <c r="M191" s="165" t="s">
        <v>1</v>
      </c>
      <c r="N191" s="166" t="s">
        <v>40</v>
      </c>
      <c r="O191" s="62"/>
      <c r="P191" s="167">
        <f t="shared" si="31"/>
        <v>0</v>
      </c>
      <c r="Q191" s="167">
        <v>0</v>
      </c>
      <c r="R191" s="167">
        <f t="shared" si="32"/>
        <v>0</v>
      </c>
      <c r="S191" s="167">
        <v>0</v>
      </c>
      <c r="T191" s="168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114</v>
      </c>
      <c r="AT191" s="169" t="s">
        <v>224</v>
      </c>
      <c r="AU191" s="169" t="s">
        <v>85</v>
      </c>
      <c r="AY191" s="18" t="s">
        <v>222</v>
      </c>
      <c r="BE191" s="170">
        <f t="shared" si="34"/>
        <v>0</v>
      </c>
      <c r="BF191" s="170">
        <f t="shared" si="35"/>
        <v>0</v>
      </c>
      <c r="BG191" s="170">
        <f t="shared" si="36"/>
        <v>0</v>
      </c>
      <c r="BH191" s="170">
        <f t="shared" si="37"/>
        <v>0</v>
      </c>
      <c r="BI191" s="170">
        <f t="shared" si="38"/>
        <v>0</v>
      </c>
      <c r="BJ191" s="18" t="s">
        <v>85</v>
      </c>
      <c r="BK191" s="170">
        <f t="shared" si="39"/>
        <v>0</v>
      </c>
      <c r="BL191" s="18" t="s">
        <v>114</v>
      </c>
      <c r="BM191" s="169" t="s">
        <v>1940</v>
      </c>
    </row>
    <row r="192" spans="1:65" s="2" customFormat="1" ht="16.5" customHeight="1">
      <c r="A192" s="33"/>
      <c r="B192" s="156"/>
      <c r="C192" s="157" t="s">
        <v>137</v>
      </c>
      <c r="D192" s="157" t="s">
        <v>224</v>
      </c>
      <c r="E192" s="158" t="s">
        <v>2280</v>
      </c>
      <c r="F192" s="159" t="s">
        <v>2281</v>
      </c>
      <c r="G192" s="160" t="s">
        <v>227</v>
      </c>
      <c r="H192" s="161">
        <v>18</v>
      </c>
      <c r="I192" s="162"/>
      <c r="J192" s="163">
        <f t="shared" si="30"/>
        <v>0</v>
      </c>
      <c r="K192" s="164"/>
      <c r="L192" s="34"/>
      <c r="M192" s="165" t="s">
        <v>1</v>
      </c>
      <c r="N192" s="166" t="s">
        <v>40</v>
      </c>
      <c r="O192" s="62"/>
      <c r="P192" s="167">
        <f t="shared" si="31"/>
        <v>0</v>
      </c>
      <c r="Q192" s="167">
        <v>0</v>
      </c>
      <c r="R192" s="167">
        <f t="shared" si="32"/>
        <v>0</v>
      </c>
      <c r="S192" s="167">
        <v>0</v>
      </c>
      <c r="T192" s="168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114</v>
      </c>
      <c r="AT192" s="169" t="s">
        <v>224</v>
      </c>
      <c r="AU192" s="169" t="s">
        <v>85</v>
      </c>
      <c r="AY192" s="18" t="s">
        <v>222</v>
      </c>
      <c r="BE192" s="170">
        <f t="shared" si="34"/>
        <v>0</v>
      </c>
      <c r="BF192" s="170">
        <f t="shared" si="35"/>
        <v>0</v>
      </c>
      <c r="BG192" s="170">
        <f t="shared" si="36"/>
        <v>0</v>
      </c>
      <c r="BH192" s="170">
        <f t="shared" si="37"/>
        <v>0</v>
      </c>
      <c r="BI192" s="170">
        <f t="shared" si="38"/>
        <v>0</v>
      </c>
      <c r="BJ192" s="18" t="s">
        <v>85</v>
      </c>
      <c r="BK192" s="170">
        <f t="shared" si="39"/>
        <v>0</v>
      </c>
      <c r="BL192" s="18" t="s">
        <v>114</v>
      </c>
      <c r="BM192" s="169" t="s">
        <v>1044</v>
      </c>
    </row>
    <row r="193" spans="1:65" s="2" customFormat="1" ht="16.5" customHeight="1">
      <c r="A193" s="33"/>
      <c r="B193" s="156"/>
      <c r="C193" s="209" t="s">
        <v>146</v>
      </c>
      <c r="D193" s="209" t="s">
        <v>588</v>
      </c>
      <c r="E193" s="210" t="s">
        <v>2282</v>
      </c>
      <c r="F193" s="211" t="s">
        <v>2283</v>
      </c>
      <c r="G193" s="212" t="s">
        <v>227</v>
      </c>
      <c r="H193" s="213">
        <v>18</v>
      </c>
      <c r="I193" s="214"/>
      <c r="J193" s="215">
        <f t="shared" si="30"/>
        <v>0</v>
      </c>
      <c r="K193" s="216"/>
      <c r="L193" s="217"/>
      <c r="M193" s="218" t="s">
        <v>1</v>
      </c>
      <c r="N193" s="219" t="s">
        <v>40</v>
      </c>
      <c r="O193" s="62"/>
      <c r="P193" s="167">
        <f t="shared" si="31"/>
        <v>0</v>
      </c>
      <c r="Q193" s="167">
        <v>0</v>
      </c>
      <c r="R193" s="167">
        <f t="shared" si="32"/>
        <v>0</v>
      </c>
      <c r="S193" s="167">
        <v>0</v>
      </c>
      <c r="T193" s="168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153</v>
      </c>
      <c r="AT193" s="169" t="s">
        <v>588</v>
      </c>
      <c r="AU193" s="169" t="s">
        <v>85</v>
      </c>
      <c r="AY193" s="18" t="s">
        <v>222</v>
      </c>
      <c r="BE193" s="170">
        <f t="shared" si="34"/>
        <v>0</v>
      </c>
      <c r="BF193" s="170">
        <f t="shared" si="35"/>
        <v>0</v>
      </c>
      <c r="BG193" s="170">
        <f t="shared" si="36"/>
        <v>0</v>
      </c>
      <c r="BH193" s="170">
        <f t="shared" si="37"/>
        <v>0</v>
      </c>
      <c r="BI193" s="170">
        <f t="shared" si="38"/>
        <v>0</v>
      </c>
      <c r="BJ193" s="18" t="s">
        <v>85</v>
      </c>
      <c r="BK193" s="170">
        <f t="shared" si="39"/>
        <v>0</v>
      </c>
      <c r="BL193" s="18" t="s">
        <v>114</v>
      </c>
      <c r="BM193" s="169" t="s">
        <v>1052</v>
      </c>
    </row>
    <row r="194" spans="1:65" s="2" customFormat="1" ht="16.5" customHeight="1">
      <c r="A194" s="33"/>
      <c r="B194" s="156"/>
      <c r="C194" s="157" t="s">
        <v>321</v>
      </c>
      <c r="D194" s="157" t="s">
        <v>224</v>
      </c>
      <c r="E194" s="158" t="s">
        <v>2284</v>
      </c>
      <c r="F194" s="159" t="s">
        <v>2285</v>
      </c>
      <c r="G194" s="160" t="s">
        <v>227</v>
      </c>
      <c r="H194" s="161">
        <v>6</v>
      </c>
      <c r="I194" s="162"/>
      <c r="J194" s="163">
        <f t="shared" si="30"/>
        <v>0</v>
      </c>
      <c r="K194" s="164"/>
      <c r="L194" s="34"/>
      <c r="M194" s="165" t="s">
        <v>1</v>
      </c>
      <c r="N194" s="166" t="s">
        <v>40</v>
      </c>
      <c r="O194" s="62"/>
      <c r="P194" s="167">
        <f t="shared" si="31"/>
        <v>0</v>
      </c>
      <c r="Q194" s="167">
        <v>0</v>
      </c>
      <c r="R194" s="167">
        <f t="shared" si="32"/>
        <v>0</v>
      </c>
      <c r="S194" s="167">
        <v>0</v>
      </c>
      <c r="T194" s="168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114</v>
      </c>
      <c r="AT194" s="169" t="s">
        <v>224</v>
      </c>
      <c r="AU194" s="169" t="s">
        <v>85</v>
      </c>
      <c r="AY194" s="18" t="s">
        <v>222</v>
      </c>
      <c r="BE194" s="170">
        <f t="shared" si="34"/>
        <v>0</v>
      </c>
      <c r="BF194" s="170">
        <f t="shared" si="35"/>
        <v>0</v>
      </c>
      <c r="BG194" s="170">
        <f t="shared" si="36"/>
        <v>0</v>
      </c>
      <c r="BH194" s="170">
        <f t="shared" si="37"/>
        <v>0</v>
      </c>
      <c r="BI194" s="170">
        <f t="shared" si="38"/>
        <v>0</v>
      </c>
      <c r="BJ194" s="18" t="s">
        <v>85</v>
      </c>
      <c r="BK194" s="170">
        <f t="shared" si="39"/>
        <v>0</v>
      </c>
      <c r="BL194" s="18" t="s">
        <v>114</v>
      </c>
      <c r="BM194" s="169" t="s">
        <v>1059</v>
      </c>
    </row>
    <row r="195" spans="1:65" s="2" customFormat="1" ht="16.5" customHeight="1">
      <c r="A195" s="33"/>
      <c r="B195" s="156"/>
      <c r="C195" s="209" t="s">
        <v>330</v>
      </c>
      <c r="D195" s="209" t="s">
        <v>588</v>
      </c>
      <c r="E195" s="210" t="s">
        <v>2286</v>
      </c>
      <c r="F195" s="211" t="s">
        <v>2287</v>
      </c>
      <c r="G195" s="212" t="s">
        <v>227</v>
      </c>
      <c r="H195" s="213">
        <v>6</v>
      </c>
      <c r="I195" s="214"/>
      <c r="J195" s="215">
        <f t="shared" si="30"/>
        <v>0</v>
      </c>
      <c r="K195" s="216"/>
      <c r="L195" s="217"/>
      <c r="M195" s="218" t="s">
        <v>1</v>
      </c>
      <c r="N195" s="219" t="s">
        <v>40</v>
      </c>
      <c r="O195" s="62"/>
      <c r="P195" s="167">
        <f t="shared" si="31"/>
        <v>0</v>
      </c>
      <c r="Q195" s="167">
        <v>0</v>
      </c>
      <c r="R195" s="167">
        <f t="shared" si="32"/>
        <v>0</v>
      </c>
      <c r="S195" s="167">
        <v>0</v>
      </c>
      <c r="T195" s="168">
        <f t="shared" si="3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9" t="s">
        <v>153</v>
      </c>
      <c r="AT195" s="169" t="s">
        <v>588</v>
      </c>
      <c r="AU195" s="169" t="s">
        <v>85</v>
      </c>
      <c r="AY195" s="18" t="s">
        <v>222</v>
      </c>
      <c r="BE195" s="170">
        <f t="shared" si="34"/>
        <v>0</v>
      </c>
      <c r="BF195" s="170">
        <f t="shared" si="35"/>
        <v>0</v>
      </c>
      <c r="BG195" s="170">
        <f t="shared" si="36"/>
        <v>0</v>
      </c>
      <c r="BH195" s="170">
        <f t="shared" si="37"/>
        <v>0</v>
      </c>
      <c r="BI195" s="170">
        <f t="shared" si="38"/>
        <v>0</v>
      </c>
      <c r="BJ195" s="18" t="s">
        <v>85</v>
      </c>
      <c r="BK195" s="170">
        <f t="shared" si="39"/>
        <v>0</v>
      </c>
      <c r="BL195" s="18" t="s">
        <v>114</v>
      </c>
      <c r="BM195" s="169" t="s">
        <v>1066</v>
      </c>
    </row>
    <row r="196" spans="1:65" s="2" customFormat="1" ht="21.75" customHeight="1">
      <c r="A196" s="33"/>
      <c r="B196" s="156"/>
      <c r="C196" s="157" t="s">
        <v>1151</v>
      </c>
      <c r="D196" s="157" t="s">
        <v>224</v>
      </c>
      <c r="E196" s="158" t="s">
        <v>2288</v>
      </c>
      <c r="F196" s="159" t="s">
        <v>1731</v>
      </c>
      <c r="G196" s="160" t="s">
        <v>227</v>
      </c>
      <c r="H196" s="161">
        <v>40</v>
      </c>
      <c r="I196" s="162"/>
      <c r="J196" s="163">
        <f t="shared" si="30"/>
        <v>0</v>
      </c>
      <c r="K196" s="164"/>
      <c r="L196" s="34"/>
      <c r="M196" s="165" t="s">
        <v>1</v>
      </c>
      <c r="N196" s="166" t="s">
        <v>40</v>
      </c>
      <c r="O196" s="62"/>
      <c r="P196" s="167">
        <f t="shared" si="31"/>
        <v>0</v>
      </c>
      <c r="Q196" s="167">
        <v>0</v>
      </c>
      <c r="R196" s="167">
        <f t="shared" si="32"/>
        <v>0</v>
      </c>
      <c r="S196" s="167">
        <v>0</v>
      </c>
      <c r="T196" s="168">
        <f t="shared" si="3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114</v>
      </c>
      <c r="AT196" s="169" t="s">
        <v>224</v>
      </c>
      <c r="AU196" s="169" t="s">
        <v>85</v>
      </c>
      <c r="AY196" s="18" t="s">
        <v>222</v>
      </c>
      <c r="BE196" s="170">
        <f t="shared" si="34"/>
        <v>0</v>
      </c>
      <c r="BF196" s="170">
        <f t="shared" si="35"/>
        <v>0</v>
      </c>
      <c r="BG196" s="170">
        <f t="shared" si="36"/>
        <v>0</v>
      </c>
      <c r="BH196" s="170">
        <f t="shared" si="37"/>
        <v>0</v>
      </c>
      <c r="BI196" s="170">
        <f t="shared" si="38"/>
        <v>0</v>
      </c>
      <c r="BJ196" s="18" t="s">
        <v>85</v>
      </c>
      <c r="BK196" s="170">
        <f t="shared" si="39"/>
        <v>0</v>
      </c>
      <c r="BL196" s="18" t="s">
        <v>114</v>
      </c>
      <c r="BM196" s="169" t="s">
        <v>1071</v>
      </c>
    </row>
    <row r="197" spans="1:65" s="2" customFormat="1" ht="16.5" customHeight="1">
      <c r="A197" s="33"/>
      <c r="B197" s="156"/>
      <c r="C197" s="157" t="s">
        <v>153</v>
      </c>
      <c r="D197" s="157" t="s">
        <v>224</v>
      </c>
      <c r="E197" s="158" t="s">
        <v>2289</v>
      </c>
      <c r="F197" s="159" t="s">
        <v>2290</v>
      </c>
      <c r="G197" s="160" t="s">
        <v>399</v>
      </c>
      <c r="H197" s="161">
        <v>163.19999999999999</v>
      </c>
      <c r="I197" s="162"/>
      <c r="J197" s="163">
        <f t="shared" si="30"/>
        <v>0</v>
      </c>
      <c r="K197" s="164"/>
      <c r="L197" s="34"/>
      <c r="M197" s="165" t="s">
        <v>1</v>
      </c>
      <c r="N197" s="166" t="s">
        <v>40</v>
      </c>
      <c r="O197" s="62"/>
      <c r="P197" s="167">
        <f t="shared" si="31"/>
        <v>0</v>
      </c>
      <c r="Q197" s="167">
        <v>0</v>
      </c>
      <c r="R197" s="167">
        <f t="shared" si="32"/>
        <v>0</v>
      </c>
      <c r="S197" s="167">
        <v>0</v>
      </c>
      <c r="T197" s="168">
        <f t="shared" si="3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114</v>
      </c>
      <c r="AT197" s="169" t="s">
        <v>224</v>
      </c>
      <c r="AU197" s="169" t="s">
        <v>85</v>
      </c>
      <c r="AY197" s="18" t="s">
        <v>222</v>
      </c>
      <c r="BE197" s="170">
        <f t="shared" si="34"/>
        <v>0</v>
      </c>
      <c r="BF197" s="170">
        <f t="shared" si="35"/>
        <v>0</v>
      </c>
      <c r="BG197" s="170">
        <f t="shared" si="36"/>
        <v>0</v>
      </c>
      <c r="BH197" s="170">
        <f t="shared" si="37"/>
        <v>0</v>
      </c>
      <c r="BI197" s="170">
        <f t="shared" si="38"/>
        <v>0</v>
      </c>
      <c r="BJ197" s="18" t="s">
        <v>85</v>
      </c>
      <c r="BK197" s="170">
        <f t="shared" si="39"/>
        <v>0</v>
      </c>
      <c r="BL197" s="18" t="s">
        <v>114</v>
      </c>
      <c r="BM197" s="169" t="s">
        <v>1079</v>
      </c>
    </row>
    <row r="198" spans="1:65" s="2" customFormat="1" ht="24.15" customHeight="1">
      <c r="A198" s="33"/>
      <c r="B198" s="156"/>
      <c r="C198" s="157" t="s">
        <v>488</v>
      </c>
      <c r="D198" s="157" t="s">
        <v>224</v>
      </c>
      <c r="E198" s="158" t="s">
        <v>2291</v>
      </c>
      <c r="F198" s="159" t="s">
        <v>2292</v>
      </c>
      <c r="G198" s="160" t="s">
        <v>399</v>
      </c>
      <c r="H198" s="161">
        <v>10</v>
      </c>
      <c r="I198" s="162"/>
      <c r="J198" s="163">
        <f t="shared" si="30"/>
        <v>0</v>
      </c>
      <c r="K198" s="164"/>
      <c r="L198" s="34"/>
      <c r="M198" s="165" t="s">
        <v>1</v>
      </c>
      <c r="N198" s="166" t="s">
        <v>40</v>
      </c>
      <c r="O198" s="62"/>
      <c r="P198" s="167">
        <f t="shared" si="31"/>
        <v>0</v>
      </c>
      <c r="Q198" s="167">
        <v>0</v>
      </c>
      <c r="R198" s="167">
        <f t="shared" si="32"/>
        <v>0</v>
      </c>
      <c r="S198" s="167">
        <v>0</v>
      </c>
      <c r="T198" s="168">
        <f t="shared" si="3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114</v>
      </c>
      <c r="AT198" s="169" t="s">
        <v>224</v>
      </c>
      <c r="AU198" s="169" t="s">
        <v>85</v>
      </c>
      <c r="AY198" s="18" t="s">
        <v>222</v>
      </c>
      <c r="BE198" s="170">
        <f t="shared" si="34"/>
        <v>0</v>
      </c>
      <c r="BF198" s="170">
        <f t="shared" si="35"/>
        <v>0</v>
      </c>
      <c r="BG198" s="170">
        <f t="shared" si="36"/>
        <v>0</v>
      </c>
      <c r="BH198" s="170">
        <f t="shared" si="37"/>
        <v>0</v>
      </c>
      <c r="BI198" s="170">
        <f t="shared" si="38"/>
        <v>0</v>
      </c>
      <c r="BJ198" s="18" t="s">
        <v>85</v>
      </c>
      <c r="BK198" s="170">
        <f t="shared" si="39"/>
        <v>0</v>
      </c>
      <c r="BL198" s="18" t="s">
        <v>114</v>
      </c>
      <c r="BM198" s="169" t="s">
        <v>1087</v>
      </c>
    </row>
    <row r="199" spans="1:65" s="2" customFormat="1" ht="16.5" customHeight="1">
      <c r="A199" s="33"/>
      <c r="B199" s="156"/>
      <c r="C199" s="157" t="s">
        <v>160</v>
      </c>
      <c r="D199" s="157" t="s">
        <v>224</v>
      </c>
      <c r="E199" s="158" t="s">
        <v>2293</v>
      </c>
      <c r="F199" s="159" t="s">
        <v>2294</v>
      </c>
      <c r="G199" s="160" t="s">
        <v>1890</v>
      </c>
      <c r="H199" s="161">
        <v>1</v>
      </c>
      <c r="I199" s="162"/>
      <c r="J199" s="163">
        <f t="shared" si="30"/>
        <v>0</v>
      </c>
      <c r="K199" s="164"/>
      <c r="L199" s="34"/>
      <c r="M199" s="165" t="s">
        <v>1</v>
      </c>
      <c r="N199" s="166" t="s">
        <v>40</v>
      </c>
      <c r="O199" s="62"/>
      <c r="P199" s="167">
        <f t="shared" si="31"/>
        <v>0</v>
      </c>
      <c r="Q199" s="167">
        <v>0</v>
      </c>
      <c r="R199" s="167">
        <f t="shared" si="32"/>
        <v>0</v>
      </c>
      <c r="S199" s="167">
        <v>0</v>
      </c>
      <c r="T199" s="168">
        <f t="shared" si="3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114</v>
      </c>
      <c r="AT199" s="169" t="s">
        <v>224</v>
      </c>
      <c r="AU199" s="169" t="s">
        <v>85</v>
      </c>
      <c r="AY199" s="18" t="s">
        <v>222</v>
      </c>
      <c r="BE199" s="170">
        <f t="shared" si="34"/>
        <v>0</v>
      </c>
      <c r="BF199" s="170">
        <f t="shared" si="35"/>
        <v>0</v>
      </c>
      <c r="BG199" s="170">
        <f t="shared" si="36"/>
        <v>0</v>
      </c>
      <c r="BH199" s="170">
        <f t="shared" si="37"/>
        <v>0</v>
      </c>
      <c r="BI199" s="170">
        <f t="shared" si="38"/>
        <v>0</v>
      </c>
      <c r="BJ199" s="18" t="s">
        <v>85</v>
      </c>
      <c r="BK199" s="170">
        <f t="shared" si="39"/>
        <v>0</v>
      </c>
      <c r="BL199" s="18" t="s">
        <v>114</v>
      </c>
      <c r="BM199" s="169" t="s">
        <v>1095</v>
      </c>
    </row>
    <row r="200" spans="1:65" s="2" customFormat="1" ht="16.5" customHeight="1">
      <c r="A200" s="33"/>
      <c r="B200" s="156"/>
      <c r="C200" s="157" t="s">
        <v>179</v>
      </c>
      <c r="D200" s="157" t="s">
        <v>224</v>
      </c>
      <c r="E200" s="158" t="s">
        <v>2295</v>
      </c>
      <c r="F200" s="159" t="s">
        <v>2296</v>
      </c>
      <c r="G200" s="160" t="s">
        <v>2297</v>
      </c>
      <c r="H200" s="161">
        <v>1</v>
      </c>
      <c r="I200" s="162"/>
      <c r="J200" s="163">
        <f t="shared" si="30"/>
        <v>0</v>
      </c>
      <c r="K200" s="164"/>
      <c r="L200" s="34"/>
      <c r="M200" s="165" t="s">
        <v>1</v>
      </c>
      <c r="N200" s="166" t="s">
        <v>40</v>
      </c>
      <c r="O200" s="62"/>
      <c r="P200" s="167">
        <f t="shared" si="31"/>
        <v>0</v>
      </c>
      <c r="Q200" s="167">
        <v>0</v>
      </c>
      <c r="R200" s="167">
        <f t="shared" si="32"/>
        <v>0</v>
      </c>
      <c r="S200" s="167">
        <v>0</v>
      </c>
      <c r="T200" s="168">
        <f t="shared" si="3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9" t="s">
        <v>114</v>
      </c>
      <c r="AT200" s="169" t="s">
        <v>224</v>
      </c>
      <c r="AU200" s="169" t="s">
        <v>85</v>
      </c>
      <c r="AY200" s="18" t="s">
        <v>222</v>
      </c>
      <c r="BE200" s="170">
        <f t="shared" si="34"/>
        <v>0</v>
      </c>
      <c r="BF200" s="170">
        <f t="shared" si="35"/>
        <v>0</v>
      </c>
      <c r="BG200" s="170">
        <f t="shared" si="36"/>
        <v>0</v>
      </c>
      <c r="BH200" s="170">
        <f t="shared" si="37"/>
        <v>0</v>
      </c>
      <c r="BI200" s="170">
        <f t="shared" si="38"/>
        <v>0</v>
      </c>
      <c r="BJ200" s="18" t="s">
        <v>85</v>
      </c>
      <c r="BK200" s="170">
        <f t="shared" si="39"/>
        <v>0</v>
      </c>
      <c r="BL200" s="18" t="s">
        <v>114</v>
      </c>
      <c r="BM200" s="169" t="s">
        <v>1103</v>
      </c>
    </row>
    <row r="201" spans="1:65" s="2" customFormat="1" ht="24.15" customHeight="1">
      <c r="A201" s="33"/>
      <c r="B201" s="156"/>
      <c r="C201" s="157" t="s">
        <v>314</v>
      </c>
      <c r="D201" s="157" t="s">
        <v>224</v>
      </c>
      <c r="E201" s="158" t="s">
        <v>2298</v>
      </c>
      <c r="F201" s="159" t="s">
        <v>2299</v>
      </c>
      <c r="G201" s="160" t="s">
        <v>893</v>
      </c>
      <c r="H201" s="228">
        <v>32.231000000000002</v>
      </c>
      <c r="I201" s="162"/>
      <c r="J201" s="163">
        <f t="shared" si="30"/>
        <v>0</v>
      </c>
      <c r="K201" s="164"/>
      <c r="L201" s="34"/>
      <c r="M201" s="165" t="s">
        <v>1</v>
      </c>
      <c r="N201" s="166" t="s">
        <v>40</v>
      </c>
      <c r="O201" s="62"/>
      <c r="P201" s="167">
        <f t="shared" si="31"/>
        <v>0</v>
      </c>
      <c r="Q201" s="167">
        <v>0</v>
      </c>
      <c r="R201" s="167">
        <f t="shared" si="32"/>
        <v>0</v>
      </c>
      <c r="S201" s="167">
        <v>0</v>
      </c>
      <c r="T201" s="168">
        <f t="shared" si="3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114</v>
      </c>
      <c r="AT201" s="169" t="s">
        <v>224</v>
      </c>
      <c r="AU201" s="169" t="s">
        <v>85</v>
      </c>
      <c r="AY201" s="18" t="s">
        <v>222</v>
      </c>
      <c r="BE201" s="170">
        <f t="shared" si="34"/>
        <v>0</v>
      </c>
      <c r="BF201" s="170">
        <f t="shared" si="35"/>
        <v>0</v>
      </c>
      <c r="BG201" s="170">
        <f t="shared" si="36"/>
        <v>0</v>
      </c>
      <c r="BH201" s="170">
        <f t="shared" si="37"/>
        <v>0</v>
      </c>
      <c r="BI201" s="170">
        <f t="shared" si="38"/>
        <v>0</v>
      </c>
      <c r="BJ201" s="18" t="s">
        <v>85</v>
      </c>
      <c r="BK201" s="170">
        <f t="shared" si="39"/>
        <v>0</v>
      </c>
      <c r="BL201" s="18" t="s">
        <v>114</v>
      </c>
      <c r="BM201" s="169" t="s">
        <v>1209</v>
      </c>
    </row>
    <row r="202" spans="1:65" s="12" customFormat="1" ht="22.95" customHeight="1">
      <c r="B202" s="143"/>
      <c r="D202" s="144" t="s">
        <v>73</v>
      </c>
      <c r="E202" s="154" t="s">
        <v>2300</v>
      </c>
      <c r="F202" s="154" t="s">
        <v>2301</v>
      </c>
      <c r="I202" s="146"/>
      <c r="J202" s="155">
        <f>BK202</f>
        <v>0</v>
      </c>
      <c r="L202" s="143"/>
      <c r="M202" s="148"/>
      <c r="N202" s="149"/>
      <c r="O202" s="149"/>
      <c r="P202" s="150">
        <f>SUM(P203:P235)</f>
        <v>0</v>
      </c>
      <c r="Q202" s="149"/>
      <c r="R202" s="150">
        <f>SUM(R203:R235)</f>
        <v>0</v>
      </c>
      <c r="S202" s="149"/>
      <c r="T202" s="151">
        <f>SUM(T203:T235)</f>
        <v>0</v>
      </c>
      <c r="AR202" s="144" t="s">
        <v>78</v>
      </c>
      <c r="AT202" s="152" t="s">
        <v>73</v>
      </c>
      <c r="AU202" s="152" t="s">
        <v>78</v>
      </c>
      <c r="AY202" s="144" t="s">
        <v>222</v>
      </c>
      <c r="BK202" s="153">
        <f>SUM(BK203:BK235)</f>
        <v>0</v>
      </c>
    </row>
    <row r="203" spans="1:65" s="2" customFormat="1" ht="16.5" customHeight="1">
      <c r="A203" s="33"/>
      <c r="B203" s="156"/>
      <c r="C203" s="157" t="s">
        <v>1164</v>
      </c>
      <c r="D203" s="157" t="s">
        <v>224</v>
      </c>
      <c r="E203" s="158" t="s">
        <v>2302</v>
      </c>
      <c r="F203" s="159" t="s">
        <v>2303</v>
      </c>
      <c r="G203" s="160" t="s">
        <v>227</v>
      </c>
      <c r="H203" s="161">
        <v>4</v>
      </c>
      <c r="I203" s="162"/>
      <c r="J203" s="163">
        <f t="shared" ref="J203:J235" si="40">ROUND(I203*H203,2)</f>
        <v>0</v>
      </c>
      <c r="K203" s="164"/>
      <c r="L203" s="34"/>
      <c r="M203" s="165" t="s">
        <v>1</v>
      </c>
      <c r="N203" s="166" t="s">
        <v>40</v>
      </c>
      <c r="O203" s="62"/>
      <c r="P203" s="167">
        <f t="shared" ref="P203:P235" si="41">O203*H203</f>
        <v>0</v>
      </c>
      <c r="Q203" s="167">
        <v>0</v>
      </c>
      <c r="R203" s="167">
        <f t="shared" ref="R203:R235" si="42">Q203*H203</f>
        <v>0</v>
      </c>
      <c r="S203" s="167">
        <v>0</v>
      </c>
      <c r="T203" s="168">
        <f t="shared" ref="T203:T235" si="43"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9" t="s">
        <v>114</v>
      </c>
      <c r="AT203" s="169" t="s">
        <v>224</v>
      </c>
      <c r="AU203" s="169" t="s">
        <v>85</v>
      </c>
      <c r="AY203" s="18" t="s">
        <v>222</v>
      </c>
      <c r="BE203" s="170">
        <f t="shared" ref="BE203:BE235" si="44">IF(N203="základná",J203,0)</f>
        <v>0</v>
      </c>
      <c r="BF203" s="170">
        <f t="shared" ref="BF203:BF235" si="45">IF(N203="znížená",J203,0)</f>
        <v>0</v>
      </c>
      <c r="BG203" s="170">
        <f t="shared" ref="BG203:BG235" si="46">IF(N203="zákl. prenesená",J203,0)</f>
        <v>0</v>
      </c>
      <c r="BH203" s="170">
        <f t="shared" ref="BH203:BH235" si="47">IF(N203="zníž. prenesená",J203,0)</f>
        <v>0</v>
      </c>
      <c r="BI203" s="170">
        <f t="shared" ref="BI203:BI235" si="48">IF(N203="nulová",J203,0)</f>
        <v>0</v>
      </c>
      <c r="BJ203" s="18" t="s">
        <v>85</v>
      </c>
      <c r="BK203" s="170">
        <f t="shared" ref="BK203:BK235" si="49">ROUND(I203*H203,2)</f>
        <v>0</v>
      </c>
      <c r="BL203" s="18" t="s">
        <v>114</v>
      </c>
      <c r="BM203" s="169" t="s">
        <v>1219</v>
      </c>
    </row>
    <row r="204" spans="1:65" s="2" customFormat="1" ht="16.5" customHeight="1">
      <c r="A204" s="33"/>
      <c r="B204" s="156"/>
      <c r="C204" s="209" t="s">
        <v>1168</v>
      </c>
      <c r="D204" s="209" t="s">
        <v>588</v>
      </c>
      <c r="E204" s="210" t="s">
        <v>2304</v>
      </c>
      <c r="F204" s="211" t="s">
        <v>2305</v>
      </c>
      <c r="G204" s="212" t="s">
        <v>227</v>
      </c>
      <c r="H204" s="213">
        <v>4</v>
      </c>
      <c r="I204" s="214"/>
      <c r="J204" s="215">
        <f t="shared" si="40"/>
        <v>0</v>
      </c>
      <c r="K204" s="216"/>
      <c r="L204" s="217"/>
      <c r="M204" s="218" t="s">
        <v>1</v>
      </c>
      <c r="N204" s="219" t="s">
        <v>40</v>
      </c>
      <c r="O204" s="62"/>
      <c r="P204" s="167">
        <f t="shared" si="41"/>
        <v>0</v>
      </c>
      <c r="Q204" s="167">
        <v>0</v>
      </c>
      <c r="R204" s="167">
        <f t="shared" si="42"/>
        <v>0</v>
      </c>
      <c r="S204" s="167">
        <v>0</v>
      </c>
      <c r="T204" s="168">
        <f t="shared" si="4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153</v>
      </c>
      <c r="AT204" s="169" t="s">
        <v>588</v>
      </c>
      <c r="AU204" s="169" t="s">
        <v>85</v>
      </c>
      <c r="AY204" s="18" t="s">
        <v>222</v>
      </c>
      <c r="BE204" s="170">
        <f t="shared" si="44"/>
        <v>0</v>
      </c>
      <c r="BF204" s="170">
        <f t="shared" si="45"/>
        <v>0</v>
      </c>
      <c r="BG204" s="170">
        <f t="shared" si="46"/>
        <v>0</v>
      </c>
      <c r="BH204" s="170">
        <f t="shared" si="47"/>
        <v>0</v>
      </c>
      <c r="BI204" s="170">
        <f t="shared" si="48"/>
        <v>0</v>
      </c>
      <c r="BJ204" s="18" t="s">
        <v>85</v>
      </c>
      <c r="BK204" s="170">
        <f t="shared" si="49"/>
        <v>0</v>
      </c>
      <c r="BL204" s="18" t="s">
        <v>114</v>
      </c>
      <c r="BM204" s="169" t="s">
        <v>1230</v>
      </c>
    </row>
    <row r="205" spans="1:65" s="2" customFormat="1" ht="16.5" customHeight="1">
      <c r="A205" s="33"/>
      <c r="B205" s="156"/>
      <c r="C205" s="157" t="s">
        <v>826</v>
      </c>
      <c r="D205" s="157" t="s">
        <v>224</v>
      </c>
      <c r="E205" s="158" t="s">
        <v>2306</v>
      </c>
      <c r="F205" s="159" t="s">
        <v>2307</v>
      </c>
      <c r="G205" s="160" t="s">
        <v>227</v>
      </c>
      <c r="H205" s="161">
        <v>1</v>
      </c>
      <c r="I205" s="162"/>
      <c r="J205" s="163">
        <f t="shared" si="40"/>
        <v>0</v>
      </c>
      <c r="K205" s="164"/>
      <c r="L205" s="34"/>
      <c r="M205" s="165" t="s">
        <v>1</v>
      </c>
      <c r="N205" s="166" t="s">
        <v>40</v>
      </c>
      <c r="O205" s="62"/>
      <c r="P205" s="167">
        <f t="shared" si="41"/>
        <v>0</v>
      </c>
      <c r="Q205" s="167">
        <v>0</v>
      </c>
      <c r="R205" s="167">
        <f t="shared" si="42"/>
        <v>0</v>
      </c>
      <c r="S205" s="167">
        <v>0</v>
      </c>
      <c r="T205" s="168">
        <f t="shared" si="4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9" t="s">
        <v>114</v>
      </c>
      <c r="AT205" s="169" t="s">
        <v>224</v>
      </c>
      <c r="AU205" s="169" t="s">
        <v>85</v>
      </c>
      <c r="AY205" s="18" t="s">
        <v>222</v>
      </c>
      <c r="BE205" s="170">
        <f t="shared" si="44"/>
        <v>0</v>
      </c>
      <c r="BF205" s="170">
        <f t="shared" si="45"/>
        <v>0</v>
      </c>
      <c r="BG205" s="170">
        <f t="shared" si="46"/>
        <v>0</v>
      </c>
      <c r="BH205" s="170">
        <f t="shared" si="47"/>
        <v>0</v>
      </c>
      <c r="BI205" s="170">
        <f t="shared" si="48"/>
        <v>0</v>
      </c>
      <c r="BJ205" s="18" t="s">
        <v>85</v>
      </c>
      <c r="BK205" s="170">
        <f t="shared" si="49"/>
        <v>0</v>
      </c>
      <c r="BL205" s="18" t="s">
        <v>114</v>
      </c>
      <c r="BM205" s="169" t="s">
        <v>1239</v>
      </c>
    </row>
    <row r="206" spans="1:65" s="2" customFormat="1" ht="16.5" customHeight="1">
      <c r="A206" s="33"/>
      <c r="B206" s="156"/>
      <c r="C206" s="209" t="s">
        <v>1471</v>
      </c>
      <c r="D206" s="209" t="s">
        <v>588</v>
      </c>
      <c r="E206" s="210" t="s">
        <v>2308</v>
      </c>
      <c r="F206" s="211" t="s">
        <v>2309</v>
      </c>
      <c r="G206" s="212" t="s">
        <v>227</v>
      </c>
      <c r="H206" s="213">
        <v>1</v>
      </c>
      <c r="I206" s="214"/>
      <c r="J206" s="215">
        <f t="shared" si="40"/>
        <v>0</v>
      </c>
      <c r="K206" s="216"/>
      <c r="L206" s="217"/>
      <c r="M206" s="218" t="s">
        <v>1</v>
      </c>
      <c r="N206" s="219" t="s">
        <v>40</v>
      </c>
      <c r="O206" s="62"/>
      <c r="P206" s="167">
        <f t="shared" si="41"/>
        <v>0</v>
      </c>
      <c r="Q206" s="167">
        <v>0</v>
      </c>
      <c r="R206" s="167">
        <f t="shared" si="42"/>
        <v>0</v>
      </c>
      <c r="S206" s="167">
        <v>0</v>
      </c>
      <c r="T206" s="168">
        <f t="shared" si="4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9" t="s">
        <v>153</v>
      </c>
      <c r="AT206" s="169" t="s">
        <v>588</v>
      </c>
      <c r="AU206" s="169" t="s">
        <v>85</v>
      </c>
      <c r="AY206" s="18" t="s">
        <v>222</v>
      </c>
      <c r="BE206" s="170">
        <f t="shared" si="44"/>
        <v>0</v>
      </c>
      <c r="BF206" s="170">
        <f t="shared" si="45"/>
        <v>0</v>
      </c>
      <c r="BG206" s="170">
        <f t="shared" si="46"/>
        <v>0</v>
      </c>
      <c r="BH206" s="170">
        <f t="shared" si="47"/>
        <v>0</v>
      </c>
      <c r="BI206" s="170">
        <f t="shared" si="48"/>
        <v>0</v>
      </c>
      <c r="BJ206" s="18" t="s">
        <v>85</v>
      </c>
      <c r="BK206" s="170">
        <f t="shared" si="49"/>
        <v>0</v>
      </c>
      <c r="BL206" s="18" t="s">
        <v>114</v>
      </c>
      <c r="BM206" s="169" t="s">
        <v>1250</v>
      </c>
    </row>
    <row r="207" spans="1:65" s="2" customFormat="1" ht="16.5" customHeight="1">
      <c r="A207" s="33"/>
      <c r="B207" s="156"/>
      <c r="C207" s="157" t="s">
        <v>1475</v>
      </c>
      <c r="D207" s="157" t="s">
        <v>224</v>
      </c>
      <c r="E207" s="158" t="s">
        <v>2310</v>
      </c>
      <c r="F207" s="159" t="s">
        <v>2311</v>
      </c>
      <c r="G207" s="160" t="s">
        <v>227</v>
      </c>
      <c r="H207" s="161">
        <v>6</v>
      </c>
      <c r="I207" s="162"/>
      <c r="J207" s="163">
        <f t="shared" si="40"/>
        <v>0</v>
      </c>
      <c r="K207" s="164"/>
      <c r="L207" s="34"/>
      <c r="M207" s="165" t="s">
        <v>1</v>
      </c>
      <c r="N207" s="166" t="s">
        <v>40</v>
      </c>
      <c r="O207" s="62"/>
      <c r="P207" s="167">
        <f t="shared" si="41"/>
        <v>0</v>
      </c>
      <c r="Q207" s="167">
        <v>0</v>
      </c>
      <c r="R207" s="167">
        <f t="shared" si="42"/>
        <v>0</v>
      </c>
      <c r="S207" s="167">
        <v>0</v>
      </c>
      <c r="T207" s="168">
        <f t="shared" si="4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114</v>
      </c>
      <c r="AT207" s="169" t="s">
        <v>224</v>
      </c>
      <c r="AU207" s="169" t="s">
        <v>85</v>
      </c>
      <c r="AY207" s="18" t="s">
        <v>222</v>
      </c>
      <c r="BE207" s="170">
        <f t="shared" si="44"/>
        <v>0</v>
      </c>
      <c r="BF207" s="170">
        <f t="shared" si="45"/>
        <v>0</v>
      </c>
      <c r="BG207" s="170">
        <f t="shared" si="46"/>
        <v>0</v>
      </c>
      <c r="BH207" s="170">
        <f t="shared" si="47"/>
        <v>0</v>
      </c>
      <c r="BI207" s="170">
        <f t="shared" si="48"/>
        <v>0</v>
      </c>
      <c r="BJ207" s="18" t="s">
        <v>85</v>
      </c>
      <c r="BK207" s="170">
        <f t="shared" si="49"/>
        <v>0</v>
      </c>
      <c r="BL207" s="18" t="s">
        <v>114</v>
      </c>
      <c r="BM207" s="169" t="s">
        <v>1261</v>
      </c>
    </row>
    <row r="208" spans="1:65" s="2" customFormat="1" ht="16.5" customHeight="1">
      <c r="A208" s="33"/>
      <c r="B208" s="156"/>
      <c r="C208" s="209" t="s">
        <v>1480</v>
      </c>
      <c r="D208" s="209" t="s">
        <v>588</v>
      </c>
      <c r="E208" s="210" t="s">
        <v>2312</v>
      </c>
      <c r="F208" s="211" t="s">
        <v>2313</v>
      </c>
      <c r="G208" s="212" t="s">
        <v>227</v>
      </c>
      <c r="H208" s="213">
        <v>6</v>
      </c>
      <c r="I208" s="214"/>
      <c r="J208" s="215">
        <f t="shared" si="40"/>
        <v>0</v>
      </c>
      <c r="K208" s="216"/>
      <c r="L208" s="217"/>
      <c r="M208" s="218" t="s">
        <v>1</v>
      </c>
      <c r="N208" s="219" t="s">
        <v>40</v>
      </c>
      <c r="O208" s="62"/>
      <c r="P208" s="167">
        <f t="shared" si="41"/>
        <v>0</v>
      </c>
      <c r="Q208" s="167">
        <v>0</v>
      </c>
      <c r="R208" s="167">
        <f t="shared" si="42"/>
        <v>0</v>
      </c>
      <c r="S208" s="167">
        <v>0</v>
      </c>
      <c r="T208" s="168">
        <f t="shared" si="4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153</v>
      </c>
      <c r="AT208" s="169" t="s">
        <v>588</v>
      </c>
      <c r="AU208" s="169" t="s">
        <v>85</v>
      </c>
      <c r="AY208" s="18" t="s">
        <v>222</v>
      </c>
      <c r="BE208" s="170">
        <f t="shared" si="44"/>
        <v>0</v>
      </c>
      <c r="BF208" s="170">
        <f t="shared" si="45"/>
        <v>0</v>
      </c>
      <c r="BG208" s="170">
        <f t="shared" si="46"/>
        <v>0</v>
      </c>
      <c r="BH208" s="170">
        <f t="shared" si="47"/>
        <v>0</v>
      </c>
      <c r="BI208" s="170">
        <f t="shared" si="48"/>
        <v>0</v>
      </c>
      <c r="BJ208" s="18" t="s">
        <v>85</v>
      </c>
      <c r="BK208" s="170">
        <f t="shared" si="49"/>
        <v>0</v>
      </c>
      <c r="BL208" s="18" t="s">
        <v>114</v>
      </c>
      <c r="BM208" s="169" t="s">
        <v>1521</v>
      </c>
    </row>
    <row r="209" spans="1:65" s="2" customFormat="1" ht="16.5" customHeight="1">
      <c r="A209" s="33"/>
      <c r="B209" s="156"/>
      <c r="C209" s="209" t="s">
        <v>983</v>
      </c>
      <c r="D209" s="209" t="s">
        <v>588</v>
      </c>
      <c r="E209" s="210" t="s">
        <v>2314</v>
      </c>
      <c r="F209" s="211" t="s">
        <v>2315</v>
      </c>
      <c r="G209" s="212" t="s">
        <v>227</v>
      </c>
      <c r="H209" s="213">
        <v>1</v>
      </c>
      <c r="I209" s="214"/>
      <c r="J209" s="215">
        <f t="shared" si="40"/>
        <v>0</v>
      </c>
      <c r="K209" s="216"/>
      <c r="L209" s="217"/>
      <c r="M209" s="218" t="s">
        <v>1</v>
      </c>
      <c r="N209" s="219" t="s">
        <v>40</v>
      </c>
      <c r="O209" s="62"/>
      <c r="P209" s="167">
        <f t="shared" si="41"/>
        <v>0</v>
      </c>
      <c r="Q209" s="167">
        <v>0</v>
      </c>
      <c r="R209" s="167">
        <f t="shared" si="42"/>
        <v>0</v>
      </c>
      <c r="S209" s="167">
        <v>0</v>
      </c>
      <c r="T209" s="168">
        <f t="shared" si="4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9" t="s">
        <v>153</v>
      </c>
      <c r="AT209" s="169" t="s">
        <v>588</v>
      </c>
      <c r="AU209" s="169" t="s">
        <v>85</v>
      </c>
      <c r="AY209" s="18" t="s">
        <v>222</v>
      </c>
      <c r="BE209" s="170">
        <f t="shared" si="44"/>
        <v>0</v>
      </c>
      <c r="BF209" s="170">
        <f t="shared" si="45"/>
        <v>0</v>
      </c>
      <c r="BG209" s="170">
        <f t="shared" si="46"/>
        <v>0</v>
      </c>
      <c r="BH209" s="170">
        <f t="shared" si="47"/>
        <v>0</v>
      </c>
      <c r="BI209" s="170">
        <f t="shared" si="48"/>
        <v>0</v>
      </c>
      <c r="BJ209" s="18" t="s">
        <v>85</v>
      </c>
      <c r="BK209" s="170">
        <f t="shared" si="49"/>
        <v>0</v>
      </c>
      <c r="BL209" s="18" t="s">
        <v>114</v>
      </c>
      <c r="BM209" s="169" t="s">
        <v>1529</v>
      </c>
    </row>
    <row r="210" spans="1:65" s="2" customFormat="1" ht="16.5" customHeight="1">
      <c r="A210" s="33"/>
      <c r="B210" s="156"/>
      <c r="C210" s="209" t="s">
        <v>987</v>
      </c>
      <c r="D210" s="209" t="s">
        <v>588</v>
      </c>
      <c r="E210" s="210" t="s">
        <v>2316</v>
      </c>
      <c r="F210" s="211" t="s">
        <v>2317</v>
      </c>
      <c r="G210" s="212" t="s">
        <v>227</v>
      </c>
      <c r="H210" s="213">
        <v>1</v>
      </c>
      <c r="I210" s="214"/>
      <c r="J210" s="215">
        <f t="shared" si="40"/>
        <v>0</v>
      </c>
      <c r="K210" s="216"/>
      <c r="L210" s="217"/>
      <c r="M210" s="218" t="s">
        <v>1</v>
      </c>
      <c r="N210" s="219" t="s">
        <v>40</v>
      </c>
      <c r="O210" s="62"/>
      <c r="P210" s="167">
        <f t="shared" si="41"/>
        <v>0</v>
      </c>
      <c r="Q210" s="167">
        <v>0</v>
      </c>
      <c r="R210" s="167">
        <f t="shared" si="42"/>
        <v>0</v>
      </c>
      <c r="S210" s="167">
        <v>0</v>
      </c>
      <c r="T210" s="168">
        <f t="shared" si="4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9" t="s">
        <v>153</v>
      </c>
      <c r="AT210" s="169" t="s">
        <v>588</v>
      </c>
      <c r="AU210" s="169" t="s">
        <v>85</v>
      </c>
      <c r="AY210" s="18" t="s">
        <v>222</v>
      </c>
      <c r="BE210" s="170">
        <f t="shared" si="44"/>
        <v>0</v>
      </c>
      <c r="BF210" s="170">
        <f t="shared" si="45"/>
        <v>0</v>
      </c>
      <c r="BG210" s="170">
        <f t="shared" si="46"/>
        <v>0</v>
      </c>
      <c r="BH210" s="170">
        <f t="shared" si="47"/>
        <v>0</v>
      </c>
      <c r="BI210" s="170">
        <f t="shared" si="48"/>
        <v>0</v>
      </c>
      <c r="BJ210" s="18" t="s">
        <v>85</v>
      </c>
      <c r="BK210" s="170">
        <f t="shared" si="49"/>
        <v>0</v>
      </c>
      <c r="BL210" s="18" t="s">
        <v>114</v>
      </c>
      <c r="BM210" s="169" t="s">
        <v>1267</v>
      </c>
    </row>
    <row r="211" spans="1:65" s="2" customFormat="1" ht="16.5" customHeight="1">
      <c r="A211" s="33"/>
      <c r="B211" s="156"/>
      <c r="C211" s="157" t="s">
        <v>1485</v>
      </c>
      <c r="D211" s="157" t="s">
        <v>224</v>
      </c>
      <c r="E211" s="158" t="s">
        <v>2318</v>
      </c>
      <c r="F211" s="159" t="s">
        <v>2319</v>
      </c>
      <c r="G211" s="160" t="s">
        <v>227</v>
      </c>
      <c r="H211" s="161">
        <v>6</v>
      </c>
      <c r="I211" s="162"/>
      <c r="J211" s="163">
        <f t="shared" si="40"/>
        <v>0</v>
      </c>
      <c r="K211" s="164"/>
      <c r="L211" s="34"/>
      <c r="M211" s="165" t="s">
        <v>1</v>
      </c>
      <c r="N211" s="166" t="s">
        <v>40</v>
      </c>
      <c r="O211" s="62"/>
      <c r="P211" s="167">
        <f t="shared" si="41"/>
        <v>0</v>
      </c>
      <c r="Q211" s="167">
        <v>0</v>
      </c>
      <c r="R211" s="167">
        <f t="shared" si="42"/>
        <v>0</v>
      </c>
      <c r="S211" s="167">
        <v>0</v>
      </c>
      <c r="T211" s="168">
        <f t="shared" si="4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9" t="s">
        <v>114</v>
      </c>
      <c r="AT211" s="169" t="s">
        <v>224</v>
      </c>
      <c r="AU211" s="169" t="s">
        <v>85</v>
      </c>
      <c r="AY211" s="18" t="s">
        <v>222</v>
      </c>
      <c r="BE211" s="170">
        <f t="shared" si="44"/>
        <v>0</v>
      </c>
      <c r="BF211" s="170">
        <f t="shared" si="45"/>
        <v>0</v>
      </c>
      <c r="BG211" s="170">
        <f t="shared" si="46"/>
        <v>0</v>
      </c>
      <c r="BH211" s="170">
        <f t="shared" si="47"/>
        <v>0</v>
      </c>
      <c r="BI211" s="170">
        <f t="shared" si="48"/>
        <v>0</v>
      </c>
      <c r="BJ211" s="18" t="s">
        <v>85</v>
      </c>
      <c r="BK211" s="170">
        <f t="shared" si="49"/>
        <v>0</v>
      </c>
      <c r="BL211" s="18" t="s">
        <v>114</v>
      </c>
      <c r="BM211" s="169" t="s">
        <v>1350</v>
      </c>
    </row>
    <row r="212" spans="1:65" s="2" customFormat="1" ht="16.5" customHeight="1">
      <c r="A212" s="33"/>
      <c r="B212" s="156"/>
      <c r="C212" s="209" t="s">
        <v>1490</v>
      </c>
      <c r="D212" s="209" t="s">
        <v>588</v>
      </c>
      <c r="E212" s="210" t="s">
        <v>2320</v>
      </c>
      <c r="F212" s="211" t="s">
        <v>2321</v>
      </c>
      <c r="G212" s="212" t="s">
        <v>227</v>
      </c>
      <c r="H212" s="213">
        <v>4</v>
      </c>
      <c r="I212" s="214"/>
      <c r="J212" s="215">
        <f t="shared" si="40"/>
        <v>0</v>
      </c>
      <c r="K212" s="216"/>
      <c r="L212" s="217"/>
      <c r="M212" s="218" t="s">
        <v>1</v>
      </c>
      <c r="N212" s="219" t="s">
        <v>40</v>
      </c>
      <c r="O212" s="62"/>
      <c r="P212" s="167">
        <f t="shared" si="41"/>
        <v>0</v>
      </c>
      <c r="Q212" s="167">
        <v>0</v>
      </c>
      <c r="R212" s="167">
        <f t="shared" si="42"/>
        <v>0</v>
      </c>
      <c r="S212" s="167">
        <v>0</v>
      </c>
      <c r="T212" s="168">
        <f t="shared" si="4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153</v>
      </c>
      <c r="AT212" s="169" t="s">
        <v>588</v>
      </c>
      <c r="AU212" s="169" t="s">
        <v>85</v>
      </c>
      <c r="AY212" s="18" t="s">
        <v>222</v>
      </c>
      <c r="BE212" s="170">
        <f t="shared" si="44"/>
        <v>0</v>
      </c>
      <c r="BF212" s="170">
        <f t="shared" si="45"/>
        <v>0</v>
      </c>
      <c r="BG212" s="170">
        <f t="shared" si="46"/>
        <v>0</v>
      </c>
      <c r="BH212" s="170">
        <f t="shared" si="47"/>
        <v>0</v>
      </c>
      <c r="BI212" s="170">
        <f t="shared" si="48"/>
        <v>0</v>
      </c>
      <c r="BJ212" s="18" t="s">
        <v>85</v>
      </c>
      <c r="BK212" s="170">
        <f t="shared" si="49"/>
        <v>0</v>
      </c>
      <c r="BL212" s="18" t="s">
        <v>114</v>
      </c>
      <c r="BM212" s="169" t="s">
        <v>1278</v>
      </c>
    </row>
    <row r="213" spans="1:65" s="2" customFormat="1" ht="16.5" customHeight="1">
      <c r="A213" s="33"/>
      <c r="B213" s="156"/>
      <c r="C213" s="209" t="s">
        <v>945</v>
      </c>
      <c r="D213" s="209" t="s">
        <v>588</v>
      </c>
      <c r="E213" s="210" t="s">
        <v>2322</v>
      </c>
      <c r="F213" s="211" t="s">
        <v>2323</v>
      </c>
      <c r="G213" s="212" t="s">
        <v>227</v>
      </c>
      <c r="H213" s="213">
        <v>1</v>
      </c>
      <c r="I213" s="214"/>
      <c r="J213" s="215">
        <f t="shared" si="40"/>
        <v>0</v>
      </c>
      <c r="K213" s="216"/>
      <c r="L213" s="217"/>
      <c r="M213" s="218" t="s">
        <v>1</v>
      </c>
      <c r="N213" s="219" t="s">
        <v>40</v>
      </c>
      <c r="O213" s="62"/>
      <c r="P213" s="167">
        <f t="shared" si="41"/>
        <v>0</v>
      </c>
      <c r="Q213" s="167">
        <v>0</v>
      </c>
      <c r="R213" s="167">
        <f t="shared" si="42"/>
        <v>0</v>
      </c>
      <c r="S213" s="167">
        <v>0</v>
      </c>
      <c r="T213" s="168">
        <f t="shared" si="4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9" t="s">
        <v>153</v>
      </c>
      <c r="AT213" s="169" t="s">
        <v>588</v>
      </c>
      <c r="AU213" s="169" t="s">
        <v>85</v>
      </c>
      <c r="AY213" s="18" t="s">
        <v>222</v>
      </c>
      <c r="BE213" s="170">
        <f t="shared" si="44"/>
        <v>0</v>
      </c>
      <c r="BF213" s="170">
        <f t="shared" si="45"/>
        <v>0</v>
      </c>
      <c r="BG213" s="170">
        <f t="shared" si="46"/>
        <v>0</v>
      </c>
      <c r="BH213" s="170">
        <f t="shared" si="47"/>
        <v>0</v>
      </c>
      <c r="BI213" s="170">
        <f t="shared" si="48"/>
        <v>0</v>
      </c>
      <c r="BJ213" s="18" t="s">
        <v>85</v>
      </c>
      <c r="BK213" s="170">
        <f t="shared" si="49"/>
        <v>0</v>
      </c>
      <c r="BL213" s="18" t="s">
        <v>114</v>
      </c>
      <c r="BM213" s="169" t="s">
        <v>1292</v>
      </c>
    </row>
    <row r="214" spans="1:65" s="2" customFormat="1" ht="16.5" customHeight="1">
      <c r="A214" s="33"/>
      <c r="B214" s="156"/>
      <c r="C214" s="209" t="s">
        <v>977</v>
      </c>
      <c r="D214" s="209" t="s">
        <v>588</v>
      </c>
      <c r="E214" s="210" t="s">
        <v>2324</v>
      </c>
      <c r="F214" s="211" t="s">
        <v>2325</v>
      </c>
      <c r="G214" s="212" t="s">
        <v>227</v>
      </c>
      <c r="H214" s="213">
        <v>1</v>
      </c>
      <c r="I214" s="214"/>
      <c r="J214" s="215">
        <f t="shared" si="40"/>
        <v>0</v>
      </c>
      <c r="K214" s="216"/>
      <c r="L214" s="217"/>
      <c r="M214" s="218" t="s">
        <v>1</v>
      </c>
      <c r="N214" s="219" t="s">
        <v>40</v>
      </c>
      <c r="O214" s="62"/>
      <c r="P214" s="167">
        <f t="shared" si="41"/>
        <v>0</v>
      </c>
      <c r="Q214" s="167">
        <v>0</v>
      </c>
      <c r="R214" s="167">
        <f t="shared" si="42"/>
        <v>0</v>
      </c>
      <c r="S214" s="167">
        <v>0</v>
      </c>
      <c r="T214" s="168">
        <f t="shared" si="4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9" t="s">
        <v>153</v>
      </c>
      <c r="AT214" s="169" t="s">
        <v>588</v>
      </c>
      <c r="AU214" s="169" t="s">
        <v>85</v>
      </c>
      <c r="AY214" s="18" t="s">
        <v>222</v>
      </c>
      <c r="BE214" s="170">
        <f t="shared" si="44"/>
        <v>0</v>
      </c>
      <c r="BF214" s="170">
        <f t="shared" si="45"/>
        <v>0</v>
      </c>
      <c r="BG214" s="170">
        <f t="shared" si="46"/>
        <v>0</v>
      </c>
      <c r="BH214" s="170">
        <f t="shared" si="47"/>
        <v>0</v>
      </c>
      <c r="BI214" s="170">
        <f t="shared" si="48"/>
        <v>0</v>
      </c>
      <c r="BJ214" s="18" t="s">
        <v>85</v>
      </c>
      <c r="BK214" s="170">
        <f t="shared" si="49"/>
        <v>0</v>
      </c>
      <c r="BL214" s="18" t="s">
        <v>114</v>
      </c>
      <c r="BM214" s="169" t="s">
        <v>1541</v>
      </c>
    </row>
    <row r="215" spans="1:65" s="2" customFormat="1" ht="24.15" customHeight="1">
      <c r="A215" s="33"/>
      <c r="B215" s="156"/>
      <c r="C215" s="157" t="s">
        <v>335</v>
      </c>
      <c r="D215" s="157" t="s">
        <v>224</v>
      </c>
      <c r="E215" s="158" t="s">
        <v>2326</v>
      </c>
      <c r="F215" s="159" t="s">
        <v>2327</v>
      </c>
      <c r="G215" s="160" t="s">
        <v>227</v>
      </c>
      <c r="H215" s="161">
        <v>13</v>
      </c>
      <c r="I215" s="162"/>
      <c r="J215" s="163">
        <f t="shared" si="40"/>
        <v>0</v>
      </c>
      <c r="K215" s="164"/>
      <c r="L215" s="34"/>
      <c r="M215" s="165" t="s">
        <v>1</v>
      </c>
      <c r="N215" s="166" t="s">
        <v>40</v>
      </c>
      <c r="O215" s="62"/>
      <c r="P215" s="167">
        <f t="shared" si="41"/>
        <v>0</v>
      </c>
      <c r="Q215" s="167">
        <v>0</v>
      </c>
      <c r="R215" s="167">
        <f t="shared" si="42"/>
        <v>0</v>
      </c>
      <c r="S215" s="167">
        <v>0</v>
      </c>
      <c r="T215" s="168">
        <f t="shared" si="4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114</v>
      </c>
      <c r="AT215" s="169" t="s">
        <v>224</v>
      </c>
      <c r="AU215" s="169" t="s">
        <v>85</v>
      </c>
      <c r="AY215" s="18" t="s">
        <v>222</v>
      </c>
      <c r="BE215" s="170">
        <f t="shared" si="44"/>
        <v>0</v>
      </c>
      <c r="BF215" s="170">
        <f t="shared" si="45"/>
        <v>0</v>
      </c>
      <c r="BG215" s="170">
        <f t="shared" si="46"/>
        <v>0</v>
      </c>
      <c r="BH215" s="170">
        <f t="shared" si="47"/>
        <v>0</v>
      </c>
      <c r="BI215" s="170">
        <f t="shared" si="48"/>
        <v>0</v>
      </c>
      <c r="BJ215" s="18" t="s">
        <v>85</v>
      </c>
      <c r="BK215" s="170">
        <f t="shared" si="49"/>
        <v>0</v>
      </c>
      <c r="BL215" s="18" t="s">
        <v>114</v>
      </c>
      <c r="BM215" s="169" t="s">
        <v>1303</v>
      </c>
    </row>
    <row r="216" spans="1:65" s="2" customFormat="1" ht="16.5" customHeight="1">
      <c r="A216" s="33"/>
      <c r="B216" s="156"/>
      <c r="C216" s="209" t="s">
        <v>339</v>
      </c>
      <c r="D216" s="209" t="s">
        <v>588</v>
      </c>
      <c r="E216" s="210" t="s">
        <v>2328</v>
      </c>
      <c r="F216" s="211" t="s">
        <v>3312</v>
      </c>
      <c r="G216" s="212" t="s">
        <v>227</v>
      </c>
      <c r="H216" s="213">
        <v>9</v>
      </c>
      <c r="I216" s="214"/>
      <c r="J216" s="215">
        <f t="shared" si="40"/>
        <v>0</v>
      </c>
      <c r="K216" s="216"/>
      <c r="L216" s="217"/>
      <c r="M216" s="218" t="s">
        <v>1</v>
      </c>
      <c r="N216" s="219" t="s">
        <v>40</v>
      </c>
      <c r="O216" s="62"/>
      <c r="P216" s="167">
        <f t="shared" si="41"/>
        <v>0</v>
      </c>
      <c r="Q216" s="167">
        <v>0</v>
      </c>
      <c r="R216" s="167">
        <f t="shared" si="42"/>
        <v>0</v>
      </c>
      <c r="S216" s="167">
        <v>0</v>
      </c>
      <c r="T216" s="168">
        <f t="shared" si="4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9" t="s">
        <v>153</v>
      </c>
      <c r="AT216" s="169" t="s">
        <v>588</v>
      </c>
      <c r="AU216" s="169" t="s">
        <v>85</v>
      </c>
      <c r="AY216" s="18" t="s">
        <v>222</v>
      </c>
      <c r="BE216" s="170">
        <f t="shared" si="44"/>
        <v>0</v>
      </c>
      <c r="BF216" s="170">
        <f t="shared" si="45"/>
        <v>0</v>
      </c>
      <c r="BG216" s="170">
        <f t="shared" si="46"/>
        <v>0</v>
      </c>
      <c r="BH216" s="170">
        <f t="shared" si="47"/>
        <v>0</v>
      </c>
      <c r="BI216" s="170">
        <f t="shared" si="48"/>
        <v>0</v>
      </c>
      <c r="BJ216" s="18" t="s">
        <v>85</v>
      </c>
      <c r="BK216" s="170">
        <f t="shared" si="49"/>
        <v>0</v>
      </c>
      <c r="BL216" s="18" t="s">
        <v>114</v>
      </c>
      <c r="BM216" s="169" t="s">
        <v>1553</v>
      </c>
    </row>
    <row r="217" spans="1:65" s="2" customFormat="1" ht="24.15" customHeight="1">
      <c r="A217" s="33"/>
      <c r="B217" s="156"/>
      <c r="C217" s="209" t="s">
        <v>349</v>
      </c>
      <c r="D217" s="209" t="s">
        <v>588</v>
      </c>
      <c r="E217" s="210" t="s">
        <v>2329</v>
      </c>
      <c r="F217" s="211" t="s">
        <v>3313</v>
      </c>
      <c r="G217" s="212" t="s">
        <v>227</v>
      </c>
      <c r="H217" s="213">
        <v>4</v>
      </c>
      <c r="I217" s="214"/>
      <c r="J217" s="215">
        <f t="shared" si="40"/>
        <v>0</v>
      </c>
      <c r="K217" s="216"/>
      <c r="L217" s="217"/>
      <c r="M217" s="218" t="s">
        <v>1</v>
      </c>
      <c r="N217" s="219" t="s">
        <v>40</v>
      </c>
      <c r="O217" s="62"/>
      <c r="P217" s="167">
        <f t="shared" si="41"/>
        <v>0</v>
      </c>
      <c r="Q217" s="167">
        <v>0</v>
      </c>
      <c r="R217" s="167">
        <f t="shared" si="42"/>
        <v>0</v>
      </c>
      <c r="S217" s="167">
        <v>0</v>
      </c>
      <c r="T217" s="168">
        <f t="shared" si="4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153</v>
      </c>
      <c r="AT217" s="169" t="s">
        <v>588</v>
      </c>
      <c r="AU217" s="169" t="s">
        <v>85</v>
      </c>
      <c r="AY217" s="18" t="s">
        <v>222</v>
      </c>
      <c r="BE217" s="170">
        <f t="shared" si="44"/>
        <v>0</v>
      </c>
      <c r="BF217" s="170">
        <f t="shared" si="45"/>
        <v>0</v>
      </c>
      <c r="BG217" s="170">
        <f t="shared" si="46"/>
        <v>0</v>
      </c>
      <c r="BH217" s="170">
        <f t="shared" si="47"/>
        <v>0</v>
      </c>
      <c r="BI217" s="170">
        <f t="shared" si="48"/>
        <v>0</v>
      </c>
      <c r="BJ217" s="18" t="s">
        <v>85</v>
      </c>
      <c r="BK217" s="170">
        <f t="shared" si="49"/>
        <v>0</v>
      </c>
      <c r="BL217" s="18" t="s">
        <v>114</v>
      </c>
      <c r="BM217" s="169" t="s">
        <v>1561</v>
      </c>
    </row>
    <row r="218" spans="1:65" s="2" customFormat="1" ht="24.15" customHeight="1">
      <c r="A218" s="33"/>
      <c r="B218" s="156"/>
      <c r="C218" s="157" t="s">
        <v>357</v>
      </c>
      <c r="D218" s="157" t="s">
        <v>224</v>
      </c>
      <c r="E218" s="158" t="s">
        <v>2330</v>
      </c>
      <c r="F218" s="159" t="s">
        <v>2331</v>
      </c>
      <c r="G218" s="160" t="s">
        <v>227</v>
      </c>
      <c r="H218" s="161">
        <v>4</v>
      </c>
      <c r="I218" s="162"/>
      <c r="J218" s="163">
        <f t="shared" si="40"/>
        <v>0</v>
      </c>
      <c r="K218" s="164"/>
      <c r="L218" s="34"/>
      <c r="M218" s="165" t="s">
        <v>1</v>
      </c>
      <c r="N218" s="166" t="s">
        <v>40</v>
      </c>
      <c r="O218" s="62"/>
      <c r="P218" s="167">
        <f t="shared" si="41"/>
        <v>0</v>
      </c>
      <c r="Q218" s="167">
        <v>0</v>
      </c>
      <c r="R218" s="167">
        <f t="shared" si="42"/>
        <v>0</v>
      </c>
      <c r="S218" s="167">
        <v>0</v>
      </c>
      <c r="T218" s="168">
        <f t="shared" si="4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114</v>
      </c>
      <c r="AT218" s="169" t="s">
        <v>224</v>
      </c>
      <c r="AU218" s="169" t="s">
        <v>85</v>
      </c>
      <c r="AY218" s="18" t="s">
        <v>222</v>
      </c>
      <c r="BE218" s="170">
        <f t="shared" si="44"/>
        <v>0</v>
      </c>
      <c r="BF218" s="170">
        <f t="shared" si="45"/>
        <v>0</v>
      </c>
      <c r="BG218" s="170">
        <f t="shared" si="46"/>
        <v>0</v>
      </c>
      <c r="BH218" s="170">
        <f t="shared" si="47"/>
        <v>0</v>
      </c>
      <c r="BI218" s="170">
        <f t="shared" si="48"/>
        <v>0</v>
      </c>
      <c r="BJ218" s="18" t="s">
        <v>85</v>
      </c>
      <c r="BK218" s="170">
        <f t="shared" si="49"/>
        <v>0</v>
      </c>
      <c r="BL218" s="18" t="s">
        <v>114</v>
      </c>
      <c r="BM218" s="169" t="s">
        <v>1576</v>
      </c>
    </row>
    <row r="219" spans="1:65" s="2" customFormat="1" ht="24.15" customHeight="1">
      <c r="A219" s="33"/>
      <c r="B219" s="156"/>
      <c r="C219" s="209" t="s">
        <v>362</v>
      </c>
      <c r="D219" s="209" t="s">
        <v>588</v>
      </c>
      <c r="E219" s="210" t="s">
        <v>2332</v>
      </c>
      <c r="F219" s="211" t="s">
        <v>2333</v>
      </c>
      <c r="G219" s="212" t="s">
        <v>227</v>
      </c>
      <c r="H219" s="213">
        <v>4</v>
      </c>
      <c r="I219" s="214"/>
      <c r="J219" s="215">
        <f t="shared" si="40"/>
        <v>0</v>
      </c>
      <c r="K219" s="216"/>
      <c r="L219" s="217"/>
      <c r="M219" s="218" t="s">
        <v>1</v>
      </c>
      <c r="N219" s="219" t="s">
        <v>40</v>
      </c>
      <c r="O219" s="62"/>
      <c r="P219" s="167">
        <f t="shared" si="41"/>
        <v>0</v>
      </c>
      <c r="Q219" s="167">
        <v>0</v>
      </c>
      <c r="R219" s="167">
        <f t="shared" si="42"/>
        <v>0</v>
      </c>
      <c r="S219" s="167">
        <v>0</v>
      </c>
      <c r="T219" s="168">
        <f t="shared" si="4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9" t="s">
        <v>153</v>
      </c>
      <c r="AT219" s="169" t="s">
        <v>588</v>
      </c>
      <c r="AU219" s="169" t="s">
        <v>85</v>
      </c>
      <c r="AY219" s="18" t="s">
        <v>222</v>
      </c>
      <c r="BE219" s="170">
        <f t="shared" si="44"/>
        <v>0</v>
      </c>
      <c r="BF219" s="170">
        <f t="shared" si="45"/>
        <v>0</v>
      </c>
      <c r="BG219" s="170">
        <f t="shared" si="46"/>
        <v>0</v>
      </c>
      <c r="BH219" s="170">
        <f t="shared" si="47"/>
        <v>0</v>
      </c>
      <c r="BI219" s="170">
        <f t="shared" si="48"/>
        <v>0</v>
      </c>
      <c r="BJ219" s="18" t="s">
        <v>85</v>
      </c>
      <c r="BK219" s="170">
        <f t="shared" si="49"/>
        <v>0</v>
      </c>
      <c r="BL219" s="18" t="s">
        <v>114</v>
      </c>
      <c r="BM219" s="169" t="s">
        <v>1585</v>
      </c>
    </row>
    <row r="220" spans="1:65" s="2" customFormat="1" ht="16.5" customHeight="1">
      <c r="A220" s="33"/>
      <c r="B220" s="156"/>
      <c r="C220" s="157" t="s">
        <v>368</v>
      </c>
      <c r="D220" s="157" t="s">
        <v>224</v>
      </c>
      <c r="E220" s="158" t="s">
        <v>2334</v>
      </c>
      <c r="F220" s="159" t="s">
        <v>2335</v>
      </c>
      <c r="G220" s="160" t="s">
        <v>227</v>
      </c>
      <c r="H220" s="161">
        <v>1</v>
      </c>
      <c r="I220" s="162"/>
      <c r="J220" s="163">
        <f t="shared" si="40"/>
        <v>0</v>
      </c>
      <c r="K220" s="164"/>
      <c r="L220" s="34"/>
      <c r="M220" s="165" t="s">
        <v>1</v>
      </c>
      <c r="N220" s="166" t="s">
        <v>40</v>
      </c>
      <c r="O220" s="62"/>
      <c r="P220" s="167">
        <f t="shared" si="41"/>
        <v>0</v>
      </c>
      <c r="Q220" s="167">
        <v>0</v>
      </c>
      <c r="R220" s="167">
        <f t="shared" si="42"/>
        <v>0</v>
      </c>
      <c r="S220" s="167">
        <v>0</v>
      </c>
      <c r="T220" s="168">
        <f t="shared" si="4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114</v>
      </c>
      <c r="AT220" s="169" t="s">
        <v>224</v>
      </c>
      <c r="AU220" s="169" t="s">
        <v>85</v>
      </c>
      <c r="AY220" s="18" t="s">
        <v>222</v>
      </c>
      <c r="BE220" s="170">
        <f t="shared" si="44"/>
        <v>0</v>
      </c>
      <c r="BF220" s="170">
        <f t="shared" si="45"/>
        <v>0</v>
      </c>
      <c r="BG220" s="170">
        <f t="shared" si="46"/>
        <v>0</v>
      </c>
      <c r="BH220" s="170">
        <f t="shared" si="47"/>
        <v>0</v>
      </c>
      <c r="BI220" s="170">
        <f t="shared" si="48"/>
        <v>0</v>
      </c>
      <c r="BJ220" s="18" t="s">
        <v>85</v>
      </c>
      <c r="BK220" s="170">
        <f t="shared" si="49"/>
        <v>0</v>
      </c>
      <c r="BL220" s="18" t="s">
        <v>114</v>
      </c>
      <c r="BM220" s="169" t="s">
        <v>1596</v>
      </c>
    </row>
    <row r="221" spans="1:65" s="2" customFormat="1" ht="21.6" customHeight="1">
      <c r="A221" s="33"/>
      <c r="B221" s="156"/>
      <c r="C221" s="209" t="s">
        <v>7</v>
      </c>
      <c r="D221" s="209" t="s">
        <v>588</v>
      </c>
      <c r="E221" s="210" t="s">
        <v>2336</v>
      </c>
      <c r="F221" s="211" t="s">
        <v>3314</v>
      </c>
      <c r="G221" s="212" t="s">
        <v>227</v>
      </c>
      <c r="H221" s="213">
        <v>1</v>
      </c>
      <c r="I221" s="214"/>
      <c r="J221" s="215">
        <f t="shared" si="40"/>
        <v>0</v>
      </c>
      <c r="K221" s="216"/>
      <c r="L221" s="217"/>
      <c r="M221" s="218" t="s">
        <v>1</v>
      </c>
      <c r="N221" s="219" t="s">
        <v>40</v>
      </c>
      <c r="O221" s="62"/>
      <c r="P221" s="167">
        <f t="shared" si="41"/>
        <v>0</v>
      </c>
      <c r="Q221" s="167">
        <v>0</v>
      </c>
      <c r="R221" s="167">
        <f t="shared" si="42"/>
        <v>0</v>
      </c>
      <c r="S221" s="167">
        <v>0</v>
      </c>
      <c r="T221" s="168">
        <f t="shared" si="4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9" t="s">
        <v>153</v>
      </c>
      <c r="AT221" s="169" t="s">
        <v>588</v>
      </c>
      <c r="AU221" s="169" t="s">
        <v>85</v>
      </c>
      <c r="AY221" s="18" t="s">
        <v>222</v>
      </c>
      <c r="BE221" s="170">
        <f t="shared" si="44"/>
        <v>0</v>
      </c>
      <c r="BF221" s="170">
        <f t="shared" si="45"/>
        <v>0</v>
      </c>
      <c r="BG221" s="170">
        <f t="shared" si="46"/>
        <v>0</v>
      </c>
      <c r="BH221" s="170">
        <f t="shared" si="47"/>
        <v>0</v>
      </c>
      <c r="BI221" s="170">
        <f t="shared" si="48"/>
        <v>0</v>
      </c>
      <c r="BJ221" s="18" t="s">
        <v>85</v>
      </c>
      <c r="BK221" s="170">
        <f t="shared" si="49"/>
        <v>0</v>
      </c>
      <c r="BL221" s="18" t="s">
        <v>114</v>
      </c>
      <c r="BM221" s="169" t="s">
        <v>1608</v>
      </c>
    </row>
    <row r="222" spans="1:65" s="2" customFormat="1" ht="16.5" customHeight="1">
      <c r="A222" s="33"/>
      <c r="B222" s="156"/>
      <c r="C222" s="157" t="s">
        <v>415</v>
      </c>
      <c r="D222" s="157" t="s">
        <v>224</v>
      </c>
      <c r="E222" s="158" t="s">
        <v>2337</v>
      </c>
      <c r="F222" s="159" t="s">
        <v>2338</v>
      </c>
      <c r="G222" s="160" t="s">
        <v>227</v>
      </c>
      <c r="H222" s="161">
        <v>13</v>
      </c>
      <c r="I222" s="162"/>
      <c r="J222" s="163">
        <f t="shared" si="40"/>
        <v>0</v>
      </c>
      <c r="K222" s="164"/>
      <c r="L222" s="34"/>
      <c r="M222" s="165" t="s">
        <v>1</v>
      </c>
      <c r="N222" s="166" t="s">
        <v>40</v>
      </c>
      <c r="O222" s="62"/>
      <c r="P222" s="167">
        <f t="shared" si="41"/>
        <v>0</v>
      </c>
      <c r="Q222" s="167">
        <v>0</v>
      </c>
      <c r="R222" s="167">
        <f t="shared" si="42"/>
        <v>0</v>
      </c>
      <c r="S222" s="167">
        <v>0</v>
      </c>
      <c r="T222" s="168">
        <f t="shared" si="4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114</v>
      </c>
      <c r="AT222" s="169" t="s">
        <v>224</v>
      </c>
      <c r="AU222" s="169" t="s">
        <v>85</v>
      </c>
      <c r="AY222" s="18" t="s">
        <v>222</v>
      </c>
      <c r="BE222" s="170">
        <f t="shared" si="44"/>
        <v>0</v>
      </c>
      <c r="BF222" s="170">
        <f t="shared" si="45"/>
        <v>0</v>
      </c>
      <c r="BG222" s="170">
        <f t="shared" si="46"/>
        <v>0</v>
      </c>
      <c r="BH222" s="170">
        <f t="shared" si="47"/>
        <v>0</v>
      </c>
      <c r="BI222" s="170">
        <f t="shared" si="48"/>
        <v>0</v>
      </c>
      <c r="BJ222" s="18" t="s">
        <v>85</v>
      </c>
      <c r="BK222" s="170">
        <f t="shared" si="49"/>
        <v>0</v>
      </c>
      <c r="BL222" s="18" t="s">
        <v>114</v>
      </c>
      <c r="BM222" s="169" t="s">
        <v>1621</v>
      </c>
    </row>
    <row r="223" spans="1:65" s="2" customFormat="1" ht="21.75" customHeight="1">
      <c r="A223" s="33"/>
      <c r="B223" s="156"/>
      <c r="C223" s="209" t="s">
        <v>424</v>
      </c>
      <c r="D223" s="209" t="s">
        <v>588</v>
      </c>
      <c r="E223" s="210" t="s">
        <v>2339</v>
      </c>
      <c r="F223" s="211" t="s">
        <v>2340</v>
      </c>
      <c r="G223" s="212" t="s">
        <v>227</v>
      </c>
      <c r="H223" s="213">
        <v>9</v>
      </c>
      <c r="I223" s="214"/>
      <c r="J223" s="215">
        <f t="shared" si="40"/>
        <v>0</v>
      </c>
      <c r="K223" s="216"/>
      <c r="L223" s="217"/>
      <c r="M223" s="218" t="s">
        <v>1</v>
      </c>
      <c r="N223" s="219" t="s">
        <v>40</v>
      </c>
      <c r="O223" s="62"/>
      <c r="P223" s="167">
        <f t="shared" si="41"/>
        <v>0</v>
      </c>
      <c r="Q223" s="167">
        <v>0</v>
      </c>
      <c r="R223" s="167">
        <f t="shared" si="42"/>
        <v>0</v>
      </c>
      <c r="S223" s="167">
        <v>0</v>
      </c>
      <c r="T223" s="168">
        <f t="shared" si="4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9" t="s">
        <v>153</v>
      </c>
      <c r="AT223" s="169" t="s">
        <v>588</v>
      </c>
      <c r="AU223" s="169" t="s">
        <v>85</v>
      </c>
      <c r="AY223" s="18" t="s">
        <v>222</v>
      </c>
      <c r="BE223" s="170">
        <f t="shared" si="44"/>
        <v>0</v>
      </c>
      <c r="BF223" s="170">
        <f t="shared" si="45"/>
        <v>0</v>
      </c>
      <c r="BG223" s="170">
        <f t="shared" si="46"/>
        <v>0</v>
      </c>
      <c r="BH223" s="170">
        <f t="shared" si="47"/>
        <v>0</v>
      </c>
      <c r="BI223" s="170">
        <f t="shared" si="48"/>
        <v>0</v>
      </c>
      <c r="BJ223" s="18" t="s">
        <v>85</v>
      </c>
      <c r="BK223" s="170">
        <f t="shared" si="49"/>
        <v>0</v>
      </c>
      <c r="BL223" s="18" t="s">
        <v>114</v>
      </c>
      <c r="BM223" s="169" t="s">
        <v>1632</v>
      </c>
    </row>
    <row r="224" spans="1:65" s="2" customFormat="1" ht="21.75" customHeight="1">
      <c r="A224" s="33"/>
      <c r="B224" s="156"/>
      <c r="C224" s="209" t="s">
        <v>429</v>
      </c>
      <c r="D224" s="209" t="s">
        <v>588</v>
      </c>
      <c r="E224" s="210" t="s">
        <v>2341</v>
      </c>
      <c r="F224" s="211" t="s">
        <v>2342</v>
      </c>
      <c r="G224" s="212" t="s">
        <v>227</v>
      </c>
      <c r="H224" s="213">
        <v>4</v>
      </c>
      <c r="I224" s="214"/>
      <c r="J224" s="215">
        <f t="shared" si="40"/>
        <v>0</v>
      </c>
      <c r="K224" s="216"/>
      <c r="L224" s="217"/>
      <c r="M224" s="218" t="s">
        <v>1</v>
      </c>
      <c r="N224" s="219" t="s">
        <v>40</v>
      </c>
      <c r="O224" s="62"/>
      <c r="P224" s="167">
        <f t="shared" si="41"/>
        <v>0</v>
      </c>
      <c r="Q224" s="167">
        <v>0</v>
      </c>
      <c r="R224" s="167">
        <f t="shared" si="42"/>
        <v>0</v>
      </c>
      <c r="S224" s="167">
        <v>0</v>
      </c>
      <c r="T224" s="168">
        <f t="shared" si="4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153</v>
      </c>
      <c r="AT224" s="169" t="s">
        <v>588</v>
      </c>
      <c r="AU224" s="169" t="s">
        <v>85</v>
      </c>
      <c r="AY224" s="18" t="s">
        <v>222</v>
      </c>
      <c r="BE224" s="170">
        <f t="shared" si="44"/>
        <v>0</v>
      </c>
      <c r="BF224" s="170">
        <f t="shared" si="45"/>
        <v>0</v>
      </c>
      <c r="BG224" s="170">
        <f t="shared" si="46"/>
        <v>0</v>
      </c>
      <c r="BH224" s="170">
        <f t="shared" si="47"/>
        <v>0</v>
      </c>
      <c r="BI224" s="170">
        <f t="shared" si="48"/>
        <v>0</v>
      </c>
      <c r="BJ224" s="18" t="s">
        <v>85</v>
      </c>
      <c r="BK224" s="170">
        <f t="shared" si="49"/>
        <v>0</v>
      </c>
      <c r="BL224" s="18" t="s">
        <v>114</v>
      </c>
      <c r="BM224" s="169" t="s">
        <v>1644</v>
      </c>
    </row>
    <row r="225" spans="1:65" s="2" customFormat="1" ht="21.75" customHeight="1">
      <c r="A225" s="33"/>
      <c r="B225" s="156"/>
      <c r="C225" s="157" t="s">
        <v>473</v>
      </c>
      <c r="D225" s="157" t="s">
        <v>224</v>
      </c>
      <c r="E225" s="158" t="s">
        <v>2343</v>
      </c>
      <c r="F225" s="159" t="s">
        <v>2344</v>
      </c>
      <c r="G225" s="160" t="s">
        <v>1369</v>
      </c>
      <c r="H225" s="161">
        <v>13</v>
      </c>
      <c r="I225" s="162"/>
      <c r="J225" s="163">
        <f t="shared" si="40"/>
        <v>0</v>
      </c>
      <c r="K225" s="164"/>
      <c r="L225" s="34"/>
      <c r="M225" s="165" t="s">
        <v>1</v>
      </c>
      <c r="N225" s="166" t="s">
        <v>40</v>
      </c>
      <c r="O225" s="62"/>
      <c r="P225" s="167">
        <f t="shared" si="41"/>
        <v>0</v>
      </c>
      <c r="Q225" s="167">
        <v>0</v>
      </c>
      <c r="R225" s="167">
        <f t="shared" si="42"/>
        <v>0</v>
      </c>
      <c r="S225" s="167">
        <v>0</v>
      </c>
      <c r="T225" s="168">
        <f t="shared" si="4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9" t="s">
        <v>114</v>
      </c>
      <c r="AT225" s="169" t="s">
        <v>224</v>
      </c>
      <c r="AU225" s="169" t="s">
        <v>85</v>
      </c>
      <c r="AY225" s="18" t="s">
        <v>222</v>
      </c>
      <c r="BE225" s="170">
        <f t="shared" si="44"/>
        <v>0</v>
      </c>
      <c r="BF225" s="170">
        <f t="shared" si="45"/>
        <v>0</v>
      </c>
      <c r="BG225" s="170">
        <f t="shared" si="46"/>
        <v>0</v>
      </c>
      <c r="BH225" s="170">
        <f t="shared" si="47"/>
        <v>0</v>
      </c>
      <c r="BI225" s="170">
        <f t="shared" si="48"/>
        <v>0</v>
      </c>
      <c r="BJ225" s="18" t="s">
        <v>85</v>
      </c>
      <c r="BK225" s="170">
        <f t="shared" si="49"/>
        <v>0</v>
      </c>
      <c r="BL225" s="18" t="s">
        <v>114</v>
      </c>
      <c r="BM225" s="169" t="s">
        <v>1654</v>
      </c>
    </row>
    <row r="226" spans="1:65" s="2" customFormat="1" ht="16.5" customHeight="1">
      <c r="A226" s="33"/>
      <c r="B226" s="156"/>
      <c r="C226" s="209" t="s">
        <v>479</v>
      </c>
      <c r="D226" s="209" t="s">
        <v>588</v>
      </c>
      <c r="E226" s="210" t="s">
        <v>2345</v>
      </c>
      <c r="F226" s="211" t="s">
        <v>2346</v>
      </c>
      <c r="G226" s="212" t="s">
        <v>227</v>
      </c>
      <c r="H226" s="213">
        <v>13</v>
      </c>
      <c r="I226" s="214"/>
      <c r="J226" s="215">
        <f t="shared" si="40"/>
        <v>0</v>
      </c>
      <c r="K226" s="216"/>
      <c r="L226" s="217"/>
      <c r="M226" s="218" t="s">
        <v>1</v>
      </c>
      <c r="N226" s="219" t="s">
        <v>40</v>
      </c>
      <c r="O226" s="62"/>
      <c r="P226" s="167">
        <f t="shared" si="41"/>
        <v>0</v>
      </c>
      <c r="Q226" s="167">
        <v>0</v>
      </c>
      <c r="R226" s="167">
        <f t="shared" si="42"/>
        <v>0</v>
      </c>
      <c r="S226" s="167">
        <v>0</v>
      </c>
      <c r="T226" s="168">
        <f t="shared" si="4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9" t="s">
        <v>153</v>
      </c>
      <c r="AT226" s="169" t="s">
        <v>588</v>
      </c>
      <c r="AU226" s="169" t="s">
        <v>85</v>
      </c>
      <c r="AY226" s="18" t="s">
        <v>222</v>
      </c>
      <c r="BE226" s="170">
        <f t="shared" si="44"/>
        <v>0</v>
      </c>
      <c r="BF226" s="170">
        <f t="shared" si="45"/>
        <v>0</v>
      </c>
      <c r="BG226" s="170">
        <f t="shared" si="46"/>
        <v>0</v>
      </c>
      <c r="BH226" s="170">
        <f t="shared" si="47"/>
        <v>0</v>
      </c>
      <c r="BI226" s="170">
        <f t="shared" si="48"/>
        <v>0</v>
      </c>
      <c r="BJ226" s="18" t="s">
        <v>85</v>
      </c>
      <c r="BK226" s="170">
        <f t="shared" si="49"/>
        <v>0</v>
      </c>
      <c r="BL226" s="18" t="s">
        <v>114</v>
      </c>
      <c r="BM226" s="169" t="s">
        <v>1036</v>
      </c>
    </row>
    <row r="227" spans="1:65" s="2" customFormat="1" ht="16.5" customHeight="1">
      <c r="A227" s="33"/>
      <c r="B227" s="156"/>
      <c r="C227" s="157" t="s">
        <v>1057</v>
      </c>
      <c r="D227" s="157" t="s">
        <v>224</v>
      </c>
      <c r="E227" s="158" t="s">
        <v>2347</v>
      </c>
      <c r="F227" s="159" t="s">
        <v>2348</v>
      </c>
      <c r="G227" s="160" t="s">
        <v>227</v>
      </c>
      <c r="H227" s="161">
        <v>1</v>
      </c>
      <c r="I227" s="162"/>
      <c r="J227" s="163">
        <f t="shared" si="40"/>
        <v>0</v>
      </c>
      <c r="K227" s="164"/>
      <c r="L227" s="34"/>
      <c r="M227" s="165" t="s">
        <v>1</v>
      </c>
      <c r="N227" s="166" t="s">
        <v>40</v>
      </c>
      <c r="O227" s="62"/>
      <c r="P227" s="167">
        <f t="shared" si="41"/>
        <v>0</v>
      </c>
      <c r="Q227" s="167">
        <v>0</v>
      </c>
      <c r="R227" s="167">
        <f t="shared" si="42"/>
        <v>0</v>
      </c>
      <c r="S227" s="167">
        <v>0</v>
      </c>
      <c r="T227" s="168">
        <f t="shared" si="4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9" t="s">
        <v>114</v>
      </c>
      <c r="AT227" s="169" t="s">
        <v>224</v>
      </c>
      <c r="AU227" s="169" t="s">
        <v>85</v>
      </c>
      <c r="AY227" s="18" t="s">
        <v>222</v>
      </c>
      <c r="BE227" s="170">
        <f t="shared" si="44"/>
        <v>0</v>
      </c>
      <c r="BF227" s="170">
        <f t="shared" si="45"/>
        <v>0</v>
      </c>
      <c r="BG227" s="170">
        <f t="shared" si="46"/>
        <v>0</v>
      </c>
      <c r="BH227" s="170">
        <f t="shared" si="47"/>
        <v>0</v>
      </c>
      <c r="BI227" s="170">
        <f t="shared" si="48"/>
        <v>0</v>
      </c>
      <c r="BJ227" s="18" t="s">
        <v>85</v>
      </c>
      <c r="BK227" s="170">
        <f t="shared" si="49"/>
        <v>0</v>
      </c>
      <c r="BL227" s="18" t="s">
        <v>114</v>
      </c>
      <c r="BM227" s="169" t="s">
        <v>2003</v>
      </c>
    </row>
    <row r="228" spans="1:65" s="2" customFormat="1" ht="16.5" customHeight="1">
      <c r="A228" s="33"/>
      <c r="B228" s="156"/>
      <c r="C228" s="209" t="s">
        <v>1059</v>
      </c>
      <c r="D228" s="209" t="s">
        <v>588</v>
      </c>
      <c r="E228" s="210" t="s">
        <v>2349</v>
      </c>
      <c r="F228" s="211" t="s">
        <v>2350</v>
      </c>
      <c r="G228" s="212" t="s">
        <v>227</v>
      </c>
      <c r="H228" s="213">
        <v>1</v>
      </c>
      <c r="I228" s="214"/>
      <c r="J228" s="215">
        <f t="shared" si="40"/>
        <v>0</v>
      </c>
      <c r="K228" s="216"/>
      <c r="L228" s="217"/>
      <c r="M228" s="218" t="s">
        <v>1</v>
      </c>
      <c r="N228" s="219" t="s">
        <v>40</v>
      </c>
      <c r="O228" s="62"/>
      <c r="P228" s="167">
        <f t="shared" si="41"/>
        <v>0</v>
      </c>
      <c r="Q228" s="167">
        <v>0</v>
      </c>
      <c r="R228" s="167">
        <f t="shared" si="42"/>
        <v>0</v>
      </c>
      <c r="S228" s="167">
        <v>0</v>
      </c>
      <c r="T228" s="168">
        <f t="shared" si="4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153</v>
      </c>
      <c r="AT228" s="169" t="s">
        <v>588</v>
      </c>
      <c r="AU228" s="169" t="s">
        <v>85</v>
      </c>
      <c r="AY228" s="18" t="s">
        <v>222</v>
      </c>
      <c r="BE228" s="170">
        <f t="shared" si="44"/>
        <v>0</v>
      </c>
      <c r="BF228" s="170">
        <f t="shared" si="45"/>
        <v>0</v>
      </c>
      <c r="BG228" s="170">
        <f t="shared" si="46"/>
        <v>0</v>
      </c>
      <c r="BH228" s="170">
        <f t="shared" si="47"/>
        <v>0</v>
      </c>
      <c r="BI228" s="170">
        <f t="shared" si="48"/>
        <v>0</v>
      </c>
      <c r="BJ228" s="18" t="s">
        <v>85</v>
      </c>
      <c r="BK228" s="170">
        <f t="shared" si="49"/>
        <v>0</v>
      </c>
      <c r="BL228" s="18" t="s">
        <v>114</v>
      </c>
      <c r="BM228" s="169" t="s">
        <v>2006</v>
      </c>
    </row>
    <row r="229" spans="1:65" s="2" customFormat="1" ht="24.15" customHeight="1">
      <c r="A229" s="33"/>
      <c r="B229" s="156"/>
      <c r="C229" s="157" t="s">
        <v>1494</v>
      </c>
      <c r="D229" s="157" t="s">
        <v>224</v>
      </c>
      <c r="E229" s="158" t="s">
        <v>2351</v>
      </c>
      <c r="F229" s="159" t="s">
        <v>2352</v>
      </c>
      <c r="G229" s="160" t="s">
        <v>227</v>
      </c>
      <c r="H229" s="161">
        <v>1</v>
      </c>
      <c r="I229" s="162"/>
      <c r="J229" s="163">
        <f t="shared" si="40"/>
        <v>0</v>
      </c>
      <c r="K229" s="164"/>
      <c r="L229" s="34"/>
      <c r="M229" s="165" t="s">
        <v>1</v>
      </c>
      <c r="N229" s="166" t="s">
        <v>40</v>
      </c>
      <c r="O229" s="62"/>
      <c r="P229" s="167">
        <f t="shared" si="41"/>
        <v>0</v>
      </c>
      <c r="Q229" s="167">
        <v>0</v>
      </c>
      <c r="R229" s="167">
        <f t="shared" si="42"/>
        <v>0</v>
      </c>
      <c r="S229" s="167">
        <v>0</v>
      </c>
      <c r="T229" s="168">
        <f t="shared" si="4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9" t="s">
        <v>114</v>
      </c>
      <c r="AT229" s="169" t="s">
        <v>224</v>
      </c>
      <c r="AU229" s="169" t="s">
        <v>85</v>
      </c>
      <c r="AY229" s="18" t="s">
        <v>222</v>
      </c>
      <c r="BE229" s="170">
        <f t="shared" si="44"/>
        <v>0</v>
      </c>
      <c r="BF229" s="170">
        <f t="shared" si="45"/>
        <v>0</v>
      </c>
      <c r="BG229" s="170">
        <f t="shared" si="46"/>
        <v>0</v>
      </c>
      <c r="BH229" s="170">
        <f t="shared" si="47"/>
        <v>0</v>
      </c>
      <c r="BI229" s="170">
        <f t="shared" si="48"/>
        <v>0</v>
      </c>
      <c r="BJ229" s="18" t="s">
        <v>85</v>
      </c>
      <c r="BK229" s="170">
        <f t="shared" si="49"/>
        <v>0</v>
      </c>
      <c r="BL229" s="18" t="s">
        <v>114</v>
      </c>
      <c r="BM229" s="169" t="s">
        <v>2009</v>
      </c>
    </row>
    <row r="230" spans="1:65" s="2" customFormat="1" ht="16.5" customHeight="1">
      <c r="A230" s="33"/>
      <c r="B230" s="156"/>
      <c r="C230" s="209" t="s">
        <v>1499</v>
      </c>
      <c r="D230" s="209" t="s">
        <v>588</v>
      </c>
      <c r="E230" s="210" t="s">
        <v>2353</v>
      </c>
      <c r="F230" s="211" t="s">
        <v>2354</v>
      </c>
      <c r="G230" s="212" t="s">
        <v>227</v>
      </c>
      <c r="H230" s="213">
        <v>1</v>
      </c>
      <c r="I230" s="214"/>
      <c r="J230" s="215">
        <f t="shared" si="40"/>
        <v>0</v>
      </c>
      <c r="K230" s="216"/>
      <c r="L230" s="217"/>
      <c r="M230" s="218" t="s">
        <v>1</v>
      </c>
      <c r="N230" s="219" t="s">
        <v>40</v>
      </c>
      <c r="O230" s="62"/>
      <c r="P230" s="167">
        <f t="shared" si="41"/>
        <v>0</v>
      </c>
      <c r="Q230" s="167">
        <v>0</v>
      </c>
      <c r="R230" s="167">
        <f t="shared" si="42"/>
        <v>0</v>
      </c>
      <c r="S230" s="167">
        <v>0</v>
      </c>
      <c r="T230" s="168">
        <f t="shared" si="4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9" t="s">
        <v>153</v>
      </c>
      <c r="AT230" s="169" t="s">
        <v>588</v>
      </c>
      <c r="AU230" s="169" t="s">
        <v>85</v>
      </c>
      <c r="AY230" s="18" t="s">
        <v>222</v>
      </c>
      <c r="BE230" s="170">
        <f t="shared" si="44"/>
        <v>0</v>
      </c>
      <c r="BF230" s="170">
        <f t="shared" si="45"/>
        <v>0</v>
      </c>
      <c r="BG230" s="170">
        <f t="shared" si="46"/>
        <v>0</v>
      </c>
      <c r="BH230" s="170">
        <f t="shared" si="47"/>
        <v>0</v>
      </c>
      <c r="BI230" s="170">
        <f t="shared" si="48"/>
        <v>0</v>
      </c>
      <c r="BJ230" s="18" t="s">
        <v>85</v>
      </c>
      <c r="BK230" s="170">
        <f t="shared" si="49"/>
        <v>0</v>
      </c>
      <c r="BL230" s="18" t="s">
        <v>114</v>
      </c>
      <c r="BM230" s="169" t="s">
        <v>2012</v>
      </c>
    </row>
    <row r="231" spans="1:65" s="2" customFormat="1" ht="24.15" customHeight="1">
      <c r="A231" s="33"/>
      <c r="B231" s="156"/>
      <c r="C231" s="209" t="s">
        <v>1504</v>
      </c>
      <c r="D231" s="209" t="s">
        <v>588</v>
      </c>
      <c r="E231" s="210" t="s">
        <v>2355</v>
      </c>
      <c r="F231" s="211" t="s">
        <v>2356</v>
      </c>
      <c r="G231" s="212" t="s">
        <v>227</v>
      </c>
      <c r="H231" s="213">
        <v>1</v>
      </c>
      <c r="I231" s="214"/>
      <c r="J231" s="215">
        <f t="shared" si="40"/>
        <v>0</v>
      </c>
      <c r="K231" s="216"/>
      <c r="L231" s="217"/>
      <c r="M231" s="218" t="s">
        <v>1</v>
      </c>
      <c r="N231" s="219" t="s">
        <v>40</v>
      </c>
      <c r="O231" s="62"/>
      <c r="P231" s="167">
        <f t="shared" si="41"/>
        <v>0</v>
      </c>
      <c r="Q231" s="167">
        <v>0</v>
      </c>
      <c r="R231" s="167">
        <f t="shared" si="42"/>
        <v>0</v>
      </c>
      <c r="S231" s="167">
        <v>0</v>
      </c>
      <c r="T231" s="168">
        <f t="shared" si="4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153</v>
      </c>
      <c r="AT231" s="169" t="s">
        <v>588</v>
      </c>
      <c r="AU231" s="169" t="s">
        <v>85</v>
      </c>
      <c r="AY231" s="18" t="s">
        <v>222</v>
      </c>
      <c r="BE231" s="170">
        <f t="shared" si="44"/>
        <v>0</v>
      </c>
      <c r="BF231" s="170">
        <f t="shared" si="45"/>
        <v>0</v>
      </c>
      <c r="BG231" s="170">
        <f t="shared" si="46"/>
        <v>0</v>
      </c>
      <c r="BH231" s="170">
        <f t="shared" si="47"/>
        <v>0</v>
      </c>
      <c r="BI231" s="170">
        <f t="shared" si="48"/>
        <v>0</v>
      </c>
      <c r="BJ231" s="18" t="s">
        <v>85</v>
      </c>
      <c r="BK231" s="170">
        <f t="shared" si="49"/>
        <v>0</v>
      </c>
      <c r="BL231" s="18" t="s">
        <v>114</v>
      </c>
      <c r="BM231" s="169" t="s">
        <v>2015</v>
      </c>
    </row>
    <row r="232" spans="1:65" s="2" customFormat="1" ht="16.5" customHeight="1">
      <c r="A232" s="33"/>
      <c r="B232" s="156"/>
      <c r="C232" s="157" t="s">
        <v>953</v>
      </c>
      <c r="D232" s="157" t="s">
        <v>224</v>
      </c>
      <c r="E232" s="158" t="s">
        <v>2357</v>
      </c>
      <c r="F232" s="159" t="s">
        <v>2358</v>
      </c>
      <c r="G232" s="160" t="s">
        <v>227</v>
      </c>
      <c r="H232" s="161">
        <v>1</v>
      </c>
      <c r="I232" s="162"/>
      <c r="J232" s="163">
        <f t="shared" si="40"/>
        <v>0</v>
      </c>
      <c r="K232" s="164"/>
      <c r="L232" s="34"/>
      <c r="M232" s="165" t="s">
        <v>1</v>
      </c>
      <c r="N232" s="166" t="s">
        <v>40</v>
      </c>
      <c r="O232" s="62"/>
      <c r="P232" s="167">
        <f t="shared" si="41"/>
        <v>0</v>
      </c>
      <c r="Q232" s="167">
        <v>0</v>
      </c>
      <c r="R232" s="167">
        <f t="shared" si="42"/>
        <v>0</v>
      </c>
      <c r="S232" s="167">
        <v>0</v>
      </c>
      <c r="T232" s="168">
        <f t="shared" si="4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9" t="s">
        <v>114</v>
      </c>
      <c r="AT232" s="169" t="s">
        <v>224</v>
      </c>
      <c r="AU232" s="169" t="s">
        <v>85</v>
      </c>
      <c r="AY232" s="18" t="s">
        <v>222</v>
      </c>
      <c r="BE232" s="170">
        <f t="shared" si="44"/>
        <v>0</v>
      </c>
      <c r="BF232" s="170">
        <f t="shared" si="45"/>
        <v>0</v>
      </c>
      <c r="BG232" s="170">
        <f t="shared" si="46"/>
        <v>0</v>
      </c>
      <c r="BH232" s="170">
        <f t="shared" si="47"/>
        <v>0</v>
      </c>
      <c r="BI232" s="170">
        <f t="shared" si="48"/>
        <v>0</v>
      </c>
      <c r="BJ232" s="18" t="s">
        <v>85</v>
      </c>
      <c r="BK232" s="170">
        <f t="shared" si="49"/>
        <v>0</v>
      </c>
      <c r="BL232" s="18" t="s">
        <v>114</v>
      </c>
      <c r="BM232" s="169" t="s">
        <v>2018</v>
      </c>
    </row>
    <row r="233" spans="1:65" s="2" customFormat="1" ht="16.5" customHeight="1">
      <c r="A233" s="33"/>
      <c r="B233" s="156"/>
      <c r="C233" s="157" t="s">
        <v>958</v>
      </c>
      <c r="D233" s="157" t="s">
        <v>224</v>
      </c>
      <c r="E233" s="158" t="s">
        <v>2359</v>
      </c>
      <c r="F233" s="159" t="s">
        <v>2360</v>
      </c>
      <c r="G233" s="160" t="s">
        <v>227</v>
      </c>
      <c r="H233" s="161">
        <v>2</v>
      </c>
      <c r="I233" s="162"/>
      <c r="J233" s="163">
        <f t="shared" si="40"/>
        <v>0</v>
      </c>
      <c r="K233" s="164"/>
      <c r="L233" s="34"/>
      <c r="M233" s="165" t="s">
        <v>1</v>
      </c>
      <c r="N233" s="166" t="s">
        <v>40</v>
      </c>
      <c r="O233" s="62"/>
      <c r="P233" s="167">
        <f t="shared" si="41"/>
        <v>0</v>
      </c>
      <c r="Q233" s="167">
        <v>0</v>
      </c>
      <c r="R233" s="167">
        <f t="shared" si="42"/>
        <v>0</v>
      </c>
      <c r="S233" s="167">
        <v>0</v>
      </c>
      <c r="T233" s="168">
        <f t="shared" si="4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9" t="s">
        <v>114</v>
      </c>
      <c r="AT233" s="169" t="s">
        <v>224</v>
      </c>
      <c r="AU233" s="169" t="s">
        <v>85</v>
      </c>
      <c r="AY233" s="18" t="s">
        <v>222</v>
      </c>
      <c r="BE233" s="170">
        <f t="shared" si="44"/>
        <v>0</v>
      </c>
      <c r="BF233" s="170">
        <f t="shared" si="45"/>
        <v>0</v>
      </c>
      <c r="BG233" s="170">
        <f t="shared" si="46"/>
        <v>0</v>
      </c>
      <c r="BH233" s="170">
        <f t="shared" si="47"/>
        <v>0</v>
      </c>
      <c r="BI233" s="170">
        <f t="shared" si="48"/>
        <v>0</v>
      </c>
      <c r="BJ233" s="18" t="s">
        <v>85</v>
      </c>
      <c r="BK233" s="170">
        <f t="shared" si="49"/>
        <v>0</v>
      </c>
      <c r="BL233" s="18" t="s">
        <v>114</v>
      </c>
      <c r="BM233" s="169" t="s">
        <v>2021</v>
      </c>
    </row>
    <row r="234" spans="1:65" s="2" customFormat="1" ht="16.5" customHeight="1">
      <c r="A234" s="33"/>
      <c r="B234" s="156"/>
      <c r="C234" s="157" t="s">
        <v>969</v>
      </c>
      <c r="D234" s="157" t="s">
        <v>224</v>
      </c>
      <c r="E234" s="158" t="s">
        <v>2361</v>
      </c>
      <c r="F234" s="159" t="s">
        <v>2362</v>
      </c>
      <c r="G234" s="160" t="s">
        <v>227</v>
      </c>
      <c r="H234" s="161">
        <v>2</v>
      </c>
      <c r="I234" s="162"/>
      <c r="J234" s="163">
        <f t="shared" si="40"/>
        <v>0</v>
      </c>
      <c r="K234" s="164"/>
      <c r="L234" s="34"/>
      <c r="M234" s="165" t="s">
        <v>1</v>
      </c>
      <c r="N234" s="166" t="s">
        <v>40</v>
      </c>
      <c r="O234" s="62"/>
      <c r="P234" s="167">
        <f t="shared" si="41"/>
        <v>0</v>
      </c>
      <c r="Q234" s="167">
        <v>0</v>
      </c>
      <c r="R234" s="167">
        <f t="shared" si="42"/>
        <v>0</v>
      </c>
      <c r="S234" s="167">
        <v>0</v>
      </c>
      <c r="T234" s="168">
        <f t="shared" si="4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114</v>
      </c>
      <c r="AT234" s="169" t="s">
        <v>224</v>
      </c>
      <c r="AU234" s="169" t="s">
        <v>85</v>
      </c>
      <c r="AY234" s="18" t="s">
        <v>222</v>
      </c>
      <c r="BE234" s="170">
        <f t="shared" si="44"/>
        <v>0</v>
      </c>
      <c r="BF234" s="170">
        <f t="shared" si="45"/>
        <v>0</v>
      </c>
      <c r="BG234" s="170">
        <f t="shared" si="46"/>
        <v>0</v>
      </c>
      <c r="BH234" s="170">
        <f t="shared" si="47"/>
        <v>0</v>
      </c>
      <c r="BI234" s="170">
        <f t="shared" si="48"/>
        <v>0</v>
      </c>
      <c r="BJ234" s="18" t="s">
        <v>85</v>
      </c>
      <c r="BK234" s="170">
        <f t="shared" si="49"/>
        <v>0</v>
      </c>
      <c r="BL234" s="18" t="s">
        <v>114</v>
      </c>
      <c r="BM234" s="169" t="s">
        <v>2022</v>
      </c>
    </row>
    <row r="235" spans="1:65" s="2" customFormat="1" ht="21.75" customHeight="1">
      <c r="A235" s="33"/>
      <c r="B235" s="156"/>
      <c r="C235" s="157" t="s">
        <v>973</v>
      </c>
      <c r="D235" s="157" t="s">
        <v>224</v>
      </c>
      <c r="E235" s="158" t="s">
        <v>2363</v>
      </c>
      <c r="F235" s="159" t="s">
        <v>2364</v>
      </c>
      <c r="G235" s="160" t="s">
        <v>893</v>
      </c>
      <c r="H235" s="228">
        <v>12.423</v>
      </c>
      <c r="I235" s="162"/>
      <c r="J235" s="163">
        <f t="shared" si="40"/>
        <v>0</v>
      </c>
      <c r="K235" s="164"/>
      <c r="L235" s="34"/>
      <c r="M235" s="165" t="s">
        <v>1</v>
      </c>
      <c r="N235" s="166" t="s">
        <v>40</v>
      </c>
      <c r="O235" s="62"/>
      <c r="P235" s="167">
        <f t="shared" si="41"/>
        <v>0</v>
      </c>
      <c r="Q235" s="167">
        <v>0</v>
      </c>
      <c r="R235" s="167">
        <f t="shared" si="42"/>
        <v>0</v>
      </c>
      <c r="S235" s="167">
        <v>0</v>
      </c>
      <c r="T235" s="168">
        <f t="shared" si="4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114</v>
      </c>
      <c r="AT235" s="169" t="s">
        <v>224</v>
      </c>
      <c r="AU235" s="169" t="s">
        <v>85</v>
      </c>
      <c r="AY235" s="18" t="s">
        <v>222</v>
      </c>
      <c r="BE235" s="170">
        <f t="shared" si="44"/>
        <v>0</v>
      </c>
      <c r="BF235" s="170">
        <f t="shared" si="45"/>
        <v>0</v>
      </c>
      <c r="BG235" s="170">
        <f t="shared" si="46"/>
        <v>0</v>
      </c>
      <c r="BH235" s="170">
        <f t="shared" si="47"/>
        <v>0</v>
      </c>
      <c r="BI235" s="170">
        <f t="shared" si="48"/>
        <v>0</v>
      </c>
      <c r="BJ235" s="18" t="s">
        <v>85</v>
      </c>
      <c r="BK235" s="170">
        <f t="shared" si="49"/>
        <v>0</v>
      </c>
      <c r="BL235" s="18" t="s">
        <v>114</v>
      </c>
      <c r="BM235" s="169" t="s">
        <v>2025</v>
      </c>
    </row>
    <row r="236" spans="1:65" s="12" customFormat="1" ht="22.95" customHeight="1">
      <c r="B236" s="143"/>
      <c r="D236" s="144" t="s">
        <v>73</v>
      </c>
      <c r="E236" s="154" t="s">
        <v>2365</v>
      </c>
      <c r="F236" s="154" t="s">
        <v>2366</v>
      </c>
      <c r="I236" s="146"/>
      <c r="J236" s="155">
        <f>BK236</f>
        <v>0</v>
      </c>
      <c r="L236" s="143"/>
      <c r="M236" s="148"/>
      <c r="N236" s="149"/>
      <c r="O236" s="149"/>
      <c r="P236" s="150">
        <f>SUM(P237:P250)</f>
        <v>0</v>
      </c>
      <c r="Q236" s="149"/>
      <c r="R236" s="150">
        <f>SUM(R237:R250)</f>
        <v>0</v>
      </c>
      <c r="S236" s="149"/>
      <c r="T236" s="151">
        <f>SUM(T237:T250)</f>
        <v>0</v>
      </c>
      <c r="AR236" s="144" t="s">
        <v>85</v>
      </c>
      <c r="AT236" s="152" t="s">
        <v>73</v>
      </c>
      <c r="AU236" s="152" t="s">
        <v>78</v>
      </c>
      <c r="AY236" s="144" t="s">
        <v>222</v>
      </c>
      <c r="BK236" s="153">
        <f>SUM(BK237:BK250)</f>
        <v>0</v>
      </c>
    </row>
    <row r="237" spans="1:65" s="2" customFormat="1" ht="24.15" customHeight="1">
      <c r="A237" s="33"/>
      <c r="B237" s="156"/>
      <c r="C237" s="157" t="s">
        <v>1433</v>
      </c>
      <c r="D237" s="157" t="s">
        <v>224</v>
      </c>
      <c r="E237" s="158" t="s">
        <v>2367</v>
      </c>
      <c r="F237" s="159" t="s">
        <v>2368</v>
      </c>
      <c r="G237" s="160" t="s">
        <v>227</v>
      </c>
      <c r="H237" s="161">
        <v>13</v>
      </c>
      <c r="I237" s="162"/>
      <c r="J237" s="163">
        <f t="shared" ref="J237:J250" si="50">ROUND(I237*H237,2)</f>
        <v>0</v>
      </c>
      <c r="K237" s="164"/>
      <c r="L237" s="34"/>
      <c r="M237" s="165" t="s">
        <v>1</v>
      </c>
      <c r="N237" s="166" t="s">
        <v>40</v>
      </c>
      <c r="O237" s="62"/>
      <c r="P237" s="167">
        <f t="shared" ref="P237:P250" si="51">O237*H237</f>
        <v>0</v>
      </c>
      <c r="Q237" s="167">
        <v>0</v>
      </c>
      <c r="R237" s="167">
        <f t="shared" ref="R237:R250" si="52">Q237*H237</f>
        <v>0</v>
      </c>
      <c r="S237" s="167">
        <v>0</v>
      </c>
      <c r="T237" s="168">
        <f t="shared" ref="T237:T250" si="53"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9" t="s">
        <v>349</v>
      </c>
      <c r="AT237" s="169" t="s">
        <v>224</v>
      </c>
      <c r="AU237" s="169" t="s">
        <v>85</v>
      </c>
      <c r="AY237" s="18" t="s">
        <v>222</v>
      </c>
      <c r="BE237" s="170">
        <f t="shared" ref="BE237:BE250" si="54">IF(N237="základná",J237,0)</f>
        <v>0</v>
      </c>
      <c r="BF237" s="170">
        <f t="shared" ref="BF237:BF250" si="55">IF(N237="znížená",J237,0)</f>
        <v>0</v>
      </c>
      <c r="BG237" s="170">
        <f t="shared" ref="BG237:BG250" si="56">IF(N237="zákl. prenesená",J237,0)</f>
        <v>0</v>
      </c>
      <c r="BH237" s="170">
        <f t="shared" ref="BH237:BH250" si="57">IF(N237="zníž. prenesená",J237,0)</f>
        <v>0</v>
      </c>
      <c r="BI237" s="170">
        <f t="shared" ref="BI237:BI250" si="58">IF(N237="nulová",J237,0)</f>
        <v>0</v>
      </c>
      <c r="BJ237" s="18" t="s">
        <v>85</v>
      </c>
      <c r="BK237" s="170">
        <f t="shared" ref="BK237:BK250" si="59">ROUND(I237*H237,2)</f>
        <v>0</v>
      </c>
      <c r="BL237" s="18" t="s">
        <v>349</v>
      </c>
      <c r="BM237" s="169" t="s">
        <v>2028</v>
      </c>
    </row>
    <row r="238" spans="1:65" s="2" customFormat="1" ht="24.15" customHeight="1">
      <c r="A238" s="33"/>
      <c r="B238" s="156"/>
      <c r="C238" s="157" t="s">
        <v>558</v>
      </c>
      <c r="D238" s="157" t="s">
        <v>224</v>
      </c>
      <c r="E238" s="158" t="s">
        <v>2369</v>
      </c>
      <c r="F238" s="159" t="s">
        <v>2370</v>
      </c>
      <c r="G238" s="160" t="s">
        <v>227</v>
      </c>
      <c r="H238" s="161">
        <v>1</v>
      </c>
      <c r="I238" s="162"/>
      <c r="J238" s="163">
        <f t="shared" si="50"/>
        <v>0</v>
      </c>
      <c r="K238" s="164"/>
      <c r="L238" s="34"/>
      <c r="M238" s="165" t="s">
        <v>1</v>
      </c>
      <c r="N238" s="166" t="s">
        <v>40</v>
      </c>
      <c r="O238" s="62"/>
      <c r="P238" s="167">
        <f t="shared" si="51"/>
        <v>0</v>
      </c>
      <c r="Q238" s="167">
        <v>0</v>
      </c>
      <c r="R238" s="167">
        <f t="shared" si="52"/>
        <v>0</v>
      </c>
      <c r="S238" s="167">
        <v>0</v>
      </c>
      <c r="T238" s="168">
        <f t="shared" si="5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9" t="s">
        <v>349</v>
      </c>
      <c r="AT238" s="169" t="s">
        <v>224</v>
      </c>
      <c r="AU238" s="169" t="s">
        <v>85</v>
      </c>
      <c r="AY238" s="18" t="s">
        <v>222</v>
      </c>
      <c r="BE238" s="170">
        <f t="shared" si="54"/>
        <v>0</v>
      </c>
      <c r="BF238" s="170">
        <f t="shared" si="55"/>
        <v>0</v>
      </c>
      <c r="BG238" s="170">
        <f t="shared" si="56"/>
        <v>0</v>
      </c>
      <c r="BH238" s="170">
        <f t="shared" si="57"/>
        <v>0</v>
      </c>
      <c r="BI238" s="170">
        <f t="shared" si="58"/>
        <v>0</v>
      </c>
      <c r="BJ238" s="18" t="s">
        <v>85</v>
      </c>
      <c r="BK238" s="170">
        <f t="shared" si="59"/>
        <v>0</v>
      </c>
      <c r="BL238" s="18" t="s">
        <v>349</v>
      </c>
      <c r="BM238" s="169" t="s">
        <v>2031</v>
      </c>
    </row>
    <row r="239" spans="1:65" s="2" customFormat="1" ht="37.950000000000003" customHeight="1">
      <c r="A239" s="33"/>
      <c r="B239" s="156"/>
      <c r="C239" s="209" t="s">
        <v>563</v>
      </c>
      <c r="D239" s="209" t="s">
        <v>588</v>
      </c>
      <c r="E239" s="210" t="s">
        <v>2371</v>
      </c>
      <c r="F239" s="211" t="s">
        <v>3315</v>
      </c>
      <c r="G239" s="212" t="s">
        <v>227</v>
      </c>
      <c r="H239" s="213">
        <v>1</v>
      </c>
      <c r="I239" s="214"/>
      <c r="J239" s="215">
        <f t="shared" si="50"/>
        <v>0</v>
      </c>
      <c r="K239" s="216"/>
      <c r="L239" s="217"/>
      <c r="M239" s="218" t="s">
        <v>1</v>
      </c>
      <c r="N239" s="219" t="s">
        <v>40</v>
      </c>
      <c r="O239" s="62"/>
      <c r="P239" s="167">
        <f t="shared" si="51"/>
        <v>0</v>
      </c>
      <c r="Q239" s="167">
        <v>0</v>
      </c>
      <c r="R239" s="167">
        <f t="shared" si="52"/>
        <v>0</v>
      </c>
      <c r="S239" s="167">
        <v>0</v>
      </c>
      <c r="T239" s="168">
        <f t="shared" si="5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9" t="s">
        <v>506</v>
      </c>
      <c r="AT239" s="169" t="s">
        <v>588</v>
      </c>
      <c r="AU239" s="169" t="s">
        <v>85</v>
      </c>
      <c r="AY239" s="18" t="s">
        <v>222</v>
      </c>
      <c r="BE239" s="170">
        <f t="shared" si="54"/>
        <v>0</v>
      </c>
      <c r="BF239" s="170">
        <f t="shared" si="55"/>
        <v>0</v>
      </c>
      <c r="BG239" s="170">
        <f t="shared" si="56"/>
        <v>0</v>
      </c>
      <c r="BH239" s="170">
        <f t="shared" si="57"/>
        <v>0</v>
      </c>
      <c r="BI239" s="170">
        <f t="shared" si="58"/>
        <v>0</v>
      </c>
      <c r="BJ239" s="18" t="s">
        <v>85</v>
      </c>
      <c r="BK239" s="170">
        <f t="shared" si="59"/>
        <v>0</v>
      </c>
      <c r="BL239" s="18" t="s">
        <v>349</v>
      </c>
      <c r="BM239" s="169" t="s">
        <v>2034</v>
      </c>
    </row>
    <row r="240" spans="1:65" s="2" customFormat="1" ht="24.15" customHeight="1">
      <c r="A240" s="33"/>
      <c r="B240" s="156"/>
      <c r="C240" s="157" t="s">
        <v>568</v>
      </c>
      <c r="D240" s="157" t="s">
        <v>224</v>
      </c>
      <c r="E240" s="158" t="s">
        <v>2372</v>
      </c>
      <c r="F240" s="159" t="s">
        <v>2373</v>
      </c>
      <c r="G240" s="160" t="s">
        <v>227</v>
      </c>
      <c r="H240" s="161">
        <v>1</v>
      </c>
      <c r="I240" s="162"/>
      <c r="J240" s="163">
        <f t="shared" si="50"/>
        <v>0</v>
      </c>
      <c r="K240" s="164"/>
      <c r="L240" s="34"/>
      <c r="M240" s="165" t="s">
        <v>1</v>
      </c>
      <c r="N240" s="166" t="s">
        <v>40</v>
      </c>
      <c r="O240" s="62"/>
      <c r="P240" s="167">
        <f t="shared" si="51"/>
        <v>0</v>
      </c>
      <c r="Q240" s="167">
        <v>0</v>
      </c>
      <c r="R240" s="167">
        <f t="shared" si="52"/>
        <v>0</v>
      </c>
      <c r="S240" s="167">
        <v>0</v>
      </c>
      <c r="T240" s="168">
        <f t="shared" si="5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9" t="s">
        <v>349</v>
      </c>
      <c r="AT240" s="169" t="s">
        <v>224</v>
      </c>
      <c r="AU240" s="169" t="s">
        <v>85</v>
      </c>
      <c r="AY240" s="18" t="s">
        <v>222</v>
      </c>
      <c r="BE240" s="170">
        <f t="shared" si="54"/>
        <v>0</v>
      </c>
      <c r="BF240" s="170">
        <f t="shared" si="55"/>
        <v>0</v>
      </c>
      <c r="BG240" s="170">
        <f t="shared" si="56"/>
        <v>0</v>
      </c>
      <c r="BH240" s="170">
        <f t="shared" si="57"/>
        <v>0</v>
      </c>
      <c r="BI240" s="170">
        <f t="shared" si="58"/>
        <v>0</v>
      </c>
      <c r="BJ240" s="18" t="s">
        <v>85</v>
      </c>
      <c r="BK240" s="170">
        <f t="shared" si="59"/>
        <v>0</v>
      </c>
      <c r="BL240" s="18" t="s">
        <v>349</v>
      </c>
      <c r="BM240" s="169" t="s">
        <v>2037</v>
      </c>
    </row>
    <row r="241" spans="1:65" s="2" customFormat="1" ht="37.950000000000003" customHeight="1">
      <c r="A241" s="33"/>
      <c r="B241" s="156"/>
      <c r="C241" s="209" t="s">
        <v>576</v>
      </c>
      <c r="D241" s="209" t="s">
        <v>588</v>
      </c>
      <c r="E241" s="210" t="s">
        <v>2374</v>
      </c>
      <c r="F241" s="211" t="s">
        <v>3316</v>
      </c>
      <c r="G241" s="212" t="s">
        <v>227</v>
      </c>
      <c r="H241" s="213">
        <v>1</v>
      </c>
      <c r="I241" s="214"/>
      <c r="J241" s="215">
        <f t="shared" si="50"/>
        <v>0</v>
      </c>
      <c r="K241" s="216"/>
      <c r="L241" s="217"/>
      <c r="M241" s="218" t="s">
        <v>1</v>
      </c>
      <c r="N241" s="219" t="s">
        <v>40</v>
      </c>
      <c r="O241" s="62"/>
      <c r="P241" s="167">
        <f t="shared" si="51"/>
        <v>0</v>
      </c>
      <c r="Q241" s="167">
        <v>0</v>
      </c>
      <c r="R241" s="167">
        <f t="shared" si="52"/>
        <v>0</v>
      </c>
      <c r="S241" s="167">
        <v>0</v>
      </c>
      <c r="T241" s="168">
        <f t="shared" si="5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9" t="s">
        <v>506</v>
      </c>
      <c r="AT241" s="169" t="s">
        <v>588</v>
      </c>
      <c r="AU241" s="169" t="s">
        <v>85</v>
      </c>
      <c r="AY241" s="18" t="s">
        <v>222</v>
      </c>
      <c r="BE241" s="170">
        <f t="shared" si="54"/>
        <v>0</v>
      </c>
      <c r="BF241" s="170">
        <f t="shared" si="55"/>
        <v>0</v>
      </c>
      <c r="BG241" s="170">
        <f t="shared" si="56"/>
        <v>0</v>
      </c>
      <c r="BH241" s="170">
        <f t="shared" si="57"/>
        <v>0</v>
      </c>
      <c r="BI241" s="170">
        <f t="shared" si="58"/>
        <v>0</v>
      </c>
      <c r="BJ241" s="18" t="s">
        <v>85</v>
      </c>
      <c r="BK241" s="170">
        <f t="shared" si="59"/>
        <v>0</v>
      </c>
      <c r="BL241" s="18" t="s">
        <v>349</v>
      </c>
      <c r="BM241" s="169" t="s">
        <v>2040</v>
      </c>
    </row>
    <row r="242" spans="1:65" s="2" customFormat="1" ht="33" customHeight="1">
      <c r="A242" s="33"/>
      <c r="B242" s="156"/>
      <c r="C242" s="157" t="s">
        <v>582</v>
      </c>
      <c r="D242" s="157" t="s">
        <v>224</v>
      </c>
      <c r="E242" s="158" t="s">
        <v>2375</v>
      </c>
      <c r="F242" s="159" t="s">
        <v>2376</v>
      </c>
      <c r="G242" s="160" t="s">
        <v>227</v>
      </c>
      <c r="H242" s="161">
        <v>1</v>
      </c>
      <c r="I242" s="162"/>
      <c r="J242" s="163">
        <f t="shared" si="50"/>
        <v>0</v>
      </c>
      <c r="K242" s="164"/>
      <c r="L242" s="34"/>
      <c r="M242" s="165" t="s">
        <v>1</v>
      </c>
      <c r="N242" s="166" t="s">
        <v>40</v>
      </c>
      <c r="O242" s="62"/>
      <c r="P242" s="167">
        <f t="shared" si="51"/>
        <v>0</v>
      </c>
      <c r="Q242" s="167">
        <v>0</v>
      </c>
      <c r="R242" s="167">
        <f t="shared" si="52"/>
        <v>0</v>
      </c>
      <c r="S242" s="167">
        <v>0</v>
      </c>
      <c r="T242" s="168">
        <f t="shared" si="5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9" t="s">
        <v>349</v>
      </c>
      <c r="AT242" s="169" t="s">
        <v>224</v>
      </c>
      <c r="AU242" s="169" t="s">
        <v>85</v>
      </c>
      <c r="AY242" s="18" t="s">
        <v>222</v>
      </c>
      <c r="BE242" s="170">
        <f t="shared" si="54"/>
        <v>0</v>
      </c>
      <c r="BF242" s="170">
        <f t="shared" si="55"/>
        <v>0</v>
      </c>
      <c r="BG242" s="170">
        <f t="shared" si="56"/>
        <v>0</v>
      </c>
      <c r="BH242" s="170">
        <f t="shared" si="57"/>
        <v>0</v>
      </c>
      <c r="BI242" s="170">
        <f t="shared" si="58"/>
        <v>0</v>
      </c>
      <c r="BJ242" s="18" t="s">
        <v>85</v>
      </c>
      <c r="BK242" s="170">
        <f t="shared" si="59"/>
        <v>0</v>
      </c>
      <c r="BL242" s="18" t="s">
        <v>349</v>
      </c>
      <c r="BM242" s="169" t="s">
        <v>2043</v>
      </c>
    </row>
    <row r="243" spans="1:65" s="2" customFormat="1" ht="37.950000000000003" customHeight="1">
      <c r="A243" s="33"/>
      <c r="B243" s="156"/>
      <c r="C243" s="209" t="s">
        <v>592</v>
      </c>
      <c r="D243" s="209" t="s">
        <v>588</v>
      </c>
      <c r="E243" s="210" t="s">
        <v>2377</v>
      </c>
      <c r="F243" s="211" t="s">
        <v>3317</v>
      </c>
      <c r="G243" s="212" t="s">
        <v>227</v>
      </c>
      <c r="H243" s="213">
        <v>1</v>
      </c>
      <c r="I243" s="214"/>
      <c r="J243" s="215">
        <f t="shared" si="50"/>
        <v>0</v>
      </c>
      <c r="K243" s="216"/>
      <c r="L243" s="217"/>
      <c r="M243" s="218" t="s">
        <v>1</v>
      </c>
      <c r="N243" s="219" t="s">
        <v>40</v>
      </c>
      <c r="O243" s="62"/>
      <c r="P243" s="167">
        <f t="shared" si="51"/>
        <v>0</v>
      </c>
      <c r="Q243" s="167">
        <v>0</v>
      </c>
      <c r="R243" s="167">
        <f t="shared" si="52"/>
        <v>0</v>
      </c>
      <c r="S243" s="167">
        <v>0</v>
      </c>
      <c r="T243" s="168">
        <f t="shared" si="5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9" t="s">
        <v>506</v>
      </c>
      <c r="AT243" s="169" t="s">
        <v>588</v>
      </c>
      <c r="AU243" s="169" t="s">
        <v>85</v>
      </c>
      <c r="AY243" s="18" t="s">
        <v>222</v>
      </c>
      <c r="BE243" s="170">
        <f t="shared" si="54"/>
        <v>0</v>
      </c>
      <c r="BF243" s="170">
        <f t="shared" si="55"/>
        <v>0</v>
      </c>
      <c r="BG243" s="170">
        <f t="shared" si="56"/>
        <v>0</v>
      </c>
      <c r="BH243" s="170">
        <f t="shared" si="57"/>
        <v>0</v>
      </c>
      <c r="BI243" s="170">
        <f t="shared" si="58"/>
        <v>0</v>
      </c>
      <c r="BJ243" s="18" t="s">
        <v>85</v>
      </c>
      <c r="BK243" s="170">
        <f t="shared" si="59"/>
        <v>0</v>
      </c>
      <c r="BL243" s="18" t="s">
        <v>349</v>
      </c>
      <c r="BM243" s="169" t="s">
        <v>2046</v>
      </c>
    </row>
    <row r="244" spans="1:65" s="2" customFormat="1" ht="24.15" customHeight="1">
      <c r="A244" s="33"/>
      <c r="B244" s="156"/>
      <c r="C244" s="157" t="s">
        <v>396</v>
      </c>
      <c r="D244" s="157" t="s">
        <v>224</v>
      </c>
      <c r="E244" s="158" t="s">
        <v>2378</v>
      </c>
      <c r="F244" s="159" t="s">
        <v>2379</v>
      </c>
      <c r="G244" s="160" t="s">
        <v>227</v>
      </c>
      <c r="H244" s="161">
        <v>2</v>
      </c>
      <c r="I244" s="162"/>
      <c r="J244" s="163">
        <f t="shared" si="50"/>
        <v>0</v>
      </c>
      <c r="K244" s="164"/>
      <c r="L244" s="34"/>
      <c r="M244" s="165" t="s">
        <v>1</v>
      </c>
      <c r="N244" s="166" t="s">
        <v>40</v>
      </c>
      <c r="O244" s="62"/>
      <c r="P244" s="167">
        <f t="shared" si="51"/>
        <v>0</v>
      </c>
      <c r="Q244" s="167">
        <v>0</v>
      </c>
      <c r="R244" s="167">
        <f t="shared" si="52"/>
        <v>0</v>
      </c>
      <c r="S244" s="167">
        <v>0</v>
      </c>
      <c r="T244" s="168">
        <f t="shared" si="5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9" t="s">
        <v>349</v>
      </c>
      <c r="AT244" s="169" t="s">
        <v>224</v>
      </c>
      <c r="AU244" s="169" t="s">
        <v>85</v>
      </c>
      <c r="AY244" s="18" t="s">
        <v>222</v>
      </c>
      <c r="BE244" s="170">
        <f t="shared" si="54"/>
        <v>0</v>
      </c>
      <c r="BF244" s="170">
        <f t="shared" si="55"/>
        <v>0</v>
      </c>
      <c r="BG244" s="170">
        <f t="shared" si="56"/>
        <v>0</v>
      </c>
      <c r="BH244" s="170">
        <f t="shared" si="57"/>
        <v>0</v>
      </c>
      <c r="BI244" s="170">
        <f t="shared" si="58"/>
        <v>0</v>
      </c>
      <c r="BJ244" s="18" t="s">
        <v>85</v>
      </c>
      <c r="BK244" s="170">
        <f t="shared" si="59"/>
        <v>0</v>
      </c>
      <c r="BL244" s="18" t="s">
        <v>349</v>
      </c>
      <c r="BM244" s="169" t="s">
        <v>2049</v>
      </c>
    </row>
    <row r="245" spans="1:65" s="2" customFormat="1" ht="37.950000000000003" customHeight="1">
      <c r="A245" s="33"/>
      <c r="B245" s="156"/>
      <c r="C245" s="209" t="s">
        <v>620</v>
      </c>
      <c r="D245" s="209" t="s">
        <v>588</v>
      </c>
      <c r="E245" s="210" t="s">
        <v>2380</v>
      </c>
      <c r="F245" s="211" t="s">
        <v>3318</v>
      </c>
      <c r="G245" s="212" t="s">
        <v>227</v>
      </c>
      <c r="H245" s="213">
        <v>2</v>
      </c>
      <c r="I245" s="214"/>
      <c r="J245" s="215">
        <f t="shared" si="50"/>
        <v>0</v>
      </c>
      <c r="K245" s="216"/>
      <c r="L245" s="217"/>
      <c r="M245" s="218" t="s">
        <v>1</v>
      </c>
      <c r="N245" s="219" t="s">
        <v>40</v>
      </c>
      <c r="O245" s="62"/>
      <c r="P245" s="167">
        <f t="shared" si="51"/>
        <v>0</v>
      </c>
      <c r="Q245" s="167">
        <v>0</v>
      </c>
      <c r="R245" s="167">
        <f t="shared" si="52"/>
        <v>0</v>
      </c>
      <c r="S245" s="167">
        <v>0</v>
      </c>
      <c r="T245" s="168">
        <f t="shared" si="5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9" t="s">
        <v>506</v>
      </c>
      <c r="AT245" s="169" t="s">
        <v>588</v>
      </c>
      <c r="AU245" s="169" t="s">
        <v>85</v>
      </c>
      <c r="AY245" s="18" t="s">
        <v>222</v>
      </c>
      <c r="BE245" s="170">
        <f t="shared" si="54"/>
        <v>0</v>
      </c>
      <c r="BF245" s="170">
        <f t="shared" si="55"/>
        <v>0</v>
      </c>
      <c r="BG245" s="170">
        <f t="shared" si="56"/>
        <v>0</v>
      </c>
      <c r="BH245" s="170">
        <f t="shared" si="57"/>
        <v>0</v>
      </c>
      <c r="BI245" s="170">
        <f t="shared" si="58"/>
        <v>0</v>
      </c>
      <c r="BJ245" s="18" t="s">
        <v>85</v>
      </c>
      <c r="BK245" s="170">
        <f t="shared" si="59"/>
        <v>0</v>
      </c>
      <c r="BL245" s="18" t="s">
        <v>349</v>
      </c>
      <c r="BM245" s="169" t="s">
        <v>2050</v>
      </c>
    </row>
    <row r="246" spans="1:65" s="2" customFormat="1" ht="24.15" customHeight="1">
      <c r="A246" s="33"/>
      <c r="B246" s="156"/>
      <c r="C246" s="157" t="s">
        <v>407</v>
      </c>
      <c r="D246" s="157" t="s">
        <v>224</v>
      </c>
      <c r="E246" s="158" t="s">
        <v>2381</v>
      </c>
      <c r="F246" s="159" t="s">
        <v>2382</v>
      </c>
      <c r="G246" s="160" t="s">
        <v>227</v>
      </c>
      <c r="H246" s="161">
        <v>2</v>
      </c>
      <c r="I246" s="162"/>
      <c r="J246" s="163">
        <f t="shared" si="50"/>
        <v>0</v>
      </c>
      <c r="K246" s="164"/>
      <c r="L246" s="34"/>
      <c r="M246" s="165" t="s">
        <v>1</v>
      </c>
      <c r="N246" s="166" t="s">
        <v>40</v>
      </c>
      <c r="O246" s="62"/>
      <c r="P246" s="167">
        <f t="shared" si="51"/>
        <v>0</v>
      </c>
      <c r="Q246" s="167">
        <v>0</v>
      </c>
      <c r="R246" s="167">
        <f t="shared" si="52"/>
        <v>0</v>
      </c>
      <c r="S246" s="167">
        <v>0</v>
      </c>
      <c r="T246" s="168">
        <f t="shared" si="5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9" t="s">
        <v>349</v>
      </c>
      <c r="AT246" s="169" t="s">
        <v>224</v>
      </c>
      <c r="AU246" s="169" t="s">
        <v>85</v>
      </c>
      <c r="AY246" s="18" t="s">
        <v>222</v>
      </c>
      <c r="BE246" s="170">
        <f t="shared" si="54"/>
        <v>0</v>
      </c>
      <c r="BF246" s="170">
        <f t="shared" si="55"/>
        <v>0</v>
      </c>
      <c r="BG246" s="170">
        <f t="shared" si="56"/>
        <v>0</v>
      </c>
      <c r="BH246" s="170">
        <f t="shared" si="57"/>
        <v>0</v>
      </c>
      <c r="BI246" s="170">
        <f t="shared" si="58"/>
        <v>0</v>
      </c>
      <c r="BJ246" s="18" t="s">
        <v>85</v>
      </c>
      <c r="BK246" s="170">
        <f t="shared" si="59"/>
        <v>0</v>
      </c>
      <c r="BL246" s="18" t="s">
        <v>349</v>
      </c>
      <c r="BM246" s="169" t="s">
        <v>2053</v>
      </c>
    </row>
    <row r="247" spans="1:65" s="2" customFormat="1" ht="37.950000000000003" customHeight="1">
      <c r="A247" s="33"/>
      <c r="B247" s="156"/>
      <c r="C247" s="209" t="s">
        <v>390</v>
      </c>
      <c r="D247" s="209" t="s">
        <v>588</v>
      </c>
      <c r="E247" s="210" t="s">
        <v>2383</v>
      </c>
      <c r="F247" s="211" t="s">
        <v>3319</v>
      </c>
      <c r="G247" s="212" t="s">
        <v>227</v>
      </c>
      <c r="H247" s="213">
        <v>2</v>
      </c>
      <c r="I247" s="214"/>
      <c r="J247" s="215">
        <f t="shared" si="50"/>
        <v>0</v>
      </c>
      <c r="K247" s="216"/>
      <c r="L247" s="217"/>
      <c r="M247" s="218" t="s">
        <v>1</v>
      </c>
      <c r="N247" s="219" t="s">
        <v>40</v>
      </c>
      <c r="O247" s="62"/>
      <c r="P247" s="167">
        <f t="shared" si="51"/>
        <v>0</v>
      </c>
      <c r="Q247" s="167">
        <v>0</v>
      </c>
      <c r="R247" s="167">
        <f t="shared" si="52"/>
        <v>0</v>
      </c>
      <c r="S247" s="167">
        <v>0</v>
      </c>
      <c r="T247" s="168">
        <f t="shared" si="5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9" t="s">
        <v>506</v>
      </c>
      <c r="AT247" s="169" t="s">
        <v>588</v>
      </c>
      <c r="AU247" s="169" t="s">
        <v>85</v>
      </c>
      <c r="AY247" s="18" t="s">
        <v>222</v>
      </c>
      <c r="BE247" s="170">
        <f t="shared" si="54"/>
        <v>0</v>
      </c>
      <c r="BF247" s="170">
        <f t="shared" si="55"/>
        <v>0</v>
      </c>
      <c r="BG247" s="170">
        <f t="shared" si="56"/>
        <v>0</v>
      </c>
      <c r="BH247" s="170">
        <f t="shared" si="57"/>
        <v>0</v>
      </c>
      <c r="BI247" s="170">
        <f t="shared" si="58"/>
        <v>0</v>
      </c>
      <c r="BJ247" s="18" t="s">
        <v>85</v>
      </c>
      <c r="BK247" s="170">
        <f t="shared" si="59"/>
        <v>0</v>
      </c>
      <c r="BL247" s="18" t="s">
        <v>349</v>
      </c>
      <c r="BM247" s="169" t="s">
        <v>2056</v>
      </c>
    </row>
    <row r="248" spans="1:65" s="2" customFormat="1" ht="33" customHeight="1">
      <c r="A248" s="33"/>
      <c r="B248" s="156"/>
      <c r="C248" s="157" t="s">
        <v>814</v>
      </c>
      <c r="D248" s="157" t="s">
        <v>224</v>
      </c>
      <c r="E248" s="158" t="s">
        <v>2384</v>
      </c>
      <c r="F248" s="159" t="s">
        <v>2385</v>
      </c>
      <c r="G248" s="160" t="s">
        <v>227</v>
      </c>
      <c r="H248" s="161">
        <v>2</v>
      </c>
      <c r="I248" s="162"/>
      <c r="J248" s="163">
        <f t="shared" si="50"/>
        <v>0</v>
      </c>
      <c r="K248" s="164"/>
      <c r="L248" s="34"/>
      <c r="M248" s="165" t="s">
        <v>1</v>
      </c>
      <c r="N248" s="166" t="s">
        <v>40</v>
      </c>
      <c r="O248" s="62"/>
      <c r="P248" s="167">
        <f t="shared" si="51"/>
        <v>0</v>
      </c>
      <c r="Q248" s="167">
        <v>0</v>
      </c>
      <c r="R248" s="167">
        <f t="shared" si="52"/>
        <v>0</v>
      </c>
      <c r="S248" s="167">
        <v>0</v>
      </c>
      <c r="T248" s="168">
        <f t="shared" si="5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9" t="s">
        <v>349</v>
      </c>
      <c r="AT248" s="169" t="s">
        <v>224</v>
      </c>
      <c r="AU248" s="169" t="s">
        <v>85</v>
      </c>
      <c r="AY248" s="18" t="s">
        <v>222</v>
      </c>
      <c r="BE248" s="170">
        <f t="shared" si="54"/>
        <v>0</v>
      </c>
      <c r="BF248" s="170">
        <f t="shared" si="55"/>
        <v>0</v>
      </c>
      <c r="BG248" s="170">
        <f t="shared" si="56"/>
        <v>0</v>
      </c>
      <c r="BH248" s="170">
        <f t="shared" si="57"/>
        <v>0</v>
      </c>
      <c r="BI248" s="170">
        <f t="shared" si="58"/>
        <v>0</v>
      </c>
      <c r="BJ248" s="18" t="s">
        <v>85</v>
      </c>
      <c r="BK248" s="170">
        <f t="shared" si="59"/>
        <v>0</v>
      </c>
      <c r="BL248" s="18" t="s">
        <v>349</v>
      </c>
      <c r="BM248" s="169" t="s">
        <v>2065</v>
      </c>
    </row>
    <row r="249" spans="1:65" s="2" customFormat="1" ht="37.950000000000003" customHeight="1">
      <c r="A249" s="33"/>
      <c r="B249" s="156"/>
      <c r="C249" s="209" t="s">
        <v>934</v>
      </c>
      <c r="D249" s="209" t="s">
        <v>588</v>
      </c>
      <c r="E249" s="210" t="s">
        <v>2386</v>
      </c>
      <c r="F249" s="211" t="s">
        <v>3320</v>
      </c>
      <c r="G249" s="212" t="s">
        <v>227</v>
      </c>
      <c r="H249" s="213">
        <v>2</v>
      </c>
      <c r="I249" s="214"/>
      <c r="J249" s="215">
        <f t="shared" si="50"/>
        <v>0</v>
      </c>
      <c r="K249" s="216"/>
      <c r="L249" s="217"/>
      <c r="M249" s="218" t="s">
        <v>1</v>
      </c>
      <c r="N249" s="219" t="s">
        <v>40</v>
      </c>
      <c r="O249" s="62"/>
      <c r="P249" s="167">
        <f t="shared" si="51"/>
        <v>0</v>
      </c>
      <c r="Q249" s="167">
        <v>0</v>
      </c>
      <c r="R249" s="167">
        <f t="shared" si="52"/>
        <v>0</v>
      </c>
      <c r="S249" s="167">
        <v>0</v>
      </c>
      <c r="T249" s="168">
        <f t="shared" si="5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506</v>
      </c>
      <c r="AT249" s="169" t="s">
        <v>588</v>
      </c>
      <c r="AU249" s="169" t="s">
        <v>85</v>
      </c>
      <c r="AY249" s="18" t="s">
        <v>222</v>
      </c>
      <c r="BE249" s="170">
        <f t="shared" si="54"/>
        <v>0</v>
      </c>
      <c r="BF249" s="170">
        <f t="shared" si="55"/>
        <v>0</v>
      </c>
      <c r="BG249" s="170">
        <f t="shared" si="56"/>
        <v>0</v>
      </c>
      <c r="BH249" s="170">
        <f t="shared" si="57"/>
        <v>0</v>
      </c>
      <c r="BI249" s="170">
        <f t="shared" si="58"/>
        <v>0</v>
      </c>
      <c r="BJ249" s="18" t="s">
        <v>85</v>
      </c>
      <c r="BK249" s="170">
        <f t="shared" si="59"/>
        <v>0</v>
      </c>
      <c r="BL249" s="18" t="s">
        <v>349</v>
      </c>
      <c r="BM249" s="169" t="s">
        <v>2068</v>
      </c>
    </row>
    <row r="250" spans="1:65" s="2" customFormat="1" ht="24.15" customHeight="1">
      <c r="A250" s="33"/>
      <c r="B250" s="156"/>
      <c r="C250" s="157" t="s">
        <v>818</v>
      </c>
      <c r="D250" s="157" t="s">
        <v>224</v>
      </c>
      <c r="E250" s="158" t="s">
        <v>2387</v>
      </c>
      <c r="F250" s="159" t="s">
        <v>2388</v>
      </c>
      <c r="G250" s="160" t="s">
        <v>893</v>
      </c>
      <c r="H250" s="228">
        <v>12.856999999999999</v>
      </c>
      <c r="I250" s="162"/>
      <c r="J250" s="163">
        <f t="shared" si="50"/>
        <v>0</v>
      </c>
      <c r="K250" s="164"/>
      <c r="L250" s="34"/>
      <c r="M250" s="165" t="s">
        <v>1</v>
      </c>
      <c r="N250" s="166" t="s">
        <v>40</v>
      </c>
      <c r="O250" s="62"/>
      <c r="P250" s="167">
        <f t="shared" si="51"/>
        <v>0</v>
      </c>
      <c r="Q250" s="167">
        <v>0</v>
      </c>
      <c r="R250" s="167">
        <f t="shared" si="52"/>
        <v>0</v>
      </c>
      <c r="S250" s="167">
        <v>0</v>
      </c>
      <c r="T250" s="168">
        <f t="shared" si="5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9" t="s">
        <v>349</v>
      </c>
      <c r="AT250" s="169" t="s">
        <v>224</v>
      </c>
      <c r="AU250" s="169" t="s">
        <v>85</v>
      </c>
      <c r="AY250" s="18" t="s">
        <v>222</v>
      </c>
      <c r="BE250" s="170">
        <f t="shared" si="54"/>
        <v>0</v>
      </c>
      <c r="BF250" s="170">
        <f t="shared" si="55"/>
        <v>0</v>
      </c>
      <c r="BG250" s="170">
        <f t="shared" si="56"/>
        <v>0</v>
      </c>
      <c r="BH250" s="170">
        <f t="shared" si="57"/>
        <v>0</v>
      </c>
      <c r="BI250" s="170">
        <f t="shared" si="58"/>
        <v>0</v>
      </c>
      <c r="BJ250" s="18" t="s">
        <v>85</v>
      </c>
      <c r="BK250" s="170">
        <f t="shared" si="59"/>
        <v>0</v>
      </c>
      <c r="BL250" s="18" t="s">
        <v>349</v>
      </c>
      <c r="BM250" s="169" t="s">
        <v>2071</v>
      </c>
    </row>
    <row r="251" spans="1:65" s="12" customFormat="1" ht="22.95" customHeight="1">
      <c r="B251" s="143"/>
      <c r="D251" s="144" t="s">
        <v>73</v>
      </c>
      <c r="E251" s="154" t="s">
        <v>1547</v>
      </c>
      <c r="F251" s="154" t="s">
        <v>1548</v>
      </c>
      <c r="I251" s="146"/>
      <c r="J251" s="155">
        <f>BK251</f>
        <v>0</v>
      </c>
      <c r="L251" s="143"/>
      <c r="M251" s="148"/>
      <c r="N251" s="149"/>
      <c r="O251" s="149"/>
      <c r="P251" s="150">
        <f>SUM(P252:P253)</f>
        <v>0</v>
      </c>
      <c r="Q251" s="149"/>
      <c r="R251" s="150">
        <f>SUM(R252:R253)</f>
        <v>0</v>
      </c>
      <c r="S251" s="149"/>
      <c r="T251" s="151">
        <f>SUM(T252:T253)</f>
        <v>0</v>
      </c>
      <c r="AR251" s="144" t="s">
        <v>85</v>
      </c>
      <c r="AT251" s="152" t="s">
        <v>73</v>
      </c>
      <c r="AU251" s="152" t="s">
        <v>78</v>
      </c>
      <c r="AY251" s="144" t="s">
        <v>222</v>
      </c>
      <c r="BK251" s="153">
        <f>SUM(BK252:BK253)</f>
        <v>0</v>
      </c>
    </row>
    <row r="252" spans="1:65" s="2" customFormat="1" ht="21.75" customHeight="1">
      <c r="A252" s="33"/>
      <c r="B252" s="156"/>
      <c r="C252" s="157" t="s">
        <v>1064</v>
      </c>
      <c r="D252" s="157" t="s">
        <v>224</v>
      </c>
      <c r="E252" s="158" t="s">
        <v>2389</v>
      </c>
      <c r="F252" s="159" t="s">
        <v>2390</v>
      </c>
      <c r="G252" s="160" t="s">
        <v>227</v>
      </c>
      <c r="H252" s="161">
        <v>2</v>
      </c>
      <c r="I252" s="162"/>
      <c r="J252" s="163">
        <f>ROUND(I252*H252,2)</f>
        <v>0</v>
      </c>
      <c r="K252" s="164"/>
      <c r="L252" s="34"/>
      <c r="M252" s="165" t="s">
        <v>1</v>
      </c>
      <c r="N252" s="166" t="s">
        <v>40</v>
      </c>
      <c r="O252" s="62"/>
      <c r="P252" s="167">
        <f>O252*H252</f>
        <v>0</v>
      </c>
      <c r="Q252" s="167">
        <v>0</v>
      </c>
      <c r="R252" s="167">
        <f>Q252*H252</f>
        <v>0</v>
      </c>
      <c r="S252" s="167">
        <v>0</v>
      </c>
      <c r="T252" s="168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9" t="s">
        <v>349</v>
      </c>
      <c r="AT252" s="169" t="s">
        <v>224</v>
      </c>
      <c r="AU252" s="169" t="s">
        <v>85</v>
      </c>
      <c r="AY252" s="18" t="s">
        <v>222</v>
      </c>
      <c r="BE252" s="170">
        <f>IF(N252="základná",J252,0)</f>
        <v>0</v>
      </c>
      <c r="BF252" s="170">
        <f>IF(N252="znížená",J252,0)</f>
        <v>0</v>
      </c>
      <c r="BG252" s="170">
        <f>IF(N252="zákl. prenesená",J252,0)</f>
        <v>0</v>
      </c>
      <c r="BH252" s="170">
        <f>IF(N252="zníž. prenesená",J252,0)</f>
        <v>0</v>
      </c>
      <c r="BI252" s="170">
        <f>IF(N252="nulová",J252,0)</f>
        <v>0</v>
      </c>
      <c r="BJ252" s="18" t="s">
        <v>85</v>
      </c>
      <c r="BK252" s="170">
        <f>ROUND(I252*H252,2)</f>
        <v>0</v>
      </c>
      <c r="BL252" s="18" t="s">
        <v>349</v>
      </c>
      <c r="BM252" s="169" t="s">
        <v>2074</v>
      </c>
    </row>
    <row r="253" spans="1:65" s="2" customFormat="1" ht="16.5" customHeight="1">
      <c r="A253" s="33"/>
      <c r="B253" s="156"/>
      <c r="C253" s="209" t="s">
        <v>1066</v>
      </c>
      <c r="D253" s="209" t="s">
        <v>588</v>
      </c>
      <c r="E253" s="210" t="s">
        <v>2391</v>
      </c>
      <c r="F253" s="211" t="s">
        <v>2392</v>
      </c>
      <c r="G253" s="212" t="s">
        <v>227</v>
      </c>
      <c r="H253" s="213">
        <v>2</v>
      </c>
      <c r="I253" s="214"/>
      <c r="J253" s="215">
        <f>ROUND(I253*H253,2)</f>
        <v>0</v>
      </c>
      <c r="K253" s="216"/>
      <c r="L253" s="217"/>
      <c r="M253" s="225" t="s">
        <v>1</v>
      </c>
      <c r="N253" s="226" t="s">
        <v>40</v>
      </c>
      <c r="O253" s="222"/>
      <c r="P253" s="223">
        <f>O253*H253</f>
        <v>0</v>
      </c>
      <c r="Q253" s="223">
        <v>0</v>
      </c>
      <c r="R253" s="223">
        <f>Q253*H253</f>
        <v>0</v>
      </c>
      <c r="S253" s="223">
        <v>0</v>
      </c>
      <c r="T253" s="224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9" t="s">
        <v>506</v>
      </c>
      <c r="AT253" s="169" t="s">
        <v>588</v>
      </c>
      <c r="AU253" s="169" t="s">
        <v>85</v>
      </c>
      <c r="AY253" s="18" t="s">
        <v>222</v>
      </c>
      <c r="BE253" s="170">
        <f>IF(N253="základná",J253,0)</f>
        <v>0</v>
      </c>
      <c r="BF253" s="170">
        <f>IF(N253="znížená",J253,0)</f>
        <v>0</v>
      </c>
      <c r="BG253" s="170">
        <f>IF(N253="zákl. prenesená",J253,0)</f>
        <v>0</v>
      </c>
      <c r="BH253" s="170">
        <f>IF(N253="zníž. prenesená",J253,0)</f>
        <v>0</v>
      </c>
      <c r="BI253" s="170">
        <f>IF(N253="nulová",J253,0)</f>
        <v>0</v>
      </c>
      <c r="BJ253" s="18" t="s">
        <v>85</v>
      </c>
      <c r="BK253" s="170">
        <f>ROUND(I253*H253,2)</f>
        <v>0</v>
      </c>
      <c r="BL253" s="18" t="s">
        <v>349</v>
      </c>
      <c r="BM253" s="169" t="s">
        <v>2077</v>
      </c>
    </row>
    <row r="254" spans="1:65" s="2" customFormat="1" ht="6.9" customHeight="1">
      <c r="A254" s="33"/>
      <c r="B254" s="51"/>
      <c r="C254" s="52"/>
      <c r="D254" s="52"/>
      <c r="E254" s="52"/>
      <c r="F254" s="52"/>
      <c r="G254" s="52"/>
      <c r="H254" s="52"/>
      <c r="I254" s="52"/>
      <c r="J254" s="52"/>
      <c r="K254" s="52"/>
      <c r="L254" s="34"/>
      <c r="M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</row>
    <row r="257" spans="3:10">
      <c r="C257" s="281" t="s">
        <v>3286</v>
      </c>
      <c r="D257" s="281"/>
      <c r="E257" s="281"/>
      <c r="F257" s="281"/>
      <c r="G257" s="281"/>
      <c r="H257" s="281"/>
      <c r="I257" s="281"/>
      <c r="J257" s="281"/>
    </row>
    <row r="258" spans="3:10">
      <c r="C258" s="281"/>
      <c r="D258" s="281"/>
      <c r="E258" s="281"/>
      <c r="F258" s="281"/>
      <c r="G258" s="281"/>
      <c r="H258" s="281"/>
      <c r="I258" s="281"/>
      <c r="J258" s="281"/>
    </row>
    <row r="259" spans="3:10">
      <c r="C259" s="281"/>
      <c r="D259" s="281"/>
      <c r="E259" s="281"/>
      <c r="F259" s="281"/>
      <c r="G259" s="281"/>
      <c r="H259" s="281"/>
      <c r="I259" s="281"/>
      <c r="J259" s="281"/>
    </row>
    <row r="260" spans="3:10">
      <c r="C260" s="281"/>
      <c r="D260" s="281"/>
      <c r="E260" s="281"/>
      <c r="F260" s="281"/>
      <c r="G260" s="281"/>
      <c r="H260" s="281"/>
      <c r="I260" s="281"/>
      <c r="J260" s="281"/>
    </row>
    <row r="261" spans="3:10">
      <c r="C261" s="281"/>
      <c r="D261" s="281"/>
      <c r="E261" s="281"/>
      <c r="F261" s="281"/>
      <c r="G261" s="281"/>
      <c r="H261" s="281"/>
      <c r="I261" s="281"/>
      <c r="J261" s="281"/>
    </row>
    <row r="265" spans="3:10">
      <c r="C265" s="281" t="s">
        <v>3287</v>
      </c>
      <c r="D265" s="281"/>
      <c r="E265" s="281"/>
      <c r="F265" s="281"/>
      <c r="G265" s="281"/>
      <c r="H265" s="281"/>
      <c r="I265" s="281"/>
      <c r="J265" s="281"/>
    </row>
    <row r="266" spans="3:10">
      <c r="C266" s="281"/>
      <c r="D266" s="281"/>
      <c r="E266" s="281"/>
      <c r="F266" s="281"/>
      <c r="G266" s="281"/>
      <c r="H266" s="281"/>
      <c r="I266" s="281"/>
      <c r="J266" s="281"/>
    </row>
    <row r="267" spans="3:10">
      <c r="C267" s="281"/>
      <c r="D267" s="281"/>
      <c r="E267" s="281"/>
      <c r="F267" s="281"/>
      <c r="G267" s="281"/>
      <c r="H267" s="281"/>
      <c r="I267" s="281"/>
      <c r="J267" s="281"/>
    </row>
    <row r="268" spans="3:10">
      <c r="C268" s="281"/>
      <c r="D268" s="281"/>
      <c r="E268" s="281"/>
      <c r="F268" s="281"/>
      <c r="G268" s="281"/>
      <c r="H268" s="281"/>
      <c r="I268" s="281"/>
      <c r="J268" s="281"/>
    </row>
    <row r="274" spans="3:10">
      <c r="C274" s="281" t="s">
        <v>3288</v>
      </c>
      <c r="D274" s="281"/>
      <c r="E274" s="281"/>
      <c r="F274" s="281"/>
      <c r="G274" s="281"/>
      <c r="H274" s="281"/>
      <c r="I274" s="281"/>
      <c r="J274" s="281"/>
    </row>
    <row r="275" spans="3:10">
      <c r="C275" s="281"/>
      <c r="D275" s="281"/>
      <c r="E275" s="281"/>
      <c r="F275" s="281"/>
      <c r="G275" s="281"/>
      <c r="H275" s="281"/>
      <c r="I275" s="281"/>
      <c r="J275" s="281"/>
    </row>
  </sheetData>
  <autoFilter ref="C134:K253" xr:uid="{00000000-0009-0000-0000-000011000000}"/>
  <mergeCells count="18">
    <mergeCell ref="C257:J261"/>
    <mergeCell ref="C265:J268"/>
    <mergeCell ref="C274:J275"/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168"/>
  <sheetViews>
    <sheetView showGridLines="0" topLeftCell="A141" workbookViewId="0">
      <selection activeCell="F144" sqref="F14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145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2182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598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2183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">
        <v>1</v>
      </c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ROUND(J128,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ROUND((SUM(BE128:BE145)),  2)</f>
        <v>0</v>
      </c>
      <c r="G37" s="109"/>
      <c r="H37" s="109"/>
      <c r="I37" s="110">
        <v>0.2</v>
      </c>
      <c r="J37" s="108">
        <f>ROUND(((SUM(BE128:BE145))*I37),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ROUND((SUM(BF128:BF145)),  2)</f>
        <v>0</v>
      </c>
      <c r="G38" s="109"/>
      <c r="H38" s="109"/>
      <c r="I38" s="110">
        <v>0.2</v>
      </c>
      <c r="J38" s="108">
        <f>ROUND(((SUM(BF128:BF145))*I38),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ROUND((SUM(BG128:BG145)),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ROUND((SUM(BH128:BH145)),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ROUND((SUM(BI128:BI145)),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2182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598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01.6 - Vykurovanie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J128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202</v>
      </c>
      <c r="E101" s="126"/>
      <c r="F101" s="126"/>
      <c r="G101" s="126"/>
      <c r="H101" s="126"/>
      <c r="I101" s="126"/>
      <c r="J101" s="127">
        <f>J129</f>
        <v>0</v>
      </c>
      <c r="L101" s="124"/>
    </row>
    <row r="102" spans="1:47" s="10" customFormat="1" ht="19.95" customHeight="1">
      <c r="B102" s="128"/>
      <c r="D102" s="129" t="s">
        <v>940</v>
      </c>
      <c r="E102" s="130"/>
      <c r="F102" s="130"/>
      <c r="G102" s="130"/>
      <c r="H102" s="130"/>
      <c r="I102" s="130"/>
      <c r="J102" s="131">
        <f>J130</f>
        <v>0</v>
      </c>
      <c r="L102" s="128"/>
    </row>
    <row r="103" spans="1:47" s="10" customFormat="1" ht="19.95" customHeight="1">
      <c r="B103" s="128"/>
      <c r="D103" s="129" t="s">
        <v>2186</v>
      </c>
      <c r="E103" s="130"/>
      <c r="F103" s="130"/>
      <c r="G103" s="130"/>
      <c r="H103" s="130"/>
      <c r="I103" s="130"/>
      <c r="J103" s="131">
        <f>J136</f>
        <v>0</v>
      </c>
      <c r="L103" s="128"/>
    </row>
    <row r="104" spans="1:47" s="10" customFormat="1" ht="19.95" customHeight="1">
      <c r="B104" s="128"/>
      <c r="D104" s="129" t="s">
        <v>2188</v>
      </c>
      <c r="E104" s="130"/>
      <c r="F104" s="130"/>
      <c r="G104" s="130"/>
      <c r="H104" s="130"/>
      <c r="I104" s="130"/>
      <c r="J104" s="131">
        <f>J142</f>
        <v>0</v>
      </c>
      <c r="L104" s="128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" customHeight="1">
      <c r="A111" s="33"/>
      <c r="B111" s="34"/>
      <c r="C111" s="22" t="s">
        <v>208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77" t="str">
        <f>E7</f>
        <v>Výstavba zberného dvora Gemerská Poloma</v>
      </c>
      <c r="F114" s="278"/>
      <c r="G114" s="278"/>
      <c r="H114" s="278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187</v>
      </c>
      <c r="L115" s="21"/>
    </row>
    <row r="116" spans="1:63" s="1" customFormat="1" ht="16.5" customHeight="1">
      <c r="B116" s="21"/>
      <c r="E116" s="277" t="s">
        <v>2182</v>
      </c>
      <c r="F116" s="240"/>
      <c r="G116" s="240"/>
      <c r="H116" s="240"/>
      <c r="L116" s="21"/>
    </row>
    <row r="117" spans="1:63" s="1" customFormat="1" ht="12" customHeight="1">
      <c r="B117" s="21"/>
      <c r="C117" s="28" t="s">
        <v>189</v>
      </c>
      <c r="L117" s="21"/>
    </row>
    <row r="118" spans="1:63" s="2" customFormat="1" ht="16.5" customHeight="1">
      <c r="A118" s="33"/>
      <c r="B118" s="34"/>
      <c r="C118" s="33"/>
      <c r="D118" s="33"/>
      <c r="E118" s="279" t="s">
        <v>598</v>
      </c>
      <c r="F118" s="276"/>
      <c r="G118" s="276"/>
      <c r="H118" s="276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191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59" t="str">
        <f>E13</f>
        <v>SO 01.6 - Vykurovanie</v>
      </c>
      <c r="F120" s="276"/>
      <c r="G120" s="276"/>
      <c r="H120" s="276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19</v>
      </c>
      <c r="D122" s="33"/>
      <c r="E122" s="33"/>
      <c r="F122" s="26" t="str">
        <f>F16</f>
        <v>Gemerska Poloma</v>
      </c>
      <c r="G122" s="33"/>
      <c r="H122" s="33"/>
      <c r="I122" s="28" t="s">
        <v>21</v>
      </c>
      <c r="J122" s="59" t="str">
        <f>IF(J16="","",J16)</f>
        <v/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15" customHeight="1">
      <c r="A124" s="33"/>
      <c r="B124" s="34"/>
      <c r="C124" s="28" t="s">
        <v>22</v>
      </c>
      <c r="D124" s="33"/>
      <c r="E124" s="33"/>
      <c r="F124" s="26" t="str">
        <f>E19</f>
        <v>Obec Gemerská Poloma,Nám.SNP 211 Gemerská Poloma</v>
      </c>
      <c r="G124" s="33"/>
      <c r="H124" s="33"/>
      <c r="I124" s="28" t="s">
        <v>28</v>
      </c>
      <c r="J124" s="31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15" customHeight="1">
      <c r="A125" s="33"/>
      <c r="B125" s="34"/>
      <c r="C125" s="28" t="s">
        <v>26</v>
      </c>
      <c r="D125" s="33"/>
      <c r="E125" s="33"/>
      <c r="F125" s="26" t="str">
        <f>IF(E22="","",E22)</f>
        <v/>
      </c>
      <c r="G125" s="33"/>
      <c r="H125" s="33"/>
      <c r="I125" s="28" t="s">
        <v>31</v>
      </c>
      <c r="J125" s="31" t="str">
        <f>E28</f>
        <v/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32"/>
      <c r="B127" s="133"/>
      <c r="C127" s="134" t="s">
        <v>209</v>
      </c>
      <c r="D127" s="135" t="s">
        <v>59</v>
      </c>
      <c r="E127" s="135" t="s">
        <v>55</v>
      </c>
      <c r="F127" s="135" t="s">
        <v>56</v>
      </c>
      <c r="G127" s="135" t="s">
        <v>210</v>
      </c>
      <c r="H127" s="135" t="s">
        <v>211</v>
      </c>
      <c r="I127" s="135" t="s">
        <v>212</v>
      </c>
      <c r="J127" s="136" t="s">
        <v>196</v>
      </c>
      <c r="K127" s="137" t="s">
        <v>213</v>
      </c>
      <c r="L127" s="138"/>
      <c r="M127" s="66" t="s">
        <v>1</v>
      </c>
      <c r="N127" s="67" t="s">
        <v>38</v>
      </c>
      <c r="O127" s="67" t="s">
        <v>214</v>
      </c>
      <c r="P127" s="67" t="s">
        <v>215</v>
      </c>
      <c r="Q127" s="67" t="s">
        <v>216</v>
      </c>
      <c r="R127" s="67" t="s">
        <v>217</v>
      </c>
      <c r="S127" s="67" t="s">
        <v>218</v>
      </c>
      <c r="T127" s="68" t="s">
        <v>219</v>
      </c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</row>
    <row r="128" spans="1:63" s="2" customFormat="1" ht="22.95" customHeight="1">
      <c r="A128" s="33"/>
      <c r="B128" s="34"/>
      <c r="C128" s="73" t="s">
        <v>197</v>
      </c>
      <c r="D128" s="33"/>
      <c r="E128" s="33"/>
      <c r="F128" s="33"/>
      <c r="G128" s="33"/>
      <c r="H128" s="33"/>
      <c r="I128" s="33"/>
      <c r="J128" s="139">
        <f>BK128</f>
        <v>0</v>
      </c>
      <c r="K128" s="33"/>
      <c r="L128" s="34"/>
      <c r="M128" s="69"/>
      <c r="N128" s="60"/>
      <c r="O128" s="70"/>
      <c r="P128" s="140">
        <f>P129</f>
        <v>0</v>
      </c>
      <c r="Q128" s="70"/>
      <c r="R128" s="140">
        <f>R129</f>
        <v>0</v>
      </c>
      <c r="S128" s="70"/>
      <c r="T128" s="141">
        <f>T129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73</v>
      </c>
      <c r="AU128" s="18" t="s">
        <v>198</v>
      </c>
      <c r="BK128" s="142">
        <f>BK129</f>
        <v>0</v>
      </c>
    </row>
    <row r="129" spans="1:65" s="12" customFormat="1" ht="25.95" customHeight="1">
      <c r="B129" s="143"/>
      <c r="D129" s="144" t="s">
        <v>73</v>
      </c>
      <c r="E129" s="145" t="s">
        <v>510</v>
      </c>
      <c r="F129" s="145" t="s">
        <v>511</v>
      </c>
      <c r="I129" s="146"/>
      <c r="J129" s="147">
        <f>BK129</f>
        <v>0</v>
      </c>
      <c r="L129" s="143"/>
      <c r="M129" s="148"/>
      <c r="N129" s="149"/>
      <c r="O129" s="149"/>
      <c r="P129" s="150">
        <f>P130+P136+P142</f>
        <v>0</v>
      </c>
      <c r="Q129" s="149"/>
      <c r="R129" s="150">
        <f>R130+R136+R142</f>
        <v>0</v>
      </c>
      <c r="S129" s="149"/>
      <c r="T129" s="151">
        <f>T130+T136+T142</f>
        <v>0</v>
      </c>
      <c r="AR129" s="144" t="s">
        <v>78</v>
      </c>
      <c r="AT129" s="152" t="s">
        <v>73</v>
      </c>
      <c r="AU129" s="152" t="s">
        <v>74</v>
      </c>
      <c r="AY129" s="144" t="s">
        <v>222</v>
      </c>
      <c r="BK129" s="153">
        <f>BK130+BK136+BK142</f>
        <v>0</v>
      </c>
    </row>
    <row r="130" spans="1:65" s="12" customFormat="1" ht="22.95" customHeight="1">
      <c r="B130" s="143"/>
      <c r="D130" s="144" t="s">
        <v>73</v>
      </c>
      <c r="E130" s="154" t="s">
        <v>981</v>
      </c>
      <c r="F130" s="154" t="s">
        <v>982</v>
      </c>
      <c r="I130" s="146"/>
      <c r="J130" s="155">
        <f>BK130</f>
        <v>0</v>
      </c>
      <c r="L130" s="143"/>
      <c r="M130" s="148"/>
      <c r="N130" s="149"/>
      <c r="O130" s="149"/>
      <c r="P130" s="150">
        <f>SUM(P131:P135)</f>
        <v>0</v>
      </c>
      <c r="Q130" s="149"/>
      <c r="R130" s="150">
        <f>SUM(R131:R135)</f>
        <v>0</v>
      </c>
      <c r="S130" s="149"/>
      <c r="T130" s="151">
        <f>SUM(T131:T135)</f>
        <v>0</v>
      </c>
      <c r="AR130" s="144" t="s">
        <v>78</v>
      </c>
      <c r="AT130" s="152" t="s">
        <v>73</v>
      </c>
      <c r="AU130" s="152" t="s">
        <v>78</v>
      </c>
      <c r="AY130" s="144" t="s">
        <v>222</v>
      </c>
      <c r="BK130" s="153">
        <f>SUM(BK131:BK135)</f>
        <v>0</v>
      </c>
    </row>
    <row r="131" spans="1:65" s="2" customFormat="1" ht="37.950000000000003" customHeight="1">
      <c r="A131" s="33"/>
      <c r="B131" s="156"/>
      <c r="C131" s="157" t="s">
        <v>78</v>
      </c>
      <c r="D131" s="157" t="s">
        <v>224</v>
      </c>
      <c r="E131" s="158" t="s">
        <v>2197</v>
      </c>
      <c r="F131" s="159" t="s">
        <v>2198</v>
      </c>
      <c r="G131" s="160" t="s">
        <v>399</v>
      </c>
      <c r="H131" s="161">
        <v>28.8</v>
      </c>
      <c r="I131" s="162"/>
      <c r="J131" s="163">
        <f>ROUND(I131*H131,2)</f>
        <v>0</v>
      </c>
      <c r="K131" s="164"/>
      <c r="L131" s="34"/>
      <c r="M131" s="165" t="s">
        <v>1</v>
      </c>
      <c r="N131" s="166" t="s">
        <v>40</v>
      </c>
      <c r="O131" s="62"/>
      <c r="P131" s="167">
        <f>O131*H131</f>
        <v>0</v>
      </c>
      <c r="Q131" s="167">
        <v>0</v>
      </c>
      <c r="R131" s="167">
        <f>Q131*H131</f>
        <v>0</v>
      </c>
      <c r="S131" s="167">
        <v>0</v>
      </c>
      <c r="T131" s="168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9" t="s">
        <v>114</v>
      </c>
      <c r="AT131" s="169" t="s">
        <v>224</v>
      </c>
      <c r="AU131" s="169" t="s">
        <v>85</v>
      </c>
      <c r="AY131" s="18" t="s">
        <v>222</v>
      </c>
      <c r="BE131" s="170">
        <f>IF(N131="základná",J131,0)</f>
        <v>0</v>
      </c>
      <c r="BF131" s="170">
        <f>IF(N131="znížená",J131,0)</f>
        <v>0</v>
      </c>
      <c r="BG131" s="170">
        <f>IF(N131="zákl. prenesená",J131,0)</f>
        <v>0</v>
      </c>
      <c r="BH131" s="170">
        <f>IF(N131="zníž. prenesená",J131,0)</f>
        <v>0</v>
      </c>
      <c r="BI131" s="170">
        <f>IF(N131="nulová",J131,0)</f>
        <v>0</v>
      </c>
      <c r="BJ131" s="18" t="s">
        <v>85</v>
      </c>
      <c r="BK131" s="170">
        <f>ROUND(I131*H131,2)</f>
        <v>0</v>
      </c>
      <c r="BL131" s="18" t="s">
        <v>114</v>
      </c>
      <c r="BM131" s="169" t="s">
        <v>2393</v>
      </c>
    </row>
    <row r="132" spans="1:65" s="2" customFormat="1" ht="24.15" customHeight="1">
      <c r="A132" s="33"/>
      <c r="B132" s="156"/>
      <c r="C132" s="209" t="s">
        <v>85</v>
      </c>
      <c r="D132" s="209" t="s">
        <v>588</v>
      </c>
      <c r="E132" s="210" t="s">
        <v>2199</v>
      </c>
      <c r="F132" s="211" t="s">
        <v>2200</v>
      </c>
      <c r="G132" s="212" t="s">
        <v>399</v>
      </c>
      <c r="H132" s="213">
        <v>5.2</v>
      </c>
      <c r="I132" s="214"/>
      <c r="J132" s="215">
        <f>ROUND(I132*H132,2)</f>
        <v>0</v>
      </c>
      <c r="K132" s="216"/>
      <c r="L132" s="217"/>
      <c r="M132" s="218" t="s">
        <v>1</v>
      </c>
      <c r="N132" s="219" t="s">
        <v>40</v>
      </c>
      <c r="O132" s="62"/>
      <c r="P132" s="167">
        <f>O132*H132</f>
        <v>0</v>
      </c>
      <c r="Q132" s="167">
        <v>0</v>
      </c>
      <c r="R132" s="167">
        <f>Q132*H132</f>
        <v>0</v>
      </c>
      <c r="S132" s="167">
        <v>0</v>
      </c>
      <c r="T132" s="16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9" t="s">
        <v>153</v>
      </c>
      <c r="AT132" s="169" t="s">
        <v>588</v>
      </c>
      <c r="AU132" s="169" t="s">
        <v>85</v>
      </c>
      <c r="AY132" s="18" t="s">
        <v>222</v>
      </c>
      <c r="BE132" s="170">
        <f>IF(N132="základná",J132,0)</f>
        <v>0</v>
      </c>
      <c r="BF132" s="170">
        <f>IF(N132="znížená",J132,0)</f>
        <v>0</v>
      </c>
      <c r="BG132" s="170">
        <f>IF(N132="zákl. prenesená",J132,0)</f>
        <v>0</v>
      </c>
      <c r="BH132" s="170">
        <f>IF(N132="zníž. prenesená",J132,0)</f>
        <v>0</v>
      </c>
      <c r="BI132" s="170">
        <f>IF(N132="nulová",J132,0)</f>
        <v>0</v>
      </c>
      <c r="BJ132" s="18" t="s">
        <v>85</v>
      </c>
      <c r="BK132" s="170">
        <f>ROUND(I132*H132,2)</f>
        <v>0</v>
      </c>
      <c r="BL132" s="18" t="s">
        <v>114</v>
      </c>
      <c r="BM132" s="169" t="s">
        <v>2394</v>
      </c>
    </row>
    <row r="133" spans="1:65" s="2" customFormat="1" ht="24.15" customHeight="1">
      <c r="A133" s="33"/>
      <c r="B133" s="156"/>
      <c r="C133" s="209" t="s">
        <v>90</v>
      </c>
      <c r="D133" s="209" t="s">
        <v>588</v>
      </c>
      <c r="E133" s="210" t="s">
        <v>2201</v>
      </c>
      <c r="F133" s="211" t="s">
        <v>2202</v>
      </c>
      <c r="G133" s="212" t="s">
        <v>399</v>
      </c>
      <c r="H133" s="213">
        <v>10.199999999999999</v>
      </c>
      <c r="I133" s="214"/>
      <c r="J133" s="215">
        <f>ROUND(I133*H133,2)</f>
        <v>0</v>
      </c>
      <c r="K133" s="216"/>
      <c r="L133" s="217"/>
      <c r="M133" s="218" t="s">
        <v>1</v>
      </c>
      <c r="N133" s="219" t="s">
        <v>40</v>
      </c>
      <c r="O133" s="62"/>
      <c r="P133" s="167">
        <f>O133*H133</f>
        <v>0</v>
      </c>
      <c r="Q133" s="167">
        <v>0</v>
      </c>
      <c r="R133" s="167">
        <f>Q133*H133</f>
        <v>0</v>
      </c>
      <c r="S133" s="167">
        <v>0</v>
      </c>
      <c r="T133" s="16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153</v>
      </c>
      <c r="AT133" s="169" t="s">
        <v>588</v>
      </c>
      <c r="AU133" s="169" t="s">
        <v>85</v>
      </c>
      <c r="AY133" s="18" t="s">
        <v>222</v>
      </c>
      <c r="BE133" s="170">
        <f>IF(N133="základná",J133,0)</f>
        <v>0</v>
      </c>
      <c r="BF133" s="170">
        <f>IF(N133="znížená",J133,0)</f>
        <v>0</v>
      </c>
      <c r="BG133" s="170">
        <f>IF(N133="zákl. prenesená",J133,0)</f>
        <v>0</v>
      </c>
      <c r="BH133" s="170">
        <f>IF(N133="zníž. prenesená",J133,0)</f>
        <v>0</v>
      </c>
      <c r="BI133" s="170">
        <f>IF(N133="nulová",J133,0)</f>
        <v>0</v>
      </c>
      <c r="BJ133" s="18" t="s">
        <v>85</v>
      </c>
      <c r="BK133" s="170">
        <f>ROUND(I133*H133,2)</f>
        <v>0</v>
      </c>
      <c r="BL133" s="18" t="s">
        <v>114</v>
      </c>
      <c r="BM133" s="169" t="s">
        <v>2395</v>
      </c>
    </row>
    <row r="134" spans="1:65" s="2" customFormat="1" ht="24.15" customHeight="1">
      <c r="A134" s="33"/>
      <c r="B134" s="156"/>
      <c r="C134" s="209" t="s">
        <v>114</v>
      </c>
      <c r="D134" s="209" t="s">
        <v>588</v>
      </c>
      <c r="E134" s="210" t="s">
        <v>2203</v>
      </c>
      <c r="F134" s="211" t="s">
        <v>2204</v>
      </c>
      <c r="G134" s="212" t="s">
        <v>399</v>
      </c>
      <c r="H134" s="213">
        <v>13.4</v>
      </c>
      <c r="I134" s="214"/>
      <c r="J134" s="215">
        <f>ROUND(I134*H134,2)</f>
        <v>0</v>
      </c>
      <c r="K134" s="216"/>
      <c r="L134" s="217"/>
      <c r="M134" s="218" t="s">
        <v>1</v>
      </c>
      <c r="N134" s="219" t="s">
        <v>40</v>
      </c>
      <c r="O134" s="62"/>
      <c r="P134" s="167">
        <f>O134*H134</f>
        <v>0</v>
      </c>
      <c r="Q134" s="167">
        <v>0</v>
      </c>
      <c r="R134" s="167">
        <f>Q134*H134</f>
        <v>0</v>
      </c>
      <c r="S134" s="167">
        <v>0</v>
      </c>
      <c r="T134" s="16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153</v>
      </c>
      <c r="AT134" s="169" t="s">
        <v>588</v>
      </c>
      <c r="AU134" s="169" t="s">
        <v>85</v>
      </c>
      <c r="AY134" s="18" t="s">
        <v>222</v>
      </c>
      <c r="BE134" s="170">
        <f>IF(N134="základná",J134,0)</f>
        <v>0</v>
      </c>
      <c r="BF134" s="170">
        <f>IF(N134="znížená",J134,0)</f>
        <v>0</v>
      </c>
      <c r="BG134" s="170">
        <f>IF(N134="zákl. prenesená",J134,0)</f>
        <v>0</v>
      </c>
      <c r="BH134" s="170">
        <f>IF(N134="zníž. prenesená",J134,0)</f>
        <v>0</v>
      </c>
      <c r="BI134" s="170">
        <f>IF(N134="nulová",J134,0)</f>
        <v>0</v>
      </c>
      <c r="BJ134" s="18" t="s">
        <v>85</v>
      </c>
      <c r="BK134" s="170">
        <f>ROUND(I134*H134,2)</f>
        <v>0</v>
      </c>
      <c r="BL134" s="18" t="s">
        <v>114</v>
      </c>
      <c r="BM134" s="169" t="s">
        <v>2396</v>
      </c>
    </row>
    <row r="135" spans="1:65" s="2" customFormat="1" ht="24.15" customHeight="1">
      <c r="A135" s="33"/>
      <c r="B135" s="156"/>
      <c r="C135" s="157" t="s">
        <v>121</v>
      </c>
      <c r="D135" s="157" t="s">
        <v>224</v>
      </c>
      <c r="E135" s="158" t="s">
        <v>2211</v>
      </c>
      <c r="F135" s="159" t="s">
        <v>2212</v>
      </c>
      <c r="G135" s="160" t="s">
        <v>893</v>
      </c>
      <c r="H135" s="228">
        <v>2.1</v>
      </c>
      <c r="I135" s="162"/>
      <c r="J135" s="163">
        <f>ROUND(I135*H135,2)</f>
        <v>0</v>
      </c>
      <c r="K135" s="164"/>
      <c r="L135" s="34"/>
      <c r="M135" s="165" t="s">
        <v>1</v>
      </c>
      <c r="N135" s="166" t="s">
        <v>40</v>
      </c>
      <c r="O135" s="62"/>
      <c r="P135" s="167">
        <f>O135*H135</f>
        <v>0</v>
      </c>
      <c r="Q135" s="167">
        <v>0</v>
      </c>
      <c r="R135" s="167">
        <f>Q135*H135</f>
        <v>0</v>
      </c>
      <c r="S135" s="167">
        <v>0</v>
      </c>
      <c r="T135" s="16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114</v>
      </c>
      <c r="AT135" s="169" t="s">
        <v>224</v>
      </c>
      <c r="AU135" s="169" t="s">
        <v>85</v>
      </c>
      <c r="AY135" s="18" t="s">
        <v>222</v>
      </c>
      <c r="BE135" s="170">
        <f>IF(N135="základná",J135,0)</f>
        <v>0</v>
      </c>
      <c r="BF135" s="170">
        <f>IF(N135="znížená",J135,0)</f>
        <v>0</v>
      </c>
      <c r="BG135" s="170">
        <f>IF(N135="zákl. prenesená",J135,0)</f>
        <v>0</v>
      </c>
      <c r="BH135" s="170">
        <f>IF(N135="zníž. prenesená",J135,0)</f>
        <v>0</v>
      </c>
      <c r="BI135" s="170">
        <f>IF(N135="nulová",J135,0)</f>
        <v>0</v>
      </c>
      <c r="BJ135" s="18" t="s">
        <v>85</v>
      </c>
      <c r="BK135" s="170">
        <f>ROUND(I135*H135,2)</f>
        <v>0</v>
      </c>
      <c r="BL135" s="18" t="s">
        <v>114</v>
      </c>
      <c r="BM135" s="169" t="s">
        <v>2397</v>
      </c>
    </row>
    <row r="136" spans="1:65" s="12" customFormat="1" ht="22.95" customHeight="1">
      <c r="B136" s="143"/>
      <c r="D136" s="144" t="s">
        <v>73</v>
      </c>
      <c r="E136" s="154" t="s">
        <v>2268</v>
      </c>
      <c r="F136" s="154" t="s">
        <v>2269</v>
      </c>
      <c r="I136" s="146"/>
      <c r="J136" s="155">
        <f>BK136</f>
        <v>0</v>
      </c>
      <c r="L136" s="143"/>
      <c r="M136" s="148"/>
      <c r="N136" s="149"/>
      <c r="O136" s="149"/>
      <c r="P136" s="150">
        <f>SUM(P137:P141)</f>
        <v>0</v>
      </c>
      <c r="Q136" s="149"/>
      <c r="R136" s="150">
        <f>SUM(R137:R141)</f>
        <v>0</v>
      </c>
      <c r="S136" s="149"/>
      <c r="T136" s="151">
        <f>SUM(T137:T141)</f>
        <v>0</v>
      </c>
      <c r="AR136" s="144" t="s">
        <v>78</v>
      </c>
      <c r="AT136" s="152" t="s">
        <v>73</v>
      </c>
      <c r="AU136" s="152" t="s">
        <v>78</v>
      </c>
      <c r="AY136" s="144" t="s">
        <v>222</v>
      </c>
      <c r="BK136" s="153">
        <f>SUM(BK137:BK141)</f>
        <v>0</v>
      </c>
    </row>
    <row r="137" spans="1:65" s="2" customFormat="1" ht="37.950000000000003" customHeight="1">
      <c r="A137" s="33"/>
      <c r="B137" s="156"/>
      <c r="C137" s="157" t="s">
        <v>137</v>
      </c>
      <c r="D137" s="157" t="s">
        <v>224</v>
      </c>
      <c r="E137" s="158" t="s">
        <v>2270</v>
      </c>
      <c r="F137" s="159" t="s">
        <v>2271</v>
      </c>
      <c r="G137" s="160" t="s">
        <v>399</v>
      </c>
      <c r="H137" s="161">
        <v>5.2</v>
      </c>
      <c r="I137" s="162"/>
      <c r="J137" s="163">
        <f>ROUND(I137*H137,2)</f>
        <v>0</v>
      </c>
      <c r="K137" s="164"/>
      <c r="L137" s="34"/>
      <c r="M137" s="165" t="s">
        <v>1</v>
      </c>
      <c r="N137" s="166" t="s">
        <v>40</v>
      </c>
      <c r="O137" s="62"/>
      <c r="P137" s="167">
        <f>O137*H137</f>
        <v>0</v>
      </c>
      <c r="Q137" s="167">
        <v>0</v>
      </c>
      <c r="R137" s="167">
        <f>Q137*H137</f>
        <v>0</v>
      </c>
      <c r="S137" s="167">
        <v>0</v>
      </c>
      <c r="T137" s="16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114</v>
      </c>
      <c r="AT137" s="169" t="s">
        <v>224</v>
      </c>
      <c r="AU137" s="169" t="s">
        <v>85</v>
      </c>
      <c r="AY137" s="18" t="s">
        <v>222</v>
      </c>
      <c r="BE137" s="170">
        <f>IF(N137="základná",J137,0)</f>
        <v>0</v>
      </c>
      <c r="BF137" s="170">
        <f>IF(N137="znížená",J137,0)</f>
        <v>0</v>
      </c>
      <c r="BG137" s="170">
        <f>IF(N137="zákl. prenesená",J137,0)</f>
        <v>0</v>
      </c>
      <c r="BH137" s="170">
        <f>IF(N137="zníž. prenesená",J137,0)</f>
        <v>0</v>
      </c>
      <c r="BI137" s="170">
        <f>IF(N137="nulová",J137,0)</f>
        <v>0</v>
      </c>
      <c r="BJ137" s="18" t="s">
        <v>85</v>
      </c>
      <c r="BK137" s="170">
        <f>ROUND(I137*H137,2)</f>
        <v>0</v>
      </c>
      <c r="BL137" s="18" t="s">
        <v>114</v>
      </c>
      <c r="BM137" s="169" t="s">
        <v>2398</v>
      </c>
    </row>
    <row r="138" spans="1:65" s="2" customFormat="1" ht="37.950000000000003" customHeight="1">
      <c r="A138" s="33"/>
      <c r="B138" s="156"/>
      <c r="C138" s="157" t="s">
        <v>146</v>
      </c>
      <c r="D138" s="157" t="s">
        <v>224</v>
      </c>
      <c r="E138" s="158" t="s">
        <v>2272</v>
      </c>
      <c r="F138" s="159" t="s">
        <v>2273</v>
      </c>
      <c r="G138" s="160" t="s">
        <v>399</v>
      </c>
      <c r="H138" s="161">
        <v>10.199999999999999</v>
      </c>
      <c r="I138" s="162"/>
      <c r="J138" s="163">
        <f>ROUND(I138*H138,2)</f>
        <v>0</v>
      </c>
      <c r="K138" s="164"/>
      <c r="L138" s="34"/>
      <c r="M138" s="165" t="s">
        <v>1</v>
      </c>
      <c r="N138" s="166" t="s">
        <v>40</v>
      </c>
      <c r="O138" s="62"/>
      <c r="P138" s="167">
        <f>O138*H138</f>
        <v>0</v>
      </c>
      <c r="Q138" s="167">
        <v>0</v>
      </c>
      <c r="R138" s="167">
        <f>Q138*H138</f>
        <v>0</v>
      </c>
      <c r="S138" s="167">
        <v>0</v>
      </c>
      <c r="T138" s="16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>IF(N138="základná",J138,0)</f>
        <v>0</v>
      </c>
      <c r="BF138" s="170">
        <f>IF(N138="znížená",J138,0)</f>
        <v>0</v>
      </c>
      <c r="BG138" s="170">
        <f>IF(N138="zákl. prenesená",J138,0)</f>
        <v>0</v>
      </c>
      <c r="BH138" s="170">
        <f>IF(N138="zníž. prenesená",J138,0)</f>
        <v>0</v>
      </c>
      <c r="BI138" s="170">
        <f>IF(N138="nulová",J138,0)</f>
        <v>0</v>
      </c>
      <c r="BJ138" s="18" t="s">
        <v>85</v>
      </c>
      <c r="BK138" s="170">
        <f>ROUND(I138*H138,2)</f>
        <v>0</v>
      </c>
      <c r="BL138" s="18" t="s">
        <v>114</v>
      </c>
      <c r="BM138" s="169" t="s">
        <v>2399</v>
      </c>
    </row>
    <row r="139" spans="1:65" s="2" customFormat="1" ht="37.950000000000003" customHeight="1">
      <c r="A139" s="33"/>
      <c r="B139" s="156"/>
      <c r="C139" s="157" t="s">
        <v>153</v>
      </c>
      <c r="D139" s="157" t="s">
        <v>224</v>
      </c>
      <c r="E139" s="158" t="s">
        <v>2274</v>
      </c>
      <c r="F139" s="159" t="s">
        <v>2275</v>
      </c>
      <c r="G139" s="160" t="s">
        <v>399</v>
      </c>
      <c r="H139" s="161">
        <v>13.4</v>
      </c>
      <c r="I139" s="162"/>
      <c r="J139" s="163">
        <f>ROUND(I139*H139,2)</f>
        <v>0</v>
      </c>
      <c r="K139" s="164"/>
      <c r="L139" s="34"/>
      <c r="M139" s="165" t="s">
        <v>1</v>
      </c>
      <c r="N139" s="166" t="s">
        <v>40</v>
      </c>
      <c r="O139" s="62"/>
      <c r="P139" s="167">
        <f>O139*H139</f>
        <v>0</v>
      </c>
      <c r="Q139" s="167">
        <v>0</v>
      </c>
      <c r="R139" s="167">
        <f>Q139*H139</f>
        <v>0</v>
      </c>
      <c r="S139" s="167">
        <v>0</v>
      </c>
      <c r="T139" s="16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>IF(N139="základná",J139,0)</f>
        <v>0</v>
      </c>
      <c r="BF139" s="170">
        <f>IF(N139="znížená",J139,0)</f>
        <v>0</v>
      </c>
      <c r="BG139" s="170">
        <f>IF(N139="zákl. prenesená",J139,0)</f>
        <v>0</v>
      </c>
      <c r="BH139" s="170">
        <f>IF(N139="zníž. prenesená",J139,0)</f>
        <v>0</v>
      </c>
      <c r="BI139" s="170">
        <f>IF(N139="nulová",J139,0)</f>
        <v>0</v>
      </c>
      <c r="BJ139" s="18" t="s">
        <v>85</v>
      </c>
      <c r="BK139" s="170">
        <f>ROUND(I139*H139,2)</f>
        <v>0</v>
      </c>
      <c r="BL139" s="18" t="s">
        <v>114</v>
      </c>
      <c r="BM139" s="169" t="s">
        <v>2400</v>
      </c>
    </row>
    <row r="140" spans="1:65" s="2" customFormat="1" ht="16.5" customHeight="1">
      <c r="A140" s="33"/>
      <c r="B140" s="156"/>
      <c r="C140" s="157" t="s">
        <v>160</v>
      </c>
      <c r="D140" s="157" t="s">
        <v>224</v>
      </c>
      <c r="E140" s="158" t="s">
        <v>2289</v>
      </c>
      <c r="F140" s="159" t="s">
        <v>2290</v>
      </c>
      <c r="G140" s="160" t="s">
        <v>399</v>
      </c>
      <c r="H140" s="161">
        <v>28.8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0</v>
      </c>
      <c r="R140" s="167">
        <f>Q140*H140</f>
        <v>0</v>
      </c>
      <c r="S140" s="167">
        <v>0</v>
      </c>
      <c r="T140" s="16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85</v>
      </c>
      <c r="BK140" s="170">
        <f>ROUND(I140*H140,2)</f>
        <v>0</v>
      </c>
      <c r="BL140" s="18" t="s">
        <v>114</v>
      </c>
      <c r="BM140" s="169" t="s">
        <v>2401</v>
      </c>
    </row>
    <row r="141" spans="1:65" s="2" customFormat="1" ht="24.15" customHeight="1">
      <c r="A141" s="33"/>
      <c r="B141" s="156"/>
      <c r="C141" s="157" t="s">
        <v>179</v>
      </c>
      <c r="D141" s="157" t="s">
        <v>224</v>
      </c>
      <c r="E141" s="158" t="s">
        <v>2298</v>
      </c>
      <c r="F141" s="159" t="s">
        <v>2299</v>
      </c>
      <c r="G141" s="160" t="s">
        <v>893</v>
      </c>
      <c r="H141" s="228">
        <v>3.9</v>
      </c>
      <c r="I141" s="162"/>
      <c r="J141" s="163">
        <f>ROUND(I141*H141,2)</f>
        <v>0</v>
      </c>
      <c r="K141" s="164"/>
      <c r="L141" s="34"/>
      <c r="M141" s="165" t="s">
        <v>1</v>
      </c>
      <c r="N141" s="166" t="s">
        <v>40</v>
      </c>
      <c r="O141" s="62"/>
      <c r="P141" s="167">
        <f>O141*H141</f>
        <v>0</v>
      </c>
      <c r="Q141" s="167">
        <v>0</v>
      </c>
      <c r="R141" s="167">
        <f>Q141*H141</f>
        <v>0</v>
      </c>
      <c r="S141" s="167">
        <v>0</v>
      </c>
      <c r="T141" s="16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114</v>
      </c>
      <c r="AT141" s="169" t="s">
        <v>224</v>
      </c>
      <c r="AU141" s="169" t="s">
        <v>85</v>
      </c>
      <c r="AY141" s="18" t="s">
        <v>222</v>
      </c>
      <c r="BE141" s="170">
        <f>IF(N141="základná",J141,0)</f>
        <v>0</v>
      </c>
      <c r="BF141" s="170">
        <f>IF(N141="znížená",J141,0)</f>
        <v>0</v>
      </c>
      <c r="BG141" s="170">
        <f>IF(N141="zákl. prenesená",J141,0)</f>
        <v>0</v>
      </c>
      <c r="BH141" s="170">
        <f>IF(N141="zníž. prenesená",J141,0)</f>
        <v>0</v>
      </c>
      <c r="BI141" s="170">
        <f>IF(N141="nulová",J141,0)</f>
        <v>0</v>
      </c>
      <c r="BJ141" s="18" t="s">
        <v>85</v>
      </c>
      <c r="BK141" s="170">
        <f>ROUND(I141*H141,2)</f>
        <v>0</v>
      </c>
      <c r="BL141" s="18" t="s">
        <v>114</v>
      </c>
      <c r="BM141" s="169" t="s">
        <v>2402</v>
      </c>
    </row>
    <row r="142" spans="1:65" s="12" customFormat="1" ht="22.95" customHeight="1">
      <c r="B142" s="143"/>
      <c r="D142" s="144" t="s">
        <v>73</v>
      </c>
      <c r="E142" s="154" t="s">
        <v>2365</v>
      </c>
      <c r="F142" s="154" t="s">
        <v>2366</v>
      </c>
      <c r="I142" s="146"/>
      <c r="J142" s="155">
        <f>BK142</f>
        <v>0</v>
      </c>
      <c r="L142" s="143"/>
      <c r="M142" s="148"/>
      <c r="N142" s="149"/>
      <c r="O142" s="149"/>
      <c r="P142" s="150">
        <f>SUM(P143:P145)</f>
        <v>0</v>
      </c>
      <c r="Q142" s="149"/>
      <c r="R142" s="150">
        <f>SUM(R143:R145)</f>
        <v>0</v>
      </c>
      <c r="S142" s="149"/>
      <c r="T142" s="151">
        <f>SUM(T143:T145)</f>
        <v>0</v>
      </c>
      <c r="AR142" s="144" t="s">
        <v>85</v>
      </c>
      <c r="AT142" s="152" t="s">
        <v>73</v>
      </c>
      <c r="AU142" s="152" t="s">
        <v>78</v>
      </c>
      <c r="AY142" s="144" t="s">
        <v>222</v>
      </c>
      <c r="BK142" s="153">
        <f>SUM(BK143:BK145)</f>
        <v>0</v>
      </c>
    </row>
    <row r="143" spans="1:65" s="2" customFormat="1" ht="33" customHeight="1">
      <c r="A143" s="33"/>
      <c r="B143" s="156"/>
      <c r="C143" s="157" t="s">
        <v>314</v>
      </c>
      <c r="D143" s="157" t="s">
        <v>224</v>
      </c>
      <c r="E143" s="158" t="s">
        <v>2403</v>
      </c>
      <c r="F143" s="159" t="s">
        <v>2404</v>
      </c>
      <c r="G143" s="160" t="s">
        <v>227</v>
      </c>
      <c r="H143" s="161">
        <v>4</v>
      </c>
      <c r="I143" s="162"/>
      <c r="J143" s="163">
        <f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>O143*H143</f>
        <v>0</v>
      </c>
      <c r="Q143" s="167">
        <v>0</v>
      </c>
      <c r="R143" s="167">
        <f>Q143*H143</f>
        <v>0</v>
      </c>
      <c r="S143" s="167">
        <v>0</v>
      </c>
      <c r="T143" s="16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349</v>
      </c>
      <c r="AT143" s="169" t="s">
        <v>224</v>
      </c>
      <c r="AU143" s="169" t="s">
        <v>85</v>
      </c>
      <c r="AY143" s="18" t="s">
        <v>222</v>
      </c>
      <c r="BE143" s="170">
        <f>IF(N143="základná",J143,0)</f>
        <v>0</v>
      </c>
      <c r="BF143" s="170">
        <f>IF(N143="znížená",J143,0)</f>
        <v>0</v>
      </c>
      <c r="BG143" s="170">
        <f>IF(N143="zákl. prenesená",J143,0)</f>
        <v>0</v>
      </c>
      <c r="BH143" s="170">
        <f>IF(N143="zníž. prenesená",J143,0)</f>
        <v>0</v>
      </c>
      <c r="BI143" s="170">
        <f>IF(N143="nulová",J143,0)</f>
        <v>0</v>
      </c>
      <c r="BJ143" s="18" t="s">
        <v>85</v>
      </c>
      <c r="BK143" s="170">
        <f>ROUND(I143*H143,2)</f>
        <v>0</v>
      </c>
      <c r="BL143" s="18" t="s">
        <v>349</v>
      </c>
      <c r="BM143" s="169" t="s">
        <v>2405</v>
      </c>
    </row>
    <row r="144" spans="1:65" s="2" customFormat="1" ht="37.950000000000003" customHeight="1">
      <c r="A144" s="33"/>
      <c r="B144" s="156"/>
      <c r="C144" s="209" t="s">
        <v>321</v>
      </c>
      <c r="D144" s="209" t="s">
        <v>588</v>
      </c>
      <c r="E144" s="210" t="s">
        <v>2406</v>
      </c>
      <c r="F144" s="211" t="s">
        <v>3321</v>
      </c>
      <c r="G144" s="212" t="s">
        <v>227</v>
      </c>
      <c r="H144" s="213">
        <v>4</v>
      </c>
      <c r="I144" s="214"/>
      <c r="J144" s="215">
        <f>ROUND(I144*H144,2)</f>
        <v>0</v>
      </c>
      <c r="K144" s="216"/>
      <c r="L144" s="217"/>
      <c r="M144" s="218" t="s">
        <v>1</v>
      </c>
      <c r="N144" s="219" t="s">
        <v>40</v>
      </c>
      <c r="O144" s="62"/>
      <c r="P144" s="167">
        <f>O144*H144</f>
        <v>0</v>
      </c>
      <c r="Q144" s="167">
        <v>0</v>
      </c>
      <c r="R144" s="167">
        <f>Q144*H144</f>
        <v>0</v>
      </c>
      <c r="S144" s="167">
        <v>0</v>
      </c>
      <c r="T144" s="16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506</v>
      </c>
      <c r="AT144" s="169" t="s">
        <v>588</v>
      </c>
      <c r="AU144" s="169" t="s">
        <v>85</v>
      </c>
      <c r="AY144" s="18" t="s">
        <v>222</v>
      </c>
      <c r="BE144" s="170">
        <f>IF(N144="základná",J144,0)</f>
        <v>0</v>
      </c>
      <c r="BF144" s="170">
        <f>IF(N144="znížená",J144,0)</f>
        <v>0</v>
      </c>
      <c r="BG144" s="170">
        <f>IF(N144="zákl. prenesená",J144,0)</f>
        <v>0</v>
      </c>
      <c r="BH144" s="170">
        <f>IF(N144="zníž. prenesená",J144,0)</f>
        <v>0</v>
      </c>
      <c r="BI144" s="170">
        <f>IF(N144="nulová",J144,0)</f>
        <v>0</v>
      </c>
      <c r="BJ144" s="18" t="s">
        <v>85</v>
      </c>
      <c r="BK144" s="170">
        <f>ROUND(I144*H144,2)</f>
        <v>0</v>
      </c>
      <c r="BL144" s="18" t="s">
        <v>349</v>
      </c>
      <c r="BM144" s="169" t="s">
        <v>2407</v>
      </c>
    </row>
    <row r="145" spans="1:65" s="2" customFormat="1" ht="24.15" customHeight="1">
      <c r="A145" s="33"/>
      <c r="B145" s="156"/>
      <c r="C145" s="157" t="s">
        <v>330</v>
      </c>
      <c r="D145" s="157" t="s">
        <v>224</v>
      </c>
      <c r="E145" s="158" t="s">
        <v>2387</v>
      </c>
      <c r="F145" s="159" t="s">
        <v>2388</v>
      </c>
      <c r="G145" s="160" t="s">
        <v>893</v>
      </c>
      <c r="H145" s="228">
        <v>6.9</v>
      </c>
      <c r="I145" s="162"/>
      <c r="J145" s="163">
        <f>ROUND(I145*H145,2)</f>
        <v>0</v>
      </c>
      <c r="K145" s="164"/>
      <c r="L145" s="34"/>
      <c r="M145" s="220" t="s">
        <v>1</v>
      </c>
      <c r="N145" s="221" t="s">
        <v>40</v>
      </c>
      <c r="O145" s="222"/>
      <c r="P145" s="223">
        <f>O145*H145</f>
        <v>0</v>
      </c>
      <c r="Q145" s="223">
        <v>0</v>
      </c>
      <c r="R145" s="223">
        <f>Q145*H145</f>
        <v>0</v>
      </c>
      <c r="S145" s="223">
        <v>0</v>
      </c>
      <c r="T145" s="224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349</v>
      </c>
      <c r="AT145" s="169" t="s">
        <v>224</v>
      </c>
      <c r="AU145" s="169" t="s">
        <v>85</v>
      </c>
      <c r="AY145" s="18" t="s">
        <v>222</v>
      </c>
      <c r="BE145" s="170">
        <f>IF(N145="základná",J145,0)</f>
        <v>0</v>
      </c>
      <c r="BF145" s="170">
        <f>IF(N145="znížená",J145,0)</f>
        <v>0</v>
      </c>
      <c r="BG145" s="170">
        <f>IF(N145="zákl. prenesená",J145,0)</f>
        <v>0</v>
      </c>
      <c r="BH145" s="170">
        <f>IF(N145="zníž. prenesená",J145,0)</f>
        <v>0</v>
      </c>
      <c r="BI145" s="170">
        <f>IF(N145="nulová",J145,0)</f>
        <v>0</v>
      </c>
      <c r="BJ145" s="18" t="s">
        <v>85</v>
      </c>
      <c r="BK145" s="170">
        <f>ROUND(I145*H145,2)</f>
        <v>0</v>
      </c>
      <c r="BL145" s="18" t="s">
        <v>349</v>
      </c>
      <c r="BM145" s="169" t="s">
        <v>2408</v>
      </c>
    </row>
    <row r="146" spans="1:65" s="2" customFormat="1" ht="6.9" customHeight="1">
      <c r="A146" s="33"/>
      <c r="B146" s="51"/>
      <c r="C146" s="52"/>
      <c r="D146" s="52"/>
      <c r="E146" s="52"/>
      <c r="F146" s="52"/>
      <c r="G146" s="52"/>
      <c r="H146" s="52"/>
      <c r="I146" s="52"/>
      <c r="J146" s="52"/>
      <c r="K146" s="52"/>
      <c r="L146" s="34"/>
      <c r="M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</row>
    <row r="149" spans="1:65">
      <c r="C149" s="281" t="s">
        <v>3286</v>
      </c>
      <c r="D149" s="281"/>
      <c r="E149" s="281"/>
      <c r="F149" s="281"/>
      <c r="G149" s="281"/>
      <c r="H149" s="281"/>
      <c r="I149" s="281"/>
      <c r="J149" s="281"/>
    </row>
    <row r="150" spans="1:65">
      <c r="C150" s="281"/>
      <c r="D150" s="281"/>
      <c r="E150" s="281"/>
      <c r="F150" s="281"/>
      <c r="G150" s="281"/>
      <c r="H150" s="281"/>
      <c r="I150" s="281"/>
      <c r="J150" s="281"/>
    </row>
    <row r="151" spans="1:65">
      <c r="C151" s="281"/>
      <c r="D151" s="281"/>
      <c r="E151" s="281"/>
      <c r="F151" s="281"/>
      <c r="G151" s="281"/>
      <c r="H151" s="281"/>
      <c r="I151" s="281"/>
      <c r="J151" s="281"/>
    </row>
    <row r="152" spans="1:65">
      <c r="C152" s="281"/>
      <c r="D152" s="281"/>
      <c r="E152" s="281"/>
      <c r="F152" s="281"/>
      <c r="G152" s="281"/>
      <c r="H152" s="281"/>
      <c r="I152" s="281"/>
      <c r="J152" s="281"/>
    </row>
    <row r="153" spans="1:65">
      <c r="C153" s="281"/>
      <c r="D153" s="281"/>
      <c r="E153" s="281"/>
      <c r="F153" s="281"/>
      <c r="G153" s="281"/>
      <c r="H153" s="281"/>
      <c r="I153" s="281"/>
      <c r="J153" s="281"/>
    </row>
    <row r="156" spans="1:65">
      <c r="C156" s="281" t="s">
        <v>3287</v>
      </c>
      <c r="D156" s="281"/>
      <c r="E156" s="281"/>
      <c r="F156" s="281"/>
      <c r="G156" s="281"/>
      <c r="H156" s="281"/>
      <c r="I156" s="281"/>
      <c r="J156" s="281"/>
    </row>
    <row r="157" spans="1:65">
      <c r="C157" s="281"/>
      <c r="D157" s="281"/>
      <c r="E157" s="281"/>
      <c r="F157" s="281"/>
      <c r="G157" s="281"/>
      <c r="H157" s="281"/>
      <c r="I157" s="281"/>
      <c r="J157" s="281"/>
    </row>
    <row r="158" spans="1:65">
      <c r="C158" s="281"/>
      <c r="D158" s="281"/>
      <c r="E158" s="281"/>
      <c r="F158" s="281"/>
      <c r="G158" s="281"/>
      <c r="H158" s="281"/>
      <c r="I158" s="281"/>
      <c r="J158" s="281"/>
    </row>
    <row r="159" spans="1:65">
      <c r="C159" s="281"/>
      <c r="D159" s="281"/>
      <c r="E159" s="281"/>
      <c r="F159" s="281"/>
      <c r="G159" s="281"/>
      <c r="H159" s="281"/>
      <c r="I159" s="281"/>
      <c r="J159" s="281"/>
    </row>
    <row r="160" spans="1:65">
      <c r="C160" s="281"/>
      <c r="D160" s="281"/>
      <c r="E160" s="281"/>
      <c r="F160" s="281"/>
      <c r="G160" s="281"/>
      <c r="H160" s="281"/>
      <c r="I160" s="281"/>
      <c r="J160" s="281"/>
    </row>
    <row r="167" spans="3:10">
      <c r="C167" s="281" t="s">
        <v>3288</v>
      </c>
      <c r="D167" s="281"/>
      <c r="E167" s="281"/>
      <c r="F167" s="281"/>
      <c r="G167" s="281"/>
      <c r="H167" s="281"/>
      <c r="I167" s="281"/>
      <c r="J167" s="281"/>
    </row>
    <row r="168" spans="3:10">
      <c r="C168" s="281"/>
      <c r="D168" s="281"/>
      <c r="E168" s="281"/>
      <c r="F168" s="281"/>
      <c r="G168" s="281"/>
      <c r="H168" s="281"/>
      <c r="I168" s="281"/>
      <c r="J168" s="281"/>
    </row>
  </sheetData>
  <autoFilter ref="C127:K145" xr:uid="{00000000-0009-0000-0000-000012000000}"/>
  <mergeCells count="18">
    <mergeCell ref="C149:J153"/>
    <mergeCell ref="C156:J160"/>
    <mergeCell ref="C167:J168"/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83"/>
  <sheetViews>
    <sheetView showGridLines="0" topLeftCell="D450" zoomScale="120" zoomScaleNormal="120" workbookViewId="0">
      <selection activeCell="C482" sqref="C482:J48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91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188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192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ROUND(J133,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ROUND((SUM(BE133:BE461)),  2)</f>
        <v>0</v>
      </c>
      <c r="G37" s="109"/>
      <c r="H37" s="109"/>
      <c r="I37" s="110">
        <v>0.2</v>
      </c>
      <c r="J37" s="108">
        <f>ROUND(((SUM(BE133:BE461))*I37),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ROUND((SUM(BF133:BF461)),  2)</f>
        <v>0</v>
      </c>
      <c r="G38" s="109"/>
      <c r="H38" s="109"/>
      <c r="I38" s="110">
        <v>0.2</v>
      </c>
      <c r="J38" s="108">
        <f>ROUND(((SUM(BF133:BF461))*I38),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ROUND((SUM(BG133:BG461)),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ROUND((SUM(BH133:BH461)),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ROUND((SUM(BI133:BI461)),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188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01.1 - B - Architektonické riešenie - búranie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/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J133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J134</f>
        <v>0</v>
      </c>
      <c r="L101" s="124"/>
    </row>
    <row r="102" spans="1:47" s="10" customFormat="1" ht="19.95" customHeight="1">
      <c r="B102" s="128"/>
      <c r="D102" s="129" t="s">
        <v>200</v>
      </c>
      <c r="E102" s="130"/>
      <c r="F102" s="130"/>
      <c r="G102" s="130"/>
      <c r="H102" s="130"/>
      <c r="I102" s="130"/>
      <c r="J102" s="131">
        <f>J135</f>
        <v>0</v>
      </c>
      <c r="L102" s="128"/>
    </row>
    <row r="103" spans="1:47" s="10" customFormat="1" ht="19.95" customHeight="1">
      <c r="B103" s="128"/>
      <c r="D103" s="129" t="s">
        <v>201</v>
      </c>
      <c r="E103" s="130"/>
      <c r="F103" s="130"/>
      <c r="G103" s="130"/>
      <c r="H103" s="130"/>
      <c r="I103" s="130"/>
      <c r="J103" s="131">
        <f>J395</f>
        <v>0</v>
      </c>
      <c r="L103" s="128"/>
    </row>
    <row r="104" spans="1:47" s="9" customFormat="1" ht="24.9" customHeight="1">
      <c r="B104" s="124"/>
      <c r="D104" s="125" t="s">
        <v>202</v>
      </c>
      <c r="E104" s="126"/>
      <c r="F104" s="126"/>
      <c r="G104" s="126"/>
      <c r="H104" s="126"/>
      <c r="I104" s="126"/>
      <c r="J104" s="127">
        <f>J397</f>
        <v>0</v>
      </c>
      <c r="L104" s="124"/>
    </row>
    <row r="105" spans="1:47" s="10" customFormat="1" ht="19.95" customHeight="1">
      <c r="B105" s="128"/>
      <c r="D105" s="129" t="s">
        <v>203</v>
      </c>
      <c r="E105" s="130"/>
      <c r="F105" s="130"/>
      <c r="G105" s="130"/>
      <c r="H105" s="130"/>
      <c r="I105" s="130"/>
      <c r="J105" s="131">
        <f>J398</f>
        <v>0</v>
      </c>
      <c r="L105" s="128"/>
    </row>
    <row r="106" spans="1:47" s="10" customFormat="1" ht="19.95" customHeight="1">
      <c r="B106" s="128"/>
      <c r="D106" s="129" t="s">
        <v>204</v>
      </c>
      <c r="E106" s="130"/>
      <c r="F106" s="130"/>
      <c r="G106" s="130"/>
      <c r="H106" s="130"/>
      <c r="I106" s="130"/>
      <c r="J106" s="131">
        <f>J432</f>
        <v>0</v>
      </c>
      <c r="L106" s="128"/>
    </row>
    <row r="107" spans="1:47" s="10" customFormat="1" ht="19.95" customHeight="1">
      <c r="B107" s="128"/>
      <c r="D107" s="129" t="s">
        <v>205</v>
      </c>
      <c r="E107" s="130"/>
      <c r="F107" s="130"/>
      <c r="G107" s="130"/>
      <c r="H107" s="130"/>
      <c r="I107" s="130"/>
      <c r="J107" s="131">
        <f>J449</f>
        <v>0</v>
      </c>
      <c r="L107" s="128"/>
    </row>
    <row r="108" spans="1:47" s="9" customFormat="1" ht="24.9" customHeight="1">
      <c r="B108" s="124"/>
      <c r="D108" s="125" t="s">
        <v>206</v>
      </c>
      <c r="E108" s="126"/>
      <c r="F108" s="126"/>
      <c r="G108" s="126"/>
      <c r="H108" s="126"/>
      <c r="I108" s="126"/>
      <c r="J108" s="127">
        <f>J458</f>
        <v>0</v>
      </c>
      <c r="L108" s="124"/>
    </row>
    <row r="109" spans="1:47" s="10" customFormat="1" ht="19.95" customHeight="1">
      <c r="B109" s="128"/>
      <c r="D109" s="129" t="s">
        <v>207</v>
      </c>
      <c r="E109" s="130"/>
      <c r="F109" s="130"/>
      <c r="G109" s="130"/>
      <c r="H109" s="130"/>
      <c r="I109" s="130"/>
      <c r="J109" s="131">
        <f>J459</f>
        <v>0</v>
      </c>
      <c r="L109" s="128"/>
    </row>
    <row r="110" spans="1:47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" customHeight="1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" customHeight="1">
      <c r="A116" s="33"/>
      <c r="B116" s="34"/>
      <c r="C116" s="22" t="s">
        <v>208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15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77" t="str">
        <f>E7</f>
        <v>Výstavba zberného dvora Gemerská Poloma</v>
      </c>
      <c r="F119" s="278"/>
      <c r="G119" s="278"/>
      <c r="H119" s="278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1" customFormat="1" ht="12" customHeight="1">
      <c r="B120" s="21"/>
      <c r="C120" s="28" t="s">
        <v>187</v>
      </c>
      <c r="L120" s="21"/>
    </row>
    <row r="121" spans="1:31" s="1" customFormat="1" ht="16.5" customHeight="1">
      <c r="B121" s="21"/>
      <c r="E121" s="277" t="s">
        <v>188</v>
      </c>
      <c r="F121" s="240"/>
      <c r="G121" s="240"/>
      <c r="H121" s="240"/>
      <c r="L121" s="21"/>
    </row>
    <row r="122" spans="1:31" s="1" customFormat="1" ht="12" customHeight="1">
      <c r="B122" s="21"/>
      <c r="C122" s="28" t="s">
        <v>189</v>
      </c>
      <c r="L122" s="21"/>
    </row>
    <row r="123" spans="1:31" s="2" customFormat="1" ht="16.5" customHeight="1">
      <c r="A123" s="33"/>
      <c r="B123" s="34"/>
      <c r="C123" s="33"/>
      <c r="D123" s="33"/>
      <c r="E123" s="279" t="s">
        <v>190</v>
      </c>
      <c r="F123" s="276"/>
      <c r="G123" s="276"/>
      <c r="H123" s="276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191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59" t="str">
        <f>E13</f>
        <v>SO 01.1 - B - Architektonické riešenie - búranie</v>
      </c>
      <c r="F125" s="276"/>
      <c r="G125" s="276"/>
      <c r="H125" s="276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19</v>
      </c>
      <c r="D127" s="33"/>
      <c r="E127" s="33"/>
      <c r="F127" s="26" t="str">
        <f>F16</f>
        <v>Gemerska Poloma</v>
      </c>
      <c r="G127" s="33"/>
      <c r="H127" s="33"/>
      <c r="I127" s="28" t="s">
        <v>21</v>
      </c>
      <c r="J127" s="59" t="str">
        <f>IF(J16="","",J16)</f>
        <v/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25.65" customHeight="1">
      <c r="A129" s="33"/>
      <c r="B129" s="34"/>
      <c r="C129" s="28" t="s">
        <v>22</v>
      </c>
      <c r="D129" s="33"/>
      <c r="E129" s="33"/>
      <c r="F129" s="26" t="str">
        <f>E19</f>
        <v>Obec Gemerská Poloma,Nám.SNP 211 Gemerská Poloma</v>
      </c>
      <c r="G129" s="33"/>
      <c r="H129" s="33"/>
      <c r="I129" s="28" t="s">
        <v>28</v>
      </c>
      <c r="J129" s="31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15" customHeight="1">
      <c r="A130" s="33"/>
      <c r="B130" s="34"/>
      <c r="C130" s="28" t="s">
        <v>26</v>
      </c>
      <c r="D130" s="33"/>
      <c r="E130" s="33"/>
      <c r="F130" s="26"/>
      <c r="G130" s="33"/>
      <c r="H130" s="33"/>
      <c r="I130" s="28" t="s">
        <v>31</v>
      </c>
      <c r="J130" s="31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3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32"/>
      <c r="B132" s="133"/>
      <c r="C132" s="134" t="s">
        <v>209</v>
      </c>
      <c r="D132" s="135" t="s">
        <v>59</v>
      </c>
      <c r="E132" s="135" t="s">
        <v>55</v>
      </c>
      <c r="F132" s="135" t="s">
        <v>56</v>
      </c>
      <c r="G132" s="135" t="s">
        <v>210</v>
      </c>
      <c r="H132" s="135" t="s">
        <v>211</v>
      </c>
      <c r="I132" s="135" t="s">
        <v>212</v>
      </c>
      <c r="J132" s="136" t="s">
        <v>196</v>
      </c>
      <c r="K132" s="137" t="s">
        <v>213</v>
      </c>
      <c r="L132" s="138"/>
      <c r="M132" s="66" t="s">
        <v>1</v>
      </c>
      <c r="N132" s="67" t="s">
        <v>38</v>
      </c>
      <c r="O132" s="67" t="s">
        <v>214</v>
      </c>
      <c r="P132" s="67" t="s">
        <v>215</v>
      </c>
      <c r="Q132" s="67" t="s">
        <v>216</v>
      </c>
      <c r="R132" s="67" t="s">
        <v>217</v>
      </c>
      <c r="S132" s="67" t="s">
        <v>218</v>
      </c>
      <c r="T132" s="68" t="s">
        <v>219</v>
      </c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</row>
    <row r="133" spans="1:65" s="2" customFormat="1" ht="22.95" customHeight="1">
      <c r="A133" s="33"/>
      <c r="B133" s="34"/>
      <c r="C133" s="73" t="s">
        <v>197</v>
      </c>
      <c r="D133" s="33"/>
      <c r="E133" s="33"/>
      <c r="F133" s="33"/>
      <c r="G133" s="33"/>
      <c r="H133" s="33"/>
      <c r="I133" s="33"/>
      <c r="J133" s="139">
        <f>BK133</f>
        <v>0</v>
      </c>
      <c r="K133" s="33"/>
      <c r="L133" s="34"/>
      <c r="M133" s="69"/>
      <c r="N133" s="60"/>
      <c r="O133" s="70"/>
      <c r="P133" s="140">
        <f>P134+P397+P458</f>
        <v>0</v>
      </c>
      <c r="Q133" s="70"/>
      <c r="R133" s="140">
        <f>R134+R397+R458</f>
        <v>4.4284910000000002</v>
      </c>
      <c r="S133" s="70"/>
      <c r="T133" s="141">
        <f>T134+T397+T458</f>
        <v>518.41722600000003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73</v>
      </c>
      <c r="AU133" s="18" t="s">
        <v>198</v>
      </c>
      <c r="BK133" s="142">
        <f>BK134+BK397+BK458</f>
        <v>0</v>
      </c>
    </row>
    <row r="134" spans="1:65" s="12" customFormat="1" ht="25.95" customHeight="1">
      <c r="B134" s="143"/>
      <c r="D134" s="144" t="s">
        <v>73</v>
      </c>
      <c r="E134" s="145" t="s">
        <v>220</v>
      </c>
      <c r="F134" s="145" t="s">
        <v>221</v>
      </c>
      <c r="I134" s="146"/>
      <c r="J134" s="147">
        <f>BK134</f>
        <v>0</v>
      </c>
      <c r="L134" s="143"/>
      <c r="M134" s="148"/>
      <c r="N134" s="149"/>
      <c r="O134" s="149"/>
      <c r="P134" s="150">
        <f>P135+P395</f>
        <v>0</v>
      </c>
      <c r="Q134" s="149"/>
      <c r="R134" s="150">
        <f>R135+R395</f>
        <v>4.4284910000000002</v>
      </c>
      <c r="S134" s="149"/>
      <c r="T134" s="151">
        <f>T135+T395</f>
        <v>449.79881800000004</v>
      </c>
      <c r="AR134" s="144" t="s">
        <v>78</v>
      </c>
      <c r="AT134" s="152" t="s">
        <v>73</v>
      </c>
      <c r="AU134" s="152" t="s">
        <v>74</v>
      </c>
      <c r="AY134" s="144" t="s">
        <v>222</v>
      </c>
      <c r="BK134" s="153">
        <f>BK135+BK395</f>
        <v>0</v>
      </c>
    </row>
    <row r="135" spans="1:65" s="12" customFormat="1" ht="22.95" customHeight="1">
      <c r="B135" s="143"/>
      <c r="D135" s="144" t="s">
        <v>73</v>
      </c>
      <c r="E135" s="154" t="s">
        <v>160</v>
      </c>
      <c r="F135" s="154" t="s">
        <v>223</v>
      </c>
      <c r="I135" s="146"/>
      <c r="J135" s="155">
        <f>BK135</f>
        <v>0</v>
      </c>
      <c r="L135" s="143"/>
      <c r="M135" s="148"/>
      <c r="N135" s="149"/>
      <c r="O135" s="149"/>
      <c r="P135" s="150">
        <f>SUM(P136:P394)</f>
        <v>0</v>
      </c>
      <c r="Q135" s="149"/>
      <c r="R135" s="150">
        <f>SUM(R136:R394)</f>
        <v>4.4284910000000002</v>
      </c>
      <c r="S135" s="149"/>
      <c r="T135" s="151">
        <f>SUM(T136:T394)</f>
        <v>449.79881800000004</v>
      </c>
      <c r="AR135" s="144" t="s">
        <v>78</v>
      </c>
      <c r="AT135" s="152" t="s">
        <v>73</v>
      </c>
      <c r="AU135" s="152" t="s">
        <v>78</v>
      </c>
      <c r="AY135" s="144" t="s">
        <v>222</v>
      </c>
      <c r="BK135" s="153">
        <f>SUM(BK136:BK394)</f>
        <v>0</v>
      </c>
    </row>
    <row r="136" spans="1:65" s="2" customFormat="1" ht="16.5" customHeight="1">
      <c r="A136" s="33"/>
      <c r="B136" s="156"/>
      <c r="C136" s="157" t="s">
        <v>78</v>
      </c>
      <c r="D136" s="157" t="s">
        <v>224</v>
      </c>
      <c r="E136" s="158" t="s">
        <v>225</v>
      </c>
      <c r="F136" s="159" t="s">
        <v>226</v>
      </c>
      <c r="G136" s="160" t="s">
        <v>227</v>
      </c>
      <c r="H136" s="161">
        <v>4</v>
      </c>
      <c r="I136" s="162"/>
      <c r="J136" s="163">
        <f>ROUND(I136*H136,2)</f>
        <v>0</v>
      </c>
      <c r="K136" s="164"/>
      <c r="L136" s="34"/>
      <c r="M136" s="165" t="s">
        <v>1</v>
      </c>
      <c r="N136" s="166" t="s">
        <v>40</v>
      </c>
      <c r="O136" s="62"/>
      <c r="P136" s="167">
        <f>O136*H136</f>
        <v>0</v>
      </c>
      <c r="Q136" s="167">
        <v>0</v>
      </c>
      <c r="R136" s="167">
        <f>Q136*H136</f>
        <v>0</v>
      </c>
      <c r="S136" s="167">
        <v>0</v>
      </c>
      <c r="T136" s="16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114</v>
      </c>
      <c r="AT136" s="169" t="s">
        <v>224</v>
      </c>
      <c r="AU136" s="169" t="s">
        <v>85</v>
      </c>
      <c r="AY136" s="18" t="s">
        <v>222</v>
      </c>
      <c r="BE136" s="170">
        <f>IF(N136="základná",J136,0)</f>
        <v>0</v>
      </c>
      <c r="BF136" s="170">
        <f>IF(N136="znížená",J136,0)</f>
        <v>0</v>
      </c>
      <c r="BG136" s="170">
        <f>IF(N136="zákl. prenesená",J136,0)</f>
        <v>0</v>
      </c>
      <c r="BH136" s="170">
        <f>IF(N136="zníž. prenesená",J136,0)</f>
        <v>0</v>
      </c>
      <c r="BI136" s="170">
        <f>IF(N136="nulová",J136,0)</f>
        <v>0</v>
      </c>
      <c r="BJ136" s="18" t="s">
        <v>85</v>
      </c>
      <c r="BK136" s="170">
        <f>ROUND(I136*H136,2)</f>
        <v>0</v>
      </c>
      <c r="BL136" s="18" t="s">
        <v>114</v>
      </c>
      <c r="BM136" s="169" t="s">
        <v>228</v>
      </c>
    </row>
    <row r="137" spans="1:65" s="13" customFormat="1">
      <c r="B137" s="171"/>
      <c r="D137" s="172" t="s">
        <v>229</v>
      </c>
      <c r="E137" s="173" t="s">
        <v>1</v>
      </c>
      <c r="F137" s="174" t="s">
        <v>230</v>
      </c>
      <c r="H137" s="175">
        <v>1</v>
      </c>
      <c r="I137" s="176"/>
      <c r="L137" s="171"/>
      <c r="M137" s="177"/>
      <c r="N137" s="178"/>
      <c r="O137" s="178"/>
      <c r="P137" s="178"/>
      <c r="Q137" s="178"/>
      <c r="R137" s="178"/>
      <c r="S137" s="178"/>
      <c r="T137" s="179"/>
      <c r="AT137" s="173" t="s">
        <v>229</v>
      </c>
      <c r="AU137" s="173" t="s">
        <v>85</v>
      </c>
      <c r="AV137" s="13" t="s">
        <v>85</v>
      </c>
      <c r="AW137" s="13" t="s">
        <v>30</v>
      </c>
      <c r="AX137" s="13" t="s">
        <v>74</v>
      </c>
      <c r="AY137" s="173" t="s">
        <v>222</v>
      </c>
    </row>
    <row r="138" spans="1:65" s="13" customFormat="1">
      <c r="B138" s="171"/>
      <c r="D138" s="172" t="s">
        <v>229</v>
      </c>
      <c r="E138" s="173" t="s">
        <v>1</v>
      </c>
      <c r="F138" s="174" t="s">
        <v>231</v>
      </c>
      <c r="H138" s="175">
        <v>3</v>
      </c>
      <c r="I138" s="176"/>
      <c r="L138" s="171"/>
      <c r="M138" s="177"/>
      <c r="N138" s="178"/>
      <c r="O138" s="178"/>
      <c r="P138" s="178"/>
      <c r="Q138" s="178"/>
      <c r="R138" s="178"/>
      <c r="S138" s="178"/>
      <c r="T138" s="179"/>
      <c r="AT138" s="173" t="s">
        <v>229</v>
      </c>
      <c r="AU138" s="173" t="s">
        <v>85</v>
      </c>
      <c r="AV138" s="13" t="s">
        <v>85</v>
      </c>
      <c r="AW138" s="13" t="s">
        <v>30</v>
      </c>
      <c r="AX138" s="13" t="s">
        <v>74</v>
      </c>
      <c r="AY138" s="173" t="s">
        <v>222</v>
      </c>
    </row>
    <row r="139" spans="1:65" s="14" customFormat="1">
      <c r="B139" s="180"/>
      <c r="D139" s="172" t="s">
        <v>229</v>
      </c>
      <c r="E139" s="181" t="s">
        <v>1</v>
      </c>
      <c r="F139" s="182" t="s">
        <v>232</v>
      </c>
      <c r="H139" s="183">
        <v>4</v>
      </c>
      <c r="I139" s="184"/>
      <c r="L139" s="180"/>
      <c r="M139" s="185"/>
      <c r="N139" s="186"/>
      <c r="O139" s="186"/>
      <c r="P139" s="186"/>
      <c r="Q139" s="186"/>
      <c r="R139" s="186"/>
      <c r="S139" s="186"/>
      <c r="T139" s="187"/>
      <c r="AT139" s="181" t="s">
        <v>229</v>
      </c>
      <c r="AU139" s="181" t="s">
        <v>85</v>
      </c>
      <c r="AV139" s="14" t="s">
        <v>114</v>
      </c>
      <c r="AW139" s="14" t="s">
        <v>30</v>
      </c>
      <c r="AX139" s="14" t="s">
        <v>78</v>
      </c>
      <c r="AY139" s="181" t="s">
        <v>222</v>
      </c>
    </row>
    <row r="140" spans="1:65" s="2" customFormat="1" ht="21.75" customHeight="1">
      <c r="A140" s="33"/>
      <c r="B140" s="156"/>
      <c r="C140" s="157" t="s">
        <v>90</v>
      </c>
      <c r="D140" s="157" t="s">
        <v>224</v>
      </c>
      <c r="E140" s="158" t="s">
        <v>233</v>
      </c>
      <c r="F140" s="159" t="s">
        <v>234</v>
      </c>
      <c r="G140" s="160" t="s">
        <v>235</v>
      </c>
      <c r="H140" s="161">
        <v>39.835999999999999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0</v>
      </c>
      <c r="R140" s="167">
        <f>Q140*H140</f>
        <v>0</v>
      </c>
      <c r="S140" s="167">
        <v>2.4</v>
      </c>
      <c r="T140" s="168">
        <f>S140*H140</f>
        <v>95.606399999999994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85</v>
      </c>
      <c r="BK140" s="170">
        <f>ROUND(I140*H140,2)</f>
        <v>0</v>
      </c>
      <c r="BL140" s="18" t="s">
        <v>114</v>
      </c>
      <c r="BM140" s="169" t="s">
        <v>236</v>
      </c>
    </row>
    <row r="141" spans="1:65" s="15" customFormat="1">
      <c r="B141" s="188"/>
      <c r="D141" s="172" t="s">
        <v>229</v>
      </c>
      <c r="E141" s="189" t="s">
        <v>1</v>
      </c>
      <c r="F141" s="190" t="s">
        <v>237</v>
      </c>
      <c r="H141" s="189" t="s">
        <v>1</v>
      </c>
      <c r="I141" s="191"/>
      <c r="L141" s="188"/>
      <c r="M141" s="192"/>
      <c r="N141" s="193"/>
      <c r="O141" s="193"/>
      <c r="P141" s="193"/>
      <c r="Q141" s="193"/>
      <c r="R141" s="193"/>
      <c r="S141" s="193"/>
      <c r="T141" s="194"/>
      <c r="AT141" s="189" t="s">
        <v>229</v>
      </c>
      <c r="AU141" s="189" t="s">
        <v>85</v>
      </c>
      <c r="AV141" s="15" t="s">
        <v>78</v>
      </c>
      <c r="AW141" s="15" t="s">
        <v>30</v>
      </c>
      <c r="AX141" s="15" t="s">
        <v>74</v>
      </c>
      <c r="AY141" s="189" t="s">
        <v>222</v>
      </c>
    </row>
    <row r="142" spans="1:65" s="15" customFormat="1">
      <c r="B142" s="188"/>
      <c r="D142" s="172" t="s">
        <v>229</v>
      </c>
      <c r="E142" s="189" t="s">
        <v>1</v>
      </c>
      <c r="F142" s="190" t="s">
        <v>238</v>
      </c>
      <c r="H142" s="189" t="s">
        <v>1</v>
      </c>
      <c r="I142" s="191"/>
      <c r="L142" s="188"/>
      <c r="M142" s="192"/>
      <c r="N142" s="193"/>
      <c r="O142" s="193"/>
      <c r="P142" s="193"/>
      <c r="Q142" s="193"/>
      <c r="R142" s="193"/>
      <c r="S142" s="193"/>
      <c r="T142" s="194"/>
      <c r="AT142" s="189" t="s">
        <v>229</v>
      </c>
      <c r="AU142" s="189" t="s">
        <v>85</v>
      </c>
      <c r="AV142" s="15" t="s">
        <v>78</v>
      </c>
      <c r="AW142" s="15" t="s">
        <v>30</v>
      </c>
      <c r="AX142" s="15" t="s">
        <v>74</v>
      </c>
      <c r="AY142" s="189" t="s">
        <v>222</v>
      </c>
    </row>
    <row r="143" spans="1:65" s="13" customFormat="1">
      <c r="B143" s="171"/>
      <c r="D143" s="172" t="s">
        <v>229</v>
      </c>
      <c r="E143" s="173" t="s">
        <v>1</v>
      </c>
      <c r="F143" s="174" t="s">
        <v>239</v>
      </c>
      <c r="H143" s="175">
        <v>37.729999999999997</v>
      </c>
      <c r="I143" s="176"/>
      <c r="L143" s="171"/>
      <c r="M143" s="177"/>
      <c r="N143" s="178"/>
      <c r="O143" s="178"/>
      <c r="P143" s="178"/>
      <c r="Q143" s="178"/>
      <c r="R143" s="178"/>
      <c r="S143" s="178"/>
      <c r="T143" s="179"/>
      <c r="AT143" s="173" t="s">
        <v>229</v>
      </c>
      <c r="AU143" s="173" t="s">
        <v>85</v>
      </c>
      <c r="AV143" s="13" t="s">
        <v>85</v>
      </c>
      <c r="AW143" s="13" t="s">
        <v>30</v>
      </c>
      <c r="AX143" s="13" t="s">
        <v>74</v>
      </c>
      <c r="AY143" s="173" t="s">
        <v>222</v>
      </c>
    </row>
    <row r="144" spans="1:65" s="13" customFormat="1">
      <c r="B144" s="171"/>
      <c r="D144" s="172" t="s">
        <v>229</v>
      </c>
      <c r="E144" s="173" t="s">
        <v>1</v>
      </c>
      <c r="F144" s="174" t="s">
        <v>240</v>
      </c>
      <c r="H144" s="175">
        <v>53.59</v>
      </c>
      <c r="I144" s="176"/>
      <c r="L144" s="171"/>
      <c r="M144" s="177"/>
      <c r="N144" s="178"/>
      <c r="O144" s="178"/>
      <c r="P144" s="178"/>
      <c r="Q144" s="178"/>
      <c r="R144" s="178"/>
      <c r="S144" s="178"/>
      <c r="T144" s="179"/>
      <c r="AT144" s="173" t="s">
        <v>229</v>
      </c>
      <c r="AU144" s="173" t="s">
        <v>85</v>
      </c>
      <c r="AV144" s="13" t="s">
        <v>85</v>
      </c>
      <c r="AW144" s="13" t="s">
        <v>30</v>
      </c>
      <c r="AX144" s="13" t="s">
        <v>74</v>
      </c>
      <c r="AY144" s="173" t="s">
        <v>222</v>
      </c>
    </row>
    <row r="145" spans="1:65" s="13" customFormat="1">
      <c r="B145" s="171"/>
      <c r="D145" s="172" t="s">
        <v>229</v>
      </c>
      <c r="E145" s="173" t="s">
        <v>1</v>
      </c>
      <c r="F145" s="174" t="s">
        <v>241</v>
      </c>
      <c r="H145" s="175">
        <v>16.89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229</v>
      </c>
      <c r="AU145" s="173" t="s">
        <v>85</v>
      </c>
      <c r="AV145" s="13" t="s">
        <v>85</v>
      </c>
      <c r="AW145" s="13" t="s">
        <v>30</v>
      </c>
      <c r="AX145" s="13" t="s">
        <v>74</v>
      </c>
      <c r="AY145" s="173" t="s">
        <v>222</v>
      </c>
    </row>
    <row r="146" spans="1:65" s="13" customFormat="1">
      <c r="B146" s="171"/>
      <c r="D146" s="172" t="s">
        <v>229</v>
      </c>
      <c r="E146" s="173" t="s">
        <v>1</v>
      </c>
      <c r="F146" s="174" t="s">
        <v>242</v>
      </c>
      <c r="H146" s="175">
        <v>61.02</v>
      </c>
      <c r="I146" s="176"/>
      <c r="L146" s="171"/>
      <c r="M146" s="177"/>
      <c r="N146" s="178"/>
      <c r="O146" s="178"/>
      <c r="P146" s="178"/>
      <c r="Q146" s="178"/>
      <c r="R146" s="178"/>
      <c r="S146" s="178"/>
      <c r="T146" s="179"/>
      <c r="AT146" s="173" t="s">
        <v>229</v>
      </c>
      <c r="AU146" s="173" t="s">
        <v>85</v>
      </c>
      <c r="AV146" s="13" t="s">
        <v>85</v>
      </c>
      <c r="AW146" s="13" t="s">
        <v>30</v>
      </c>
      <c r="AX146" s="13" t="s">
        <v>74</v>
      </c>
      <c r="AY146" s="173" t="s">
        <v>222</v>
      </c>
    </row>
    <row r="147" spans="1:65" s="13" customFormat="1">
      <c r="B147" s="171"/>
      <c r="D147" s="172" t="s">
        <v>229</v>
      </c>
      <c r="E147" s="173" t="s">
        <v>1</v>
      </c>
      <c r="F147" s="174" t="s">
        <v>243</v>
      </c>
      <c r="H147" s="175">
        <v>3.61</v>
      </c>
      <c r="I147" s="176"/>
      <c r="L147" s="171"/>
      <c r="M147" s="177"/>
      <c r="N147" s="178"/>
      <c r="O147" s="178"/>
      <c r="P147" s="178"/>
      <c r="Q147" s="178"/>
      <c r="R147" s="178"/>
      <c r="S147" s="178"/>
      <c r="T147" s="179"/>
      <c r="AT147" s="173" t="s">
        <v>229</v>
      </c>
      <c r="AU147" s="173" t="s">
        <v>85</v>
      </c>
      <c r="AV147" s="13" t="s">
        <v>85</v>
      </c>
      <c r="AW147" s="13" t="s">
        <v>30</v>
      </c>
      <c r="AX147" s="13" t="s">
        <v>74</v>
      </c>
      <c r="AY147" s="173" t="s">
        <v>222</v>
      </c>
    </row>
    <row r="148" spans="1:65" s="13" customFormat="1">
      <c r="B148" s="171"/>
      <c r="D148" s="172" t="s">
        <v>229</v>
      </c>
      <c r="E148" s="173" t="s">
        <v>1</v>
      </c>
      <c r="F148" s="174" t="s">
        <v>244</v>
      </c>
      <c r="H148" s="175">
        <v>13.77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229</v>
      </c>
      <c r="AU148" s="173" t="s">
        <v>85</v>
      </c>
      <c r="AV148" s="13" t="s">
        <v>85</v>
      </c>
      <c r="AW148" s="13" t="s">
        <v>30</v>
      </c>
      <c r="AX148" s="13" t="s">
        <v>74</v>
      </c>
      <c r="AY148" s="173" t="s">
        <v>222</v>
      </c>
    </row>
    <row r="149" spans="1:65" s="13" customFormat="1">
      <c r="B149" s="171"/>
      <c r="D149" s="172" t="s">
        <v>229</v>
      </c>
      <c r="E149" s="173" t="s">
        <v>1</v>
      </c>
      <c r="F149" s="174" t="s">
        <v>245</v>
      </c>
      <c r="H149" s="175">
        <v>78.959999999999994</v>
      </c>
      <c r="I149" s="176"/>
      <c r="L149" s="171"/>
      <c r="M149" s="177"/>
      <c r="N149" s="178"/>
      <c r="O149" s="178"/>
      <c r="P149" s="178"/>
      <c r="Q149" s="178"/>
      <c r="R149" s="178"/>
      <c r="S149" s="178"/>
      <c r="T149" s="179"/>
      <c r="AT149" s="173" t="s">
        <v>229</v>
      </c>
      <c r="AU149" s="173" t="s">
        <v>85</v>
      </c>
      <c r="AV149" s="13" t="s">
        <v>85</v>
      </c>
      <c r="AW149" s="13" t="s">
        <v>30</v>
      </c>
      <c r="AX149" s="13" t="s">
        <v>74</v>
      </c>
      <c r="AY149" s="173" t="s">
        <v>222</v>
      </c>
    </row>
    <row r="150" spans="1:65" s="14" customFormat="1">
      <c r="B150" s="180"/>
      <c r="D150" s="172" t="s">
        <v>229</v>
      </c>
      <c r="E150" s="181" t="s">
        <v>1</v>
      </c>
      <c r="F150" s="182" t="s">
        <v>232</v>
      </c>
      <c r="H150" s="183">
        <v>265.57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229</v>
      </c>
      <c r="AU150" s="181" t="s">
        <v>85</v>
      </c>
      <c r="AV150" s="14" t="s">
        <v>114</v>
      </c>
      <c r="AW150" s="14" t="s">
        <v>30</v>
      </c>
      <c r="AX150" s="14" t="s">
        <v>74</v>
      </c>
      <c r="AY150" s="181" t="s">
        <v>222</v>
      </c>
    </row>
    <row r="151" spans="1:65" s="13" customFormat="1">
      <c r="B151" s="171"/>
      <c r="D151" s="172" t="s">
        <v>229</v>
      </c>
      <c r="E151" s="173" t="s">
        <v>1</v>
      </c>
      <c r="F151" s="174" t="s">
        <v>246</v>
      </c>
      <c r="H151" s="175">
        <v>39.835999999999999</v>
      </c>
      <c r="I151" s="176"/>
      <c r="L151" s="171"/>
      <c r="M151" s="177"/>
      <c r="N151" s="178"/>
      <c r="O151" s="178"/>
      <c r="P151" s="178"/>
      <c r="Q151" s="178"/>
      <c r="R151" s="178"/>
      <c r="S151" s="178"/>
      <c r="T151" s="179"/>
      <c r="AT151" s="173" t="s">
        <v>229</v>
      </c>
      <c r="AU151" s="173" t="s">
        <v>85</v>
      </c>
      <c r="AV151" s="13" t="s">
        <v>85</v>
      </c>
      <c r="AW151" s="13" t="s">
        <v>30</v>
      </c>
      <c r="AX151" s="13" t="s">
        <v>78</v>
      </c>
      <c r="AY151" s="173" t="s">
        <v>222</v>
      </c>
    </row>
    <row r="152" spans="1:65" s="2" customFormat="1" ht="24.15" customHeight="1">
      <c r="A152" s="33"/>
      <c r="B152" s="156"/>
      <c r="C152" s="157" t="s">
        <v>114</v>
      </c>
      <c r="D152" s="157" t="s">
        <v>224</v>
      </c>
      <c r="E152" s="158" t="s">
        <v>247</v>
      </c>
      <c r="F152" s="159" t="s">
        <v>248</v>
      </c>
      <c r="G152" s="160" t="s">
        <v>249</v>
      </c>
      <c r="H152" s="161">
        <v>135.47</v>
      </c>
      <c r="I152" s="162"/>
      <c r="J152" s="163">
        <f>ROUND(I152*H152,2)</f>
        <v>0</v>
      </c>
      <c r="K152" s="164"/>
      <c r="L152" s="34"/>
      <c r="M152" s="165" t="s">
        <v>1</v>
      </c>
      <c r="N152" s="166" t="s">
        <v>40</v>
      </c>
      <c r="O152" s="62"/>
      <c r="P152" s="167">
        <f>O152*H152</f>
        <v>0</v>
      </c>
      <c r="Q152" s="167">
        <v>0</v>
      </c>
      <c r="R152" s="167">
        <f>Q152*H152</f>
        <v>0</v>
      </c>
      <c r="S152" s="167">
        <v>0.19600000000000001</v>
      </c>
      <c r="T152" s="168">
        <f>S152*H152</f>
        <v>26.552120000000002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114</v>
      </c>
      <c r="AT152" s="169" t="s">
        <v>224</v>
      </c>
      <c r="AU152" s="169" t="s">
        <v>85</v>
      </c>
      <c r="AY152" s="18" t="s">
        <v>222</v>
      </c>
      <c r="BE152" s="170">
        <f>IF(N152="základná",J152,0)</f>
        <v>0</v>
      </c>
      <c r="BF152" s="170">
        <f>IF(N152="znížená",J152,0)</f>
        <v>0</v>
      </c>
      <c r="BG152" s="170">
        <f>IF(N152="zákl. prenesená",J152,0)</f>
        <v>0</v>
      </c>
      <c r="BH152" s="170">
        <f>IF(N152="zníž. prenesená",J152,0)</f>
        <v>0</v>
      </c>
      <c r="BI152" s="170">
        <f>IF(N152="nulová",J152,0)</f>
        <v>0</v>
      </c>
      <c r="BJ152" s="18" t="s">
        <v>85</v>
      </c>
      <c r="BK152" s="170">
        <f>ROUND(I152*H152,2)</f>
        <v>0</v>
      </c>
      <c r="BL152" s="18" t="s">
        <v>114</v>
      </c>
      <c r="BM152" s="169" t="s">
        <v>250</v>
      </c>
    </row>
    <row r="153" spans="1:65" s="15" customFormat="1">
      <c r="B153" s="188"/>
      <c r="D153" s="172" t="s">
        <v>229</v>
      </c>
      <c r="E153" s="189" t="s">
        <v>1</v>
      </c>
      <c r="F153" s="190" t="s">
        <v>237</v>
      </c>
      <c r="H153" s="189" t="s">
        <v>1</v>
      </c>
      <c r="I153" s="191"/>
      <c r="L153" s="188"/>
      <c r="M153" s="192"/>
      <c r="N153" s="193"/>
      <c r="O153" s="193"/>
      <c r="P153" s="193"/>
      <c r="Q153" s="193"/>
      <c r="R153" s="193"/>
      <c r="S153" s="193"/>
      <c r="T153" s="194"/>
      <c r="AT153" s="189" t="s">
        <v>229</v>
      </c>
      <c r="AU153" s="189" t="s">
        <v>85</v>
      </c>
      <c r="AV153" s="15" t="s">
        <v>78</v>
      </c>
      <c r="AW153" s="15" t="s">
        <v>30</v>
      </c>
      <c r="AX153" s="15" t="s">
        <v>74</v>
      </c>
      <c r="AY153" s="189" t="s">
        <v>222</v>
      </c>
    </row>
    <row r="154" spans="1:65" s="15" customFormat="1">
      <c r="B154" s="188"/>
      <c r="D154" s="172" t="s">
        <v>229</v>
      </c>
      <c r="E154" s="189" t="s">
        <v>1</v>
      </c>
      <c r="F154" s="190" t="s">
        <v>251</v>
      </c>
      <c r="H154" s="189" t="s">
        <v>1</v>
      </c>
      <c r="I154" s="191"/>
      <c r="L154" s="188"/>
      <c r="M154" s="192"/>
      <c r="N154" s="193"/>
      <c r="O154" s="193"/>
      <c r="P154" s="193"/>
      <c r="Q154" s="193"/>
      <c r="R154" s="193"/>
      <c r="S154" s="193"/>
      <c r="T154" s="194"/>
      <c r="AT154" s="189" t="s">
        <v>229</v>
      </c>
      <c r="AU154" s="189" t="s">
        <v>85</v>
      </c>
      <c r="AV154" s="15" t="s">
        <v>78</v>
      </c>
      <c r="AW154" s="15" t="s">
        <v>30</v>
      </c>
      <c r="AX154" s="15" t="s">
        <v>74</v>
      </c>
      <c r="AY154" s="189" t="s">
        <v>222</v>
      </c>
    </row>
    <row r="155" spans="1:65" s="13" customFormat="1">
      <c r="B155" s="171"/>
      <c r="D155" s="172" t="s">
        <v>229</v>
      </c>
      <c r="E155" s="173" t="s">
        <v>1</v>
      </c>
      <c r="F155" s="174" t="s">
        <v>252</v>
      </c>
      <c r="H155" s="175">
        <v>8.6199999999999992</v>
      </c>
      <c r="I155" s="176"/>
      <c r="L155" s="171"/>
      <c r="M155" s="177"/>
      <c r="N155" s="178"/>
      <c r="O155" s="178"/>
      <c r="P155" s="178"/>
      <c r="Q155" s="178"/>
      <c r="R155" s="178"/>
      <c r="S155" s="178"/>
      <c r="T155" s="179"/>
      <c r="AT155" s="173" t="s">
        <v>229</v>
      </c>
      <c r="AU155" s="173" t="s">
        <v>85</v>
      </c>
      <c r="AV155" s="13" t="s">
        <v>85</v>
      </c>
      <c r="AW155" s="13" t="s">
        <v>30</v>
      </c>
      <c r="AX155" s="13" t="s">
        <v>74</v>
      </c>
      <c r="AY155" s="173" t="s">
        <v>222</v>
      </c>
    </row>
    <row r="156" spans="1:65" s="13" customFormat="1">
      <c r="B156" s="171"/>
      <c r="D156" s="172" t="s">
        <v>229</v>
      </c>
      <c r="E156" s="173" t="s">
        <v>1</v>
      </c>
      <c r="F156" s="174" t="s">
        <v>253</v>
      </c>
      <c r="H156" s="175">
        <v>3.18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229</v>
      </c>
      <c r="AU156" s="173" t="s">
        <v>85</v>
      </c>
      <c r="AV156" s="13" t="s">
        <v>85</v>
      </c>
      <c r="AW156" s="13" t="s">
        <v>30</v>
      </c>
      <c r="AX156" s="13" t="s">
        <v>74</v>
      </c>
      <c r="AY156" s="173" t="s">
        <v>222</v>
      </c>
    </row>
    <row r="157" spans="1:65" s="13" customFormat="1">
      <c r="B157" s="171"/>
      <c r="D157" s="172" t="s">
        <v>229</v>
      </c>
      <c r="E157" s="173" t="s">
        <v>1</v>
      </c>
      <c r="F157" s="174" t="s">
        <v>254</v>
      </c>
      <c r="H157" s="175">
        <v>25.83</v>
      </c>
      <c r="I157" s="176"/>
      <c r="L157" s="171"/>
      <c r="M157" s="177"/>
      <c r="N157" s="178"/>
      <c r="O157" s="178"/>
      <c r="P157" s="178"/>
      <c r="Q157" s="178"/>
      <c r="R157" s="178"/>
      <c r="S157" s="178"/>
      <c r="T157" s="179"/>
      <c r="AT157" s="173" t="s">
        <v>229</v>
      </c>
      <c r="AU157" s="173" t="s">
        <v>85</v>
      </c>
      <c r="AV157" s="13" t="s">
        <v>85</v>
      </c>
      <c r="AW157" s="13" t="s">
        <v>30</v>
      </c>
      <c r="AX157" s="13" t="s">
        <v>74</v>
      </c>
      <c r="AY157" s="173" t="s">
        <v>222</v>
      </c>
    </row>
    <row r="158" spans="1:65" s="13" customFormat="1">
      <c r="B158" s="171"/>
      <c r="D158" s="172" t="s">
        <v>229</v>
      </c>
      <c r="E158" s="173" t="s">
        <v>1</v>
      </c>
      <c r="F158" s="174" t="s">
        <v>255</v>
      </c>
      <c r="H158" s="175">
        <v>30.545000000000002</v>
      </c>
      <c r="I158" s="176"/>
      <c r="L158" s="171"/>
      <c r="M158" s="177"/>
      <c r="N158" s="178"/>
      <c r="O158" s="178"/>
      <c r="P158" s="178"/>
      <c r="Q158" s="178"/>
      <c r="R158" s="178"/>
      <c r="S158" s="178"/>
      <c r="T158" s="179"/>
      <c r="AT158" s="173" t="s">
        <v>229</v>
      </c>
      <c r="AU158" s="173" t="s">
        <v>85</v>
      </c>
      <c r="AV158" s="13" t="s">
        <v>85</v>
      </c>
      <c r="AW158" s="13" t="s">
        <v>30</v>
      </c>
      <c r="AX158" s="13" t="s">
        <v>74</v>
      </c>
      <c r="AY158" s="173" t="s">
        <v>222</v>
      </c>
    </row>
    <row r="159" spans="1:65" s="13" customFormat="1">
      <c r="B159" s="171"/>
      <c r="D159" s="172" t="s">
        <v>229</v>
      </c>
      <c r="E159" s="173" t="s">
        <v>1</v>
      </c>
      <c r="F159" s="174" t="s">
        <v>256</v>
      </c>
      <c r="H159" s="175">
        <v>29.675000000000001</v>
      </c>
      <c r="I159" s="176"/>
      <c r="L159" s="171"/>
      <c r="M159" s="177"/>
      <c r="N159" s="178"/>
      <c r="O159" s="178"/>
      <c r="P159" s="178"/>
      <c r="Q159" s="178"/>
      <c r="R159" s="178"/>
      <c r="S159" s="178"/>
      <c r="T159" s="179"/>
      <c r="AT159" s="173" t="s">
        <v>229</v>
      </c>
      <c r="AU159" s="173" t="s">
        <v>85</v>
      </c>
      <c r="AV159" s="13" t="s">
        <v>85</v>
      </c>
      <c r="AW159" s="13" t="s">
        <v>30</v>
      </c>
      <c r="AX159" s="13" t="s">
        <v>74</v>
      </c>
      <c r="AY159" s="173" t="s">
        <v>222</v>
      </c>
    </row>
    <row r="160" spans="1:65" s="13" customFormat="1">
      <c r="B160" s="171"/>
      <c r="D160" s="172" t="s">
        <v>229</v>
      </c>
      <c r="E160" s="173" t="s">
        <v>1</v>
      </c>
      <c r="F160" s="174" t="s">
        <v>257</v>
      </c>
      <c r="H160" s="175">
        <v>31.315000000000001</v>
      </c>
      <c r="I160" s="176"/>
      <c r="L160" s="171"/>
      <c r="M160" s="177"/>
      <c r="N160" s="178"/>
      <c r="O160" s="178"/>
      <c r="P160" s="178"/>
      <c r="Q160" s="178"/>
      <c r="R160" s="178"/>
      <c r="S160" s="178"/>
      <c r="T160" s="179"/>
      <c r="AT160" s="173" t="s">
        <v>229</v>
      </c>
      <c r="AU160" s="173" t="s">
        <v>85</v>
      </c>
      <c r="AV160" s="13" t="s">
        <v>85</v>
      </c>
      <c r="AW160" s="13" t="s">
        <v>30</v>
      </c>
      <c r="AX160" s="13" t="s">
        <v>74</v>
      </c>
      <c r="AY160" s="173" t="s">
        <v>222</v>
      </c>
    </row>
    <row r="161" spans="1:65" s="13" customFormat="1">
      <c r="B161" s="171"/>
      <c r="D161" s="172" t="s">
        <v>229</v>
      </c>
      <c r="E161" s="173" t="s">
        <v>1</v>
      </c>
      <c r="F161" s="174" t="s">
        <v>258</v>
      </c>
      <c r="H161" s="175">
        <v>6.3049999999999997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229</v>
      </c>
      <c r="AU161" s="173" t="s">
        <v>85</v>
      </c>
      <c r="AV161" s="13" t="s">
        <v>85</v>
      </c>
      <c r="AW161" s="13" t="s">
        <v>30</v>
      </c>
      <c r="AX161" s="13" t="s">
        <v>74</v>
      </c>
      <c r="AY161" s="173" t="s">
        <v>222</v>
      </c>
    </row>
    <row r="162" spans="1:65" s="16" customFormat="1">
      <c r="B162" s="195"/>
      <c r="D162" s="172" t="s">
        <v>229</v>
      </c>
      <c r="E162" s="196" t="s">
        <v>1</v>
      </c>
      <c r="F162" s="197" t="s">
        <v>259</v>
      </c>
      <c r="H162" s="198">
        <v>135.47</v>
      </c>
      <c r="I162" s="199"/>
      <c r="L162" s="195"/>
      <c r="M162" s="200"/>
      <c r="N162" s="201"/>
      <c r="O162" s="201"/>
      <c r="P162" s="201"/>
      <c r="Q162" s="201"/>
      <c r="R162" s="201"/>
      <c r="S162" s="201"/>
      <c r="T162" s="202"/>
      <c r="AT162" s="196" t="s">
        <v>229</v>
      </c>
      <c r="AU162" s="196" t="s">
        <v>85</v>
      </c>
      <c r="AV162" s="16" t="s">
        <v>90</v>
      </c>
      <c r="AW162" s="16" t="s">
        <v>30</v>
      </c>
      <c r="AX162" s="16" t="s">
        <v>74</v>
      </c>
      <c r="AY162" s="196" t="s">
        <v>222</v>
      </c>
    </row>
    <row r="163" spans="1:65" s="14" customFormat="1">
      <c r="B163" s="180"/>
      <c r="D163" s="172" t="s">
        <v>229</v>
      </c>
      <c r="E163" s="181" t="s">
        <v>1</v>
      </c>
      <c r="F163" s="182" t="s">
        <v>232</v>
      </c>
      <c r="H163" s="183">
        <v>135.47</v>
      </c>
      <c r="I163" s="184"/>
      <c r="L163" s="180"/>
      <c r="M163" s="185"/>
      <c r="N163" s="186"/>
      <c r="O163" s="186"/>
      <c r="P163" s="186"/>
      <c r="Q163" s="186"/>
      <c r="R163" s="186"/>
      <c r="S163" s="186"/>
      <c r="T163" s="187"/>
      <c r="AT163" s="181" t="s">
        <v>229</v>
      </c>
      <c r="AU163" s="181" t="s">
        <v>85</v>
      </c>
      <c r="AV163" s="14" t="s">
        <v>114</v>
      </c>
      <c r="AW163" s="14" t="s">
        <v>30</v>
      </c>
      <c r="AX163" s="14" t="s">
        <v>78</v>
      </c>
      <c r="AY163" s="181" t="s">
        <v>222</v>
      </c>
    </row>
    <row r="164" spans="1:65" s="2" customFormat="1" ht="33" customHeight="1">
      <c r="A164" s="33"/>
      <c r="B164" s="156"/>
      <c r="C164" s="157" t="s">
        <v>121</v>
      </c>
      <c r="D164" s="157" t="s">
        <v>224</v>
      </c>
      <c r="E164" s="158" t="s">
        <v>260</v>
      </c>
      <c r="F164" s="159" t="s">
        <v>261</v>
      </c>
      <c r="G164" s="160" t="s">
        <v>235</v>
      </c>
      <c r="H164" s="161">
        <v>63.048000000000002</v>
      </c>
      <c r="I164" s="162"/>
      <c r="J164" s="163">
        <f>ROUND(I164*H164,2)</f>
        <v>0</v>
      </c>
      <c r="K164" s="164"/>
      <c r="L164" s="34"/>
      <c r="M164" s="165" t="s">
        <v>1</v>
      </c>
      <c r="N164" s="166" t="s">
        <v>40</v>
      </c>
      <c r="O164" s="62"/>
      <c r="P164" s="167">
        <f>O164*H164</f>
        <v>0</v>
      </c>
      <c r="Q164" s="167">
        <v>0</v>
      </c>
      <c r="R164" s="167">
        <f>Q164*H164</f>
        <v>0</v>
      </c>
      <c r="S164" s="167">
        <v>1.905</v>
      </c>
      <c r="T164" s="168">
        <f>S164*H164</f>
        <v>120.10644000000001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114</v>
      </c>
      <c r="AT164" s="169" t="s">
        <v>224</v>
      </c>
      <c r="AU164" s="169" t="s">
        <v>85</v>
      </c>
      <c r="AY164" s="18" t="s">
        <v>222</v>
      </c>
      <c r="BE164" s="170">
        <f>IF(N164="základná",J164,0)</f>
        <v>0</v>
      </c>
      <c r="BF164" s="170">
        <f>IF(N164="znížená",J164,0)</f>
        <v>0</v>
      </c>
      <c r="BG164" s="170">
        <f>IF(N164="zákl. prenesená",J164,0)</f>
        <v>0</v>
      </c>
      <c r="BH164" s="170">
        <f>IF(N164="zníž. prenesená",J164,0)</f>
        <v>0</v>
      </c>
      <c r="BI164" s="170">
        <f>IF(N164="nulová",J164,0)</f>
        <v>0</v>
      </c>
      <c r="BJ164" s="18" t="s">
        <v>85</v>
      </c>
      <c r="BK164" s="170">
        <f>ROUND(I164*H164,2)</f>
        <v>0</v>
      </c>
      <c r="BL164" s="18" t="s">
        <v>114</v>
      </c>
      <c r="BM164" s="169" t="s">
        <v>262</v>
      </c>
    </row>
    <row r="165" spans="1:65" s="15" customFormat="1">
      <c r="B165" s="188"/>
      <c r="D165" s="172" t="s">
        <v>229</v>
      </c>
      <c r="E165" s="189" t="s">
        <v>1</v>
      </c>
      <c r="F165" s="190" t="s">
        <v>237</v>
      </c>
      <c r="H165" s="189" t="s">
        <v>1</v>
      </c>
      <c r="I165" s="191"/>
      <c r="L165" s="188"/>
      <c r="M165" s="192"/>
      <c r="N165" s="193"/>
      <c r="O165" s="193"/>
      <c r="P165" s="193"/>
      <c r="Q165" s="193"/>
      <c r="R165" s="193"/>
      <c r="S165" s="193"/>
      <c r="T165" s="194"/>
      <c r="AT165" s="189" t="s">
        <v>229</v>
      </c>
      <c r="AU165" s="189" t="s">
        <v>85</v>
      </c>
      <c r="AV165" s="15" t="s">
        <v>78</v>
      </c>
      <c r="AW165" s="15" t="s">
        <v>30</v>
      </c>
      <c r="AX165" s="15" t="s">
        <v>74</v>
      </c>
      <c r="AY165" s="189" t="s">
        <v>222</v>
      </c>
    </row>
    <row r="166" spans="1:65" s="15" customFormat="1">
      <c r="B166" s="188"/>
      <c r="D166" s="172" t="s">
        <v>229</v>
      </c>
      <c r="E166" s="189" t="s">
        <v>1</v>
      </c>
      <c r="F166" s="190" t="s">
        <v>263</v>
      </c>
      <c r="H166" s="189" t="s">
        <v>1</v>
      </c>
      <c r="I166" s="191"/>
      <c r="L166" s="188"/>
      <c r="M166" s="192"/>
      <c r="N166" s="193"/>
      <c r="O166" s="193"/>
      <c r="P166" s="193"/>
      <c r="Q166" s="193"/>
      <c r="R166" s="193"/>
      <c r="S166" s="193"/>
      <c r="T166" s="194"/>
      <c r="AT166" s="189" t="s">
        <v>229</v>
      </c>
      <c r="AU166" s="189" t="s">
        <v>85</v>
      </c>
      <c r="AV166" s="15" t="s">
        <v>78</v>
      </c>
      <c r="AW166" s="15" t="s">
        <v>30</v>
      </c>
      <c r="AX166" s="15" t="s">
        <v>74</v>
      </c>
      <c r="AY166" s="189" t="s">
        <v>222</v>
      </c>
    </row>
    <row r="167" spans="1:65" s="13" customFormat="1">
      <c r="B167" s="171"/>
      <c r="D167" s="172" t="s">
        <v>229</v>
      </c>
      <c r="E167" s="173" t="s">
        <v>1</v>
      </c>
      <c r="F167" s="174" t="s">
        <v>264</v>
      </c>
      <c r="H167" s="175">
        <v>3.0870000000000002</v>
      </c>
      <c r="I167" s="176"/>
      <c r="L167" s="171"/>
      <c r="M167" s="177"/>
      <c r="N167" s="178"/>
      <c r="O167" s="178"/>
      <c r="P167" s="178"/>
      <c r="Q167" s="178"/>
      <c r="R167" s="178"/>
      <c r="S167" s="178"/>
      <c r="T167" s="179"/>
      <c r="AT167" s="173" t="s">
        <v>229</v>
      </c>
      <c r="AU167" s="173" t="s">
        <v>85</v>
      </c>
      <c r="AV167" s="13" t="s">
        <v>85</v>
      </c>
      <c r="AW167" s="13" t="s">
        <v>30</v>
      </c>
      <c r="AX167" s="13" t="s">
        <v>74</v>
      </c>
      <c r="AY167" s="173" t="s">
        <v>222</v>
      </c>
    </row>
    <row r="168" spans="1:65" s="13" customFormat="1" ht="20.399999999999999">
      <c r="B168" s="171"/>
      <c r="D168" s="172" t="s">
        <v>229</v>
      </c>
      <c r="E168" s="173" t="s">
        <v>1</v>
      </c>
      <c r="F168" s="174" t="s">
        <v>265</v>
      </c>
      <c r="H168" s="175">
        <v>3.3740000000000001</v>
      </c>
      <c r="I168" s="176"/>
      <c r="L168" s="171"/>
      <c r="M168" s="177"/>
      <c r="N168" s="178"/>
      <c r="O168" s="178"/>
      <c r="P168" s="178"/>
      <c r="Q168" s="178"/>
      <c r="R168" s="178"/>
      <c r="S168" s="178"/>
      <c r="T168" s="179"/>
      <c r="AT168" s="173" t="s">
        <v>229</v>
      </c>
      <c r="AU168" s="173" t="s">
        <v>85</v>
      </c>
      <c r="AV168" s="13" t="s">
        <v>85</v>
      </c>
      <c r="AW168" s="13" t="s">
        <v>30</v>
      </c>
      <c r="AX168" s="13" t="s">
        <v>74</v>
      </c>
      <c r="AY168" s="173" t="s">
        <v>222</v>
      </c>
    </row>
    <row r="169" spans="1:65" s="13" customFormat="1" ht="20.399999999999999">
      <c r="B169" s="171"/>
      <c r="D169" s="172" t="s">
        <v>229</v>
      </c>
      <c r="E169" s="173" t="s">
        <v>1</v>
      </c>
      <c r="F169" s="174" t="s">
        <v>266</v>
      </c>
      <c r="H169" s="175">
        <v>3.0659999999999998</v>
      </c>
      <c r="I169" s="176"/>
      <c r="L169" s="171"/>
      <c r="M169" s="177"/>
      <c r="N169" s="178"/>
      <c r="O169" s="178"/>
      <c r="P169" s="178"/>
      <c r="Q169" s="178"/>
      <c r="R169" s="178"/>
      <c r="S169" s="178"/>
      <c r="T169" s="179"/>
      <c r="AT169" s="173" t="s">
        <v>229</v>
      </c>
      <c r="AU169" s="173" t="s">
        <v>85</v>
      </c>
      <c r="AV169" s="13" t="s">
        <v>85</v>
      </c>
      <c r="AW169" s="13" t="s">
        <v>30</v>
      </c>
      <c r="AX169" s="13" t="s">
        <v>74</v>
      </c>
      <c r="AY169" s="173" t="s">
        <v>222</v>
      </c>
    </row>
    <row r="170" spans="1:65" s="13" customFormat="1" ht="20.399999999999999">
      <c r="B170" s="171"/>
      <c r="D170" s="172" t="s">
        <v>229</v>
      </c>
      <c r="E170" s="173" t="s">
        <v>1</v>
      </c>
      <c r="F170" s="174" t="s">
        <v>267</v>
      </c>
      <c r="H170" s="175">
        <v>3.3740000000000001</v>
      </c>
      <c r="I170" s="176"/>
      <c r="L170" s="171"/>
      <c r="M170" s="177"/>
      <c r="N170" s="178"/>
      <c r="O170" s="178"/>
      <c r="P170" s="178"/>
      <c r="Q170" s="178"/>
      <c r="R170" s="178"/>
      <c r="S170" s="178"/>
      <c r="T170" s="179"/>
      <c r="AT170" s="173" t="s">
        <v>229</v>
      </c>
      <c r="AU170" s="173" t="s">
        <v>85</v>
      </c>
      <c r="AV170" s="13" t="s">
        <v>85</v>
      </c>
      <c r="AW170" s="13" t="s">
        <v>30</v>
      </c>
      <c r="AX170" s="13" t="s">
        <v>74</v>
      </c>
      <c r="AY170" s="173" t="s">
        <v>222</v>
      </c>
    </row>
    <row r="171" spans="1:65" s="16" customFormat="1">
      <c r="B171" s="195"/>
      <c r="D171" s="172" t="s">
        <v>229</v>
      </c>
      <c r="E171" s="196" t="s">
        <v>1</v>
      </c>
      <c r="F171" s="197" t="s">
        <v>259</v>
      </c>
      <c r="H171" s="198">
        <v>12.901000000000002</v>
      </c>
      <c r="I171" s="199"/>
      <c r="L171" s="195"/>
      <c r="M171" s="200"/>
      <c r="N171" s="201"/>
      <c r="O171" s="201"/>
      <c r="P171" s="201"/>
      <c r="Q171" s="201"/>
      <c r="R171" s="201"/>
      <c r="S171" s="201"/>
      <c r="T171" s="202"/>
      <c r="AT171" s="196" t="s">
        <v>229</v>
      </c>
      <c r="AU171" s="196" t="s">
        <v>85</v>
      </c>
      <c r="AV171" s="16" t="s">
        <v>90</v>
      </c>
      <c r="AW171" s="16" t="s">
        <v>30</v>
      </c>
      <c r="AX171" s="16" t="s">
        <v>74</v>
      </c>
      <c r="AY171" s="196" t="s">
        <v>222</v>
      </c>
    </row>
    <row r="172" spans="1:65" s="15" customFormat="1">
      <c r="B172" s="188"/>
      <c r="D172" s="172" t="s">
        <v>229</v>
      </c>
      <c r="E172" s="189" t="s">
        <v>1</v>
      </c>
      <c r="F172" s="190" t="s">
        <v>268</v>
      </c>
      <c r="H172" s="189" t="s">
        <v>1</v>
      </c>
      <c r="I172" s="191"/>
      <c r="L172" s="188"/>
      <c r="M172" s="192"/>
      <c r="N172" s="193"/>
      <c r="O172" s="193"/>
      <c r="P172" s="193"/>
      <c r="Q172" s="193"/>
      <c r="R172" s="193"/>
      <c r="S172" s="193"/>
      <c r="T172" s="194"/>
      <c r="AT172" s="189" t="s">
        <v>229</v>
      </c>
      <c r="AU172" s="189" t="s">
        <v>85</v>
      </c>
      <c r="AV172" s="15" t="s">
        <v>78</v>
      </c>
      <c r="AW172" s="15" t="s">
        <v>30</v>
      </c>
      <c r="AX172" s="15" t="s">
        <v>74</v>
      </c>
      <c r="AY172" s="189" t="s">
        <v>222</v>
      </c>
    </row>
    <row r="173" spans="1:65" s="13" customFormat="1">
      <c r="B173" s="171"/>
      <c r="D173" s="172" t="s">
        <v>229</v>
      </c>
      <c r="E173" s="173" t="s">
        <v>1</v>
      </c>
      <c r="F173" s="174" t="s">
        <v>269</v>
      </c>
      <c r="H173" s="175">
        <v>4.1870000000000003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229</v>
      </c>
      <c r="AU173" s="173" t="s">
        <v>85</v>
      </c>
      <c r="AV173" s="13" t="s">
        <v>85</v>
      </c>
      <c r="AW173" s="13" t="s">
        <v>30</v>
      </c>
      <c r="AX173" s="13" t="s">
        <v>74</v>
      </c>
      <c r="AY173" s="173" t="s">
        <v>222</v>
      </c>
    </row>
    <row r="174" spans="1:65" s="13" customFormat="1">
      <c r="B174" s="171"/>
      <c r="D174" s="172" t="s">
        <v>229</v>
      </c>
      <c r="E174" s="173" t="s">
        <v>1</v>
      </c>
      <c r="F174" s="174" t="s">
        <v>270</v>
      </c>
      <c r="H174" s="175">
        <v>3.6259999999999999</v>
      </c>
      <c r="I174" s="176"/>
      <c r="L174" s="171"/>
      <c r="M174" s="177"/>
      <c r="N174" s="178"/>
      <c r="O174" s="178"/>
      <c r="P174" s="178"/>
      <c r="Q174" s="178"/>
      <c r="R174" s="178"/>
      <c r="S174" s="178"/>
      <c r="T174" s="179"/>
      <c r="AT174" s="173" t="s">
        <v>229</v>
      </c>
      <c r="AU174" s="173" t="s">
        <v>85</v>
      </c>
      <c r="AV174" s="13" t="s">
        <v>85</v>
      </c>
      <c r="AW174" s="13" t="s">
        <v>30</v>
      </c>
      <c r="AX174" s="13" t="s">
        <v>74</v>
      </c>
      <c r="AY174" s="173" t="s">
        <v>222</v>
      </c>
    </row>
    <row r="175" spans="1:65" s="13" customFormat="1">
      <c r="B175" s="171"/>
      <c r="D175" s="172" t="s">
        <v>229</v>
      </c>
      <c r="E175" s="173" t="s">
        <v>1</v>
      </c>
      <c r="F175" s="174" t="s">
        <v>271</v>
      </c>
      <c r="H175" s="175">
        <v>1.323</v>
      </c>
      <c r="I175" s="176"/>
      <c r="L175" s="171"/>
      <c r="M175" s="177"/>
      <c r="N175" s="178"/>
      <c r="O175" s="178"/>
      <c r="P175" s="178"/>
      <c r="Q175" s="178"/>
      <c r="R175" s="178"/>
      <c r="S175" s="178"/>
      <c r="T175" s="179"/>
      <c r="AT175" s="173" t="s">
        <v>229</v>
      </c>
      <c r="AU175" s="173" t="s">
        <v>85</v>
      </c>
      <c r="AV175" s="13" t="s">
        <v>85</v>
      </c>
      <c r="AW175" s="13" t="s">
        <v>30</v>
      </c>
      <c r="AX175" s="13" t="s">
        <v>74</v>
      </c>
      <c r="AY175" s="173" t="s">
        <v>222</v>
      </c>
    </row>
    <row r="176" spans="1:65" s="13" customFormat="1">
      <c r="B176" s="171"/>
      <c r="D176" s="172" t="s">
        <v>229</v>
      </c>
      <c r="E176" s="173" t="s">
        <v>1</v>
      </c>
      <c r="F176" s="174" t="s">
        <v>272</v>
      </c>
      <c r="H176" s="175">
        <v>2.1840000000000002</v>
      </c>
      <c r="I176" s="176"/>
      <c r="L176" s="171"/>
      <c r="M176" s="177"/>
      <c r="N176" s="178"/>
      <c r="O176" s="178"/>
      <c r="P176" s="178"/>
      <c r="Q176" s="178"/>
      <c r="R176" s="178"/>
      <c r="S176" s="178"/>
      <c r="T176" s="179"/>
      <c r="AT176" s="173" t="s">
        <v>229</v>
      </c>
      <c r="AU176" s="173" t="s">
        <v>85</v>
      </c>
      <c r="AV176" s="13" t="s">
        <v>85</v>
      </c>
      <c r="AW176" s="13" t="s">
        <v>30</v>
      </c>
      <c r="AX176" s="13" t="s">
        <v>74</v>
      </c>
      <c r="AY176" s="173" t="s">
        <v>222</v>
      </c>
    </row>
    <row r="177" spans="1:65" s="13" customFormat="1">
      <c r="B177" s="171"/>
      <c r="D177" s="172" t="s">
        <v>229</v>
      </c>
      <c r="E177" s="173" t="s">
        <v>1</v>
      </c>
      <c r="F177" s="174" t="s">
        <v>273</v>
      </c>
      <c r="H177" s="175">
        <v>1.5860000000000001</v>
      </c>
      <c r="I177" s="176"/>
      <c r="L177" s="171"/>
      <c r="M177" s="177"/>
      <c r="N177" s="178"/>
      <c r="O177" s="178"/>
      <c r="P177" s="178"/>
      <c r="Q177" s="178"/>
      <c r="R177" s="178"/>
      <c r="S177" s="178"/>
      <c r="T177" s="179"/>
      <c r="AT177" s="173" t="s">
        <v>229</v>
      </c>
      <c r="AU177" s="173" t="s">
        <v>85</v>
      </c>
      <c r="AV177" s="13" t="s">
        <v>85</v>
      </c>
      <c r="AW177" s="13" t="s">
        <v>30</v>
      </c>
      <c r="AX177" s="13" t="s">
        <v>74</v>
      </c>
      <c r="AY177" s="173" t="s">
        <v>222</v>
      </c>
    </row>
    <row r="178" spans="1:65" s="13" customFormat="1">
      <c r="B178" s="171"/>
      <c r="D178" s="172" t="s">
        <v>229</v>
      </c>
      <c r="E178" s="173" t="s">
        <v>1</v>
      </c>
      <c r="F178" s="174" t="s">
        <v>274</v>
      </c>
      <c r="H178" s="175">
        <v>12.066000000000001</v>
      </c>
      <c r="I178" s="176"/>
      <c r="L178" s="171"/>
      <c r="M178" s="177"/>
      <c r="N178" s="178"/>
      <c r="O178" s="178"/>
      <c r="P178" s="178"/>
      <c r="Q178" s="178"/>
      <c r="R178" s="178"/>
      <c r="S178" s="178"/>
      <c r="T178" s="179"/>
      <c r="AT178" s="173" t="s">
        <v>229</v>
      </c>
      <c r="AU178" s="173" t="s">
        <v>85</v>
      </c>
      <c r="AV178" s="13" t="s">
        <v>85</v>
      </c>
      <c r="AW178" s="13" t="s">
        <v>30</v>
      </c>
      <c r="AX178" s="13" t="s">
        <v>74</v>
      </c>
      <c r="AY178" s="173" t="s">
        <v>222</v>
      </c>
    </row>
    <row r="179" spans="1:65" s="13" customFormat="1">
      <c r="B179" s="171"/>
      <c r="D179" s="172" t="s">
        <v>229</v>
      </c>
      <c r="E179" s="173" t="s">
        <v>1</v>
      </c>
      <c r="F179" s="174" t="s">
        <v>275</v>
      </c>
      <c r="H179" s="175">
        <v>1.397</v>
      </c>
      <c r="I179" s="176"/>
      <c r="L179" s="171"/>
      <c r="M179" s="177"/>
      <c r="N179" s="178"/>
      <c r="O179" s="178"/>
      <c r="P179" s="178"/>
      <c r="Q179" s="178"/>
      <c r="R179" s="178"/>
      <c r="S179" s="178"/>
      <c r="T179" s="179"/>
      <c r="AT179" s="173" t="s">
        <v>229</v>
      </c>
      <c r="AU179" s="173" t="s">
        <v>85</v>
      </c>
      <c r="AV179" s="13" t="s">
        <v>85</v>
      </c>
      <c r="AW179" s="13" t="s">
        <v>30</v>
      </c>
      <c r="AX179" s="13" t="s">
        <v>74</v>
      </c>
      <c r="AY179" s="173" t="s">
        <v>222</v>
      </c>
    </row>
    <row r="180" spans="1:65" s="13" customFormat="1">
      <c r="B180" s="171"/>
      <c r="D180" s="172" t="s">
        <v>229</v>
      </c>
      <c r="E180" s="173" t="s">
        <v>1</v>
      </c>
      <c r="F180" s="174" t="s">
        <v>276</v>
      </c>
      <c r="H180" s="175">
        <v>1.1180000000000001</v>
      </c>
      <c r="I180" s="176"/>
      <c r="L180" s="171"/>
      <c r="M180" s="177"/>
      <c r="N180" s="178"/>
      <c r="O180" s="178"/>
      <c r="P180" s="178"/>
      <c r="Q180" s="178"/>
      <c r="R180" s="178"/>
      <c r="S180" s="178"/>
      <c r="T180" s="179"/>
      <c r="AT180" s="173" t="s">
        <v>229</v>
      </c>
      <c r="AU180" s="173" t="s">
        <v>85</v>
      </c>
      <c r="AV180" s="13" t="s">
        <v>85</v>
      </c>
      <c r="AW180" s="13" t="s">
        <v>30</v>
      </c>
      <c r="AX180" s="13" t="s">
        <v>74</v>
      </c>
      <c r="AY180" s="173" t="s">
        <v>222</v>
      </c>
    </row>
    <row r="181" spans="1:65" s="13" customFormat="1">
      <c r="B181" s="171"/>
      <c r="D181" s="172" t="s">
        <v>229</v>
      </c>
      <c r="E181" s="173" t="s">
        <v>1</v>
      </c>
      <c r="F181" s="174" t="s">
        <v>277</v>
      </c>
      <c r="H181" s="175">
        <v>3.028</v>
      </c>
      <c r="I181" s="176"/>
      <c r="L181" s="171"/>
      <c r="M181" s="177"/>
      <c r="N181" s="178"/>
      <c r="O181" s="178"/>
      <c r="P181" s="178"/>
      <c r="Q181" s="178"/>
      <c r="R181" s="178"/>
      <c r="S181" s="178"/>
      <c r="T181" s="179"/>
      <c r="AT181" s="173" t="s">
        <v>229</v>
      </c>
      <c r="AU181" s="173" t="s">
        <v>85</v>
      </c>
      <c r="AV181" s="13" t="s">
        <v>85</v>
      </c>
      <c r="AW181" s="13" t="s">
        <v>30</v>
      </c>
      <c r="AX181" s="13" t="s">
        <v>74</v>
      </c>
      <c r="AY181" s="173" t="s">
        <v>222</v>
      </c>
    </row>
    <row r="182" spans="1:65" s="13" customFormat="1">
      <c r="B182" s="171"/>
      <c r="D182" s="172" t="s">
        <v>229</v>
      </c>
      <c r="E182" s="173" t="s">
        <v>1</v>
      </c>
      <c r="F182" s="174" t="s">
        <v>278</v>
      </c>
      <c r="H182" s="175">
        <v>0.55700000000000005</v>
      </c>
      <c r="I182" s="176"/>
      <c r="L182" s="171"/>
      <c r="M182" s="177"/>
      <c r="N182" s="178"/>
      <c r="O182" s="178"/>
      <c r="P182" s="178"/>
      <c r="Q182" s="178"/>
      <c r="R182" s="178"/>
      <c r="S182" s="178"/>
      <c r="T182" s="179"/>
      <c r="AT182" s="173" t="s">
        <v>229</v>
      </c>
      <c r="AU182" s="173" t="s">
        <v>85</v>
      </c>
      <c r="AV182" s="13" t="s">
        <v>85</v>
      </c>
      <c r="AW182" s="13" t="s">
        <v>30</v>
      </c>
      <c r="AX182" s="13" t="s">
        <v>74</v>
      </c>
      <c r="AY182" s="173" t="s">
        <v>222</v>
      </c>
    </row>
    <row r="183" spans="1:65" s="13" customFormat="1">
      <c r="B183" s="171"/>
      <c r="D183" s="172" t="s">
        <v>229</v>
      </c>
      <c r="E183" s="173" t="s">
        <v>1</v>
      </c>
      <c r="F183" s="174" t="s">
        <v>279</v>
      </c>
      <c r="H183" s="175">
        <v>0.189</v>
      </c>
      <c r="I183" s="176"/>
      <c r="L183" s="171"/>
      <c r="M183" s="177"/>
      <c r="N183" s="178"/>
      <c r="O183" s="178"/>
      <c r="P183" s="178"/>
      <c r="Q183" s="178"/>
      <c r="R183" s="178"/>
      <c r="S183" s="178"/>
      <c r="T183" s="179"/>
      <c r="AT183" s="173" t="s">
        <v>229</v>
      </c>
      <c r="AU183" s="173" t="s">
        <v>85</v>
      </c>
      <c r="AV183" s="13" t="s">
        <v>85</v>
      </c>
      <c r="AW183" s="13" t="s">
        <v>30</v>
      </c>
      <c r="AX183" s="13" t="s">
        <v>74</v>
      </c>
      <c r="AY183" s="173" t="s">
        <v>222</v>
      </c>
    </row>
    <row r="184" spans="1:65" s="13" customFormat="1">
      <c r="B184" s="171"/>
      <c r="D184" s="172" t="s">
        <v>229</v>
      </c>
      <c r="E184" s="173" t="s">
        <v>1</v>
      </c>
      <c r="F184" s="174" t="s">
        <v>280</v>
      </c>
      <c r="H184" s="175">
        <v>6.1260000000000003</v>
      </c>
      <c r="I184" s="176"/>
      <c r="L184" s="171"/>
      <c r="M184" s="177"/>
      <c r="N184" s="178"/>
      <c r="O184" s="178"/>
      <c r="P184" s="178"/>
      <c r="Q184" s="178"/>
      <c r="R184" s="178"/>
      <c r="S184" s="178"/>
      <c r="T184" s="179"/>
      <c r="AT184" s="173" t="s">
        <v>229</v>
      </c>
      <c r="AU184" s="173" t="s">
        <v>85</v>
      </c>
      <c r="AV184" s="13" t="s">
        <v>85</v>
      </c>
      <c r="AW184" s="13" t="s">
        <v>30</v>
      </c>
      <c r="AX184" s="13" t="s">
        <v>74</v>
      </c>
      <c r="AY184" s="173" t="s">
        <v>222</v>
      </c>
    </row>
    <row r="185" spans="1:65" s="13" customFormat="1">
      <c r="B185" s="171"/>
      <c r="D185" s="172" t="s">
        <v>229</v>
      </c>
      <c r="E185" s="173" t="s">
        <v>1</v>
      </c>
      <c r="F185" s="174" t="s">
        <v>281</v>
      </c>
      <c r="H185" s="175">
        <v>4.62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229</v>
      </c>
      <c r="AU185" s="173" t="s">
        <v>85</v>
      </c>
      <c r="AV185" s="13" t="s">
        <v>85</v>
      </c>
      <c r="AW185" s="13" t="s">
        <v>30</v>
      </c>
      <c r="AX185" s="13" t="s">
        <v>74</v>
      </c>
      <c r="AY185" s="173" t="s">
        <v>222</v>
      </c>
    </row>
    <row r="186" spans="1:65" s="13" customFormat="1">
      <c r="B186" s="171"/>
      <c r="D186" s="172" t="s">
        <v>229</v>
      </c>
      <c r="E186" s="173" t="s">
        <v>1</v>
      </c>
      <c r="F186" s="174" t="s">
        <v>282</v>
      </c>
      <c r="H186" s="175">
        <v>3.226</v>
      </c>
      <c r="I186" s="176"/>
      <c r="L186" s="171"/>
      <c r="M186" s="177"/>
      <c r="N186" s="178"/>
      <c r="O186" s="178"/>
      <c r="P186" s="178"/>
      <c r="Q186" s="178"/>
      <c r="R186" s="178"/>
      <c r="S186" s="178"/>
      <c r="T186" s="179"/>
      <c r="AT186" s="173" t="s">
        <v>229</v>
      </c>
      <c r="AU186" s="173" t="s">
        <v>85</v>
      </c>
      <c r="AV186" s="13" t="s">
        <v>85</v>
      </c>
      <c r="AW186" s="13" t="s">
        <v>30</v>
      </c>
      <c r="AX186" s="13" t="s">
        <v>74</v>
      </c>
      <c r="AY186" s="173" t="s">
        <v>222</v>
      </c>
    </row>
    <row r="187" spans="1:65" s="13" customFormat="1">
      <c r="B187" s="171"/>
      <c r="D187" s="172" t="s">
        <v>229</v>
      </c>
      <c r="E187" s="173" t="s">
        <v>1</v>
      </c>
      <c r="F187" s="174" t="s">
        <v>283</v>
      </c>
      <c r="H187" s="175">
        <v>4.9139999999999997</v>
      </c>
      <c r="I187" s="176"/>
      <c r="L187" s="171"/>
      <c r="M187" s="177"/>
      <c r="N187" s="178"/>
      <c r="O187" s="178"/>
      <c r="P187" s="178"/>
      <c r="Q187" s="178"/>
      <c r="R187" s="178"/>
      <c r="S187" s="178"/>
      <c r="T187" s="179"/>
      <c r="AT187" s="173" t="s">
        <v>229</v>
      </c>
      <c r="AU187" s="173" t="s">
        <v>85</v>
      </c>
      <c r="AV187" s="13" t="s">
        <v>85</v>
      </c>
      <c r="AW187" s="13" t="s">
        <v>30</v>
      </c>
      <c r="AX187" s="13" t="s">
        <v>74</v>
      </c>
      <c r="AY187" s="173" t="s">
        <v>222</v>
      </c>
    </row>
    <row r="188" spans="1:65" s="16" customFormat="1">
      <c r="B188" s="195"/>
      <c r="D188" s="172" t="s">
        <v>229</v>
      </c>
      <c r="E188" s="196" t="s">
        <v>1</v>
      </c>
      <c r="F188" s="197" t="s">
        <v>259</v>
      </c>
      <c r="H188" s="198">
        <v>50.146999999999991</v>
      </c>
      <c r="I188" s="199"/>
      <c r="L188" s="195"/>
      <c r="M188" s="200"/>
      <c r="N188" s="201"/>
      <c r="O188" s="201"/>
      <c r="P188" s="201"/>
      <c r="Q188" s="201"/>
      <c r="R188" s="201"/>
      <c r="S188" s="201"/>
      <c r="T188" s="202"/>
      <c r="AT188" s="196" t="s">
        <v>229</v>
      </c>
      <c r="AU188" s="196" t="s">
        <v>85</v>
      </c>
      <c r="AV188" s="16" t="s">
        <v>90</v>
      </c>
      <c r="AW188" s="16" t="s">
        <v>30</v>
      </c>
      <c r="AX188" s="16" t="s">
        <v>74</v>
      </c>
      <c r="AY188" s="196" t="s">
        <v>222</v>
      </c>
    </row>
    <row r="189" spans="1:65" s="14" customFormat="1">
      <c r="B189" s="180"/>
      <c r="D189" s="172" t="s">
        <v>229</v>
      </c>
      <c r="E189" s="181" t="s">
        <v>1</v>
      </c>
      <c r="F189" s="182" t="s">
        <v>232</v>
      </c>
      <c r="H189" s="183">
        <v>63.048000000000002</v>
      </c>
      <c r="I189" s="184"/>
      <c r="L189" s="180"/>
      <c r="M189" s="185"/>
      <c r="N189" s="186"/>
      <c r="O189" s="186"/>
      <c r="P189" s="186"/>
      <c r="Q189" s="186"/>
      <c r="R189" s="186"/>
      <c r="S189" s="186"/>
      <c r="T189" s="187"/>
      <c r="AT189" s="181" t="s">
        <v>229</v>
      </c>
      <c r="AU189" s="181" t="s">
        <v>85</v>
      </c>
      <c r="AV189" s="14" t="s">
        <v>114</v>
      </c>
      <c r="AW189" s="14" t="s">
        <v>30</v>
      </c>
      <c r="AX189" s="14" t="s">
        <v>78</v>
      </c>
      <c r="AY189" s="181" t="s">
        <v>222</v>
      </c>
    </row>
    <row r="190" spans="1:65" s="2" customFormat="1" ht="24.15" customHeight="1">
      <c r="A190" s="33"/>
      <c r="B190" s="156"/>
      <c r="C190" s="157" t="s">
        <v>137</v>
      </c>
      <c r="D190" s="157" t="s">
        <v>224</v>
      </c>
      <c r="E190" s="158" t="s">
        <v>284</v>
      </c>
      <c r="F190" s="159" t="s">
        <v>285</v>
      </c>
      <c r="G190" s="160" t="s">
        <v>235</v>
      </c>
      <c r="H190" s="161">
        <v>6.7039999999999997</v>
      </c>
      <c r="I190" s="162"/>
      <c r="J190" s="163">
        <f>ROUND(I190*H190,2)</f>
        <v>0</v>
      </c>
      <c r="K190" s="164"/>
      <c r="L190" s="34"/>
      <c r="M190" s="165" t="s">
        <v>1</v>
      </c>
      <c r="N190" s="166" t="s">
        <v>40</v>
      </c>
      <c r="O190" s="62"/>
      <c r="P190" s="167">
        <f>O190*H190</f>
        <v>0</v>
      </c>
      <c r="Q190" s="167">
        <v>0</v>
      </c>
      <c r="R190" s="167">
        <f>Q190*H190</f>
        <v>0</v>
      </c>
      <c r="S190" s="167">
        <v>1.8</v>
      </c>
      <c r="T190" s="168">
        <f>S190*H190</f>
        <v>12.0672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114</v>
      </c>
      <c r="AT190" s="169" t="s">
        <v>224</v>
      </c>
      <c r="AU190" s="169" t="s">
        <v>85</v>
      </c>
      <c r="AY190" s="18" t="s">
        <v>222</v>
      </c>
      <c r="BE190" s="170">
        <f>IF(N190="základná",J190,0)</f>
        <v>0</v>
      </c>
      <c r="BF190" s="170">
        <f>IF(N190="znížená",J190,0)</f>
        <v>0</v>
      </c>
      <c r="BG190" s="170">
        <f>IF(N190="zákl. prenesená",J190,0)</f>
        <v>0</v>
      </c>
      <c r="BH190" s="170">
        <f>IF(N190="zníž. prenesená",J190,0)</f>
        <v>0</v>
      </c>
      <c r="BI190" s="170">
        <f>IF(N190="nulová",J190,0)</f>
        <v>0</v>
      </c>
      <c r="BJ190" s="18" t="s">
        <v>85</v>
      </c>
      <c r="BK190" s="170">
        <f>ROUND(I190*H190,2)</f>
        <v>0</v>
      </c>
      <c r="BL190" s="18" t="s">
        <v>114</v>
      </c>
      <c r="BM190" s="169" t="s">
        <v>286</v>
      </c>
    </row>
    <row r="191" spans="1:65" s="15" customFormat="1">
      <c r="B191" s="188"/>
      <c r="D191" s="172" t="s">
        <v>229</v>
      </c>
      <c r="E191" s="189" t="s">
        <v>1</v>
      </c>
      <c r="F191" s="190" t="s">
        <v>237</v>
      </c>
      <c r="H191" s="189" t="s">
        <v>1</v>
      </c>
      <c r="I191" s="191"/>
      <c r="L191" s="188"/>
      <c r="M191" s="192"/>
      <c r="N191" s="193"/>
      <c r="O191" s="193"/>
      <c r="P191" s="193"/>
      <c r="Q191" s="193"/>
      <c r="R191" s="193"/>
      <c r="S191" s="193"/>
      <c r="T191" s="194"/>
      <c r="AT191" s="189" t="s">
        <v>229</v>
      </c>
      <c r="AU191" s="189" t="s">
        <v>85</v>
      </c>
      <c r="AV191" s="15" t="s">
        <v>78</v>
      </c>
      <c r="AW191" s="15" t="s">
        <v>30</v>
      </c>
      <c r="AX191" s="15" t="s">
        <v>74</v>
      </c>
      <c r="AY191" s="189" t="s">
        <v>222</v>
      </c>
    </row>
    <row r="192" spans="1:65" s="15" customFormat="1">
      <c r="B192" s="188"/>
      <c r="D192" s="172" t="s">
        <v>229</v>
      </c>
      <c r="E192" s="189" t="s">
        <v>1</v>
      </c>
      <c r="F192" s="190" t="s">
        <v>287</v>
      </c>
      <c r="H192" s="189" t="s">
        <v>1</v>
      </c>
      <c r="I192" s="191"/>
      <c r="L192" s="188"/>
      <c r="M192" s="192"/>
      <c r="N192" s="193"/>
      <c r="O192" s="193"/>
      <c r="P192" s="193"/>
      <c r="Q192" s="193"/>
      <c r="R192" s="193"/>
      <c r="S192" s="193"/>
      <c r="T192" s="194"/>
      <c r="AT192" s="189" t="s">
        <v>229</v>
      </c>
      <c r="AU192" s="189" t="s">
        <v>85</v>
      </c>
      <c r="AV192" s="15" t="s">
        <v>78</v>
      </c>
      <c r="AW192" s="15" t="s">
        <v>30</v>
      </c>
      <c r="AX192" s="15" t="s">
        <v>74</v>
      </c>
      <c r="AY192" s="189" t="s">
        <v>222</v>
      </c>
    </row>
    <row r="193" spans="1:65" s="13" customFormat="1">
      <c r="B193" s="171"/>
      <c r="D193" s="172" t="s">
        <v>229</v>
      </c>
      <c r="E193" s="173" t="s">
        <v>1</v>
      </c>
      <c r="F193" s="174" t="s">
        <v>288</v>
      </c>
      <c r="H193" s="175">
        <v>6.7039999999999997</v>
      </c>
      <c r="I193" s="176"/>
      <c r="L193" s="171"/>
      <c r="M193" s="177"/>
      <c r="N193" s="178"/>
      <c r="O193" s="178"/>
      <c r="P193" s="178"/>
      <c r="Q193" s="178"/>
      <c r="R193" s="178"/>
      <c r="S193" s="178"/>
      <c r="T193" s="179"/>
      <c r="AT193" s="173" t="s">
        <v>229</v>
      </c>
      <c r="AU193" s="173" t="s">
        <v>85</v>
      </c>
      <c r="AV193" s="13" t="s">
        <v>85</v>
      </c>
      <c r="AW193" s="13" t="s">
        <v>30</v>
      </c>
      <c r="AX193" s="13" t="s">
        <v>74</v>
      </c>
      <c r="AY193" s="173" t="s">
        <v>222</v>
      </c>
    </row>
    <row r="194" spans="1:65" s="14" customFormat="1">
      <c r="B194" s="180"/>
      <c r="D194" s="172" t="s">
        <v>229</v>
      </c>
      <c r="E194" s="181" t="s">
        <v>1</v>
      </c>
      <c r="F194" s="182" t="s">
        <v>232</v>
      </c>
      <c r="H194" s="183">
        <v>6.7039999999999997</v>
      </c>
      <c r="I194" s="184"/>
      <c r="L194" s="180"/>
      <c r="M194" s="185"/>
      <c r="N194" s="186"/>
      <c r="O194" s="186"/>
      <c r="P194" s="186"/>
      <c r="Q194" s="186"/>
      <c r="R194" s="186"/>
      <c r="S194" s="186"/>
      <c r="T194" s="187"/>
      <c r="AT194" s="181" t="s">
        <v>229</v>
      </c>
      <c r="AU194" s="181" t="s">
        <v>85</v>
      </c>
      <c r="AV194" s="14" t="s">
        <v>114</v>
      </c>
      <c r="AW194" s="14" t="s">
        <v>30</v>
      </c>
      <c r="AX194" s="14" t="s">
        <v>78</v>
      </c>
      <c r="AY194" s="181" t="s">
        <v>222</v>
      </c>
    </row>
    <row r="195" spans="1:65" s="2" customFormat="1" ht="24.15" customHeight="1">
      <c r="A195" s="33"/>
      <c r="B195" s="156"/>
      <c r="C195" s="157" t="s">
        <v>146</v>
      </c>
      <c r="D195" s="157" t="s">
        <v>224</v>
      </c>
      <c r="E195" s="158" t="s">
        <v>289</v>
      </c>
      <c r="F195" s="159" t="s">
        <v>290</v>
      </c>
      <c r="G195" s="160" t="s">
        <v>249</v>
      </c>
      <c r="H195" s="161">
        <v>1.6</v>
      </c>
      <c r="I195" s="162"/>
      <c r="J195" s="163">
        <f>ROUND(I195*H195,2)</f>
        <v>0</v>
      </c>
      <c r="K195" s="164"/>
      <c r="L195" s="34"/>
      <c r="M195" s="165" t="s">
        <v>1</v>
      </c>
      <c r="N195" s="166" t="s">
        <v>40</v>
      </c>
      <c r="O195" s="62"/>
      <c r="P195" s="167">
        <f>O195*H195</f>
        <v>0</v>
      </c>
      <c r="Q195" s="167">
        <v>0</v>
      </c>
      <c r="R195" s="167">
        <f>Q195*H195</f>
        <v>0</v>
      </c>
      <c r="S195" s="167">
        <v>5.5E-2</v>
      </c>
      <c r="T195" s="168">
        <f>S195*H195</f>
        <v>8.8000000000000009E-2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9" t="s">
        <v>114</v>
      </c>
      <c r="AT195" s="169" t="s">
        <v>224</v>
      </c>
      <c r="AU195" s="169" t="s">
        <v>85</v>
      </c>
      <c r="AY195" s="18" t="s">
        <v>222</v>
      </c>
      <c r="BE195" s="170">
        <f>IF(N195="základná",J195,0)</f>
        <v>0</v>
      </c>
      <c r="BF195" s="170">
        <f>IF(N195="znížená",J195,0)</f>
        <v>0</v>
      </c>
      <c r="BG195" s="170">
        <f>IF(N195="zákl. prenesená",J195,0)</f>
        <v>0</v>
      </c>
      <c r="BH195" s="170">
        <f>IF(N195="zníž. prenesená",J195,0)</f>
        <v>0</v>
      </c>
      <c r="BI195" s="170">
        <f>IF(N195="nulová",J195,0)</f>
        <v>0</v>
      </c>
      <c r="BJ195" s="18" t="s">
        <v>85</v>
      </c>
      <c r="BK195" s="170">
        <f>ROUND(I195*H195,2)</f>
        <v>0</v>
      </c>
      <c r="BL195" s="18" t="s">
        <v>114</v>
      </c>
      <c r="BM195" s="169" t="s">
        <v>291</v>
      </c>
    </row>
    <row r="196" spans="1:65" s="15" customFormat="1">
      <c r="B196" s="188"/>
      <c r="D196" s="172" t="s">
        <v>229</v>
      </c>
      <c r="E196" s="189" t="s">
        <v>1</v>
      </c>
      <c r="F196" s="190" t="s">
        <v>237</v>
      </c>
      <c r="H196" s="189" t="s">
        <v>1</v>
      </c>
      <c r="I196" s="191"/>
      <c r="L196" s="188"/>
      <c r="M196" s="192"/>
      <c r="N196" s="193"/>
      <c r="O196" s="193"/>
      <c r="P196" s="193"/>
      <c r="Q196" s="193"/>
      <c r="R196" s="193"/>
      <c r="S196" s="193"/>
      <c r="T196" s="194"/>
      <c r="AT196" s="189" t="s">
        <v>229</v>
      </c>
      <c r="AU196" s="189" t="s">
        <v>85</v>
      </c>
      <c r="AV196" s="15" t="s">
        <v>78</v>
      </c>
      <c r="AW196" s="15" t="s">
        <v>30</v>
      </c>
      <c r="AX196" s="15" t="s">
        <v>74</v>
      </c>
      <c r="AY196" s="189" t="s">
        <v>222</v>
      </c>
    </row>
    <row r="197" spans="1:65" s="15" customFormat="1">
      <c r="B197" s="188"/>
      <c r="D197" s="172" t="s">
        <v>229</v>
      </c>
      <c r="E197" s="189" t="s">
        <v>1</v>
      </c>
      <c r="F197" s="190" t="s">
        <v>292</v>
      </c>
      <c r="H197" s="189" t="s">
        <v>1</v>
      </c>
      <c r="I197" s="191"/>
      <c r="L197" s="188"/>
      <c r="M197" s="192"/>
      <c r="N197" s="193"/>
      <c r="O197" s="193"/>
      <c r="P197" s="193"/>
      <c r="Q197" s="193"/>
      <c r="R197" s="193"/>
      <c r="S197" s="193"/>
      <c r="T197" s="194"/>
      <c r="AT197" s="189" t="s">
        <v>229</v>
      </c>
      <c r="AU197" s="189" t="s">
        <v>85</v>
      </c>
      <c r="AV197" s="15" t="s">
        <v>78</v>
      </c>
      <c r="AW197" s="15" t="s">
        <v>30</v>
      </c>
      <c r="AX197" s="15" t="s">
        <v>74</v>
      </c>
      <c r="AY197" s="189" t="s">
        <v>222</v>
      </c>
    </row>
    <row r="198" spans="1:65" s="13" customFormat="1">
      <c r="B198" s="171"/>
      <c r="D198" s="172" t="s">
        <v>229</v>
      </c>
      <c r="E198" s="173" t="s">
        <v>1</v>
      </c>
      <c r="F198" s="174" t="s">
        <v>293</v>
      </c>
      <c r="H198" s="175">
        <v>0.8</v>
      </c>
      <c r="I198" s="176"/>
      <c r="L198" s="171"/>
      <c r="M198" s="177"/>
      <c r="N198" s="178"/>
      <c r="O198" s="178"/>
      <c r="P198" s="178"/>
      <c r="Q198" s="178"/>
      <c r="R198" s="178"/>
      <c r="S198" s="178"/>
      <c r="T198" s="179"/>
      <c r="AT198" s="173" t="s">
        <v>229</v>
      </c>
      <c r="AU198" s="173" t="s">
        <v>85</v>
      </c>
      <c r="AV198" s="13" t="s">
        <v>85</v>
      </c>
      <c r="AW198" s="13" t="s">
        <v>30</v>
      </c>
      <c r="AX198" s="13" t="s">
        <v>74</v>
      </c>
      <c r="AY198" s="173" t="s">
        <v>222</v>
      </c>
    </row>
    <row r="199" spans="1:65" s="13" customFormat="1">
      <c r="B199" s="171"/>
      <c r="D199" s="172" t="s">
        <v>229</v>
      </c>
      <c r="E199" s="173" t="s">
        <v>1</v>
      </c>
      <c r="F199" s="174" t="s">
        <v>294</v>
      </c>
      <c r="H199" s="175">
        <v>0.8</v>
      </c>
      <c r="I199" s="176"/>
      <c r="L199" s="171"/>
      <c r="M199" s="177"/>
      <c r="N199" s="178"/>
      <c r="O199" s="178"/>
      <c r="P199" s="178"/>
      <c r="Q199" s="178"/>
      <c r="R199" s="178"/>
      <c r="S199" s="178"/>
      <c r="T199" s="179"/>
      <c r="AT199" s="173" t="s">
        <v>229</v>
      </c>
      <c r="AU199" s="173" t="s">
        <v>85</v>
      </c>
      <c r="AV199" s="13" t="s">
        <v>85</v>
      </c>
      <c r="AW199" s="13" t="s">
        <v>30</v>
      </c>
      <c r="AX199" s="13" t="s">
        <v>74</v>
      </c>
      <c r="AY199" s="173" t="s">
        <v>222</v>
      </c>
    </row>
    <row r="200" spans="1:65" s="14" customFormat="1">
      <c r="B200" s="180"/>
      <c r="D200" s="172" t="s">
        <v>229</v>
      </c>
      <c r="E200" s="181" t="s">
        <v>1</v>
      </c>
      <c r="F200" s="182" t="s">
        <v>232</v>
      </c>
      <c r="H200" s="183">
        <v>1.6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229</v>
      </c>
      <c r="AU200" s="181" t="s">
        <v>85</v>
      </c>
      <c r="AV200" s="14" t="s">
        <v>114</v>
      </c>
      <c r="AW200" s="14" t="s">
        <v>30</v>
      </c>
      <c r="AX200" s="14" t="s">
        <v>78</v>
      </c>
      <c r="AY200" s="181" t="s">
        <v>222</v>
      </c>
    </row>
    <row r="201" spans="1:65" s="2" customFormat="1" ht="24.15" customHeight="1">
      <c r="A201" s="33"/>
      <c r="B201" s="156"/>
      <c r="C201" s="157" t="s">
        <v>153</v>
      </c>
      <c r="D201" s="157" t="s">
        <v>224</v>
      </c>
      <c r="E201" s="158" t="s">
        <v>295</v>
      </c>
      <c r="F201" s="159" t="s">
        <v>296</v>
      </c>
      <c r="G201" s="160" t="s">
        <v>235</v>
      </c>
      <c r="H201" s="161">
        <v>26.556999999999999</v>
      </c>
      <c r="I201" s="162"/>
      <c r="J201" s="163">
        <f>ROUND(I201*H201,2)</f>
        <v>0</v>
      </c>
      <c r="K201" s="164"/>
      <c r="L201" s="34"/>
      <c r="M201" s="165" t="s">
        <v>1</v>
      </c>
      <c r="N201" s="166" t="s">
        <v>40</v>
      </c>
      <c r="O201" s="62"/>
      <c r="P201" s="167">
        <f>O201*H201</f>
        <v>0</v>
      </c>
      <c r="Q201" s="167">
        <v>0</v>
      </c>
      <c r="R201" s="167">
        <f>Q201*H201</f>
        <v>0</v>
      </c>
      <c r="S201" s="167">
        <v>2.2000000000000002</v>
      </c>
      <c r="T201" s="168">
        <f>S201*H201</f>
        <v>58.425400000000003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114</v>
      </c>
      <c r="AT201" s="169" t="s">
        <v>224</v>
      </c>
      <c r="AU201" s="169" t="s">
        <v>85</v>
      </c>
      <c r="AY201" s="18" t="s">
        <v>222</v>
      </c>
      <c r="BE201" s="170">
        <f>IF(N201="základná",J201,0)</f>
        <v>0</v>
      </c>
      <c r="BF201" s="170">
        <f>IF(N201="znížená",J201,0)</f>
        <v>0</v>
      </c>
      <c r="BG201" s="170">
        <f>IF(N201="zákl. prenesená",J201,0)</f>
        <v>0</v>
      </c>
      <c r="BH201" s="170">
        <f>IF(N201="zníž. prenesená",J201,0)</f>
        <v>0</v>
      </c>
      <c r="BI201" s="170">
        <f>IF(N201="nulová",J201,0)</f>
        <v>0</v>
      </c>
      <c r="BJ201" s="18" t="s">
        <v>85</v>
      </c>
      <c r="BK201" s="170">
        <f>ROUND(I201*H201,2)</f>
        <v>0</v>
      </c>
      <c r="BL201" s="18" t="s">
        <v>114</v>
      </c>
      <c r="BM201" s="169" t="s">
        <v>297</v>
      </c>
    </row>
    <row r="202" spans="1:65" s="15" customFormat="1">
      <c r="B202" s="188"/>
      <c r="D202" s="172" t="s">
        <v>229</v>
      </c>
      <c r="E202" s="189" t="s">
        <v>1</v>
      </c>
      <c r="F202" s="190" t="s">
        <v>237</v>
      </c>
      <c r="H202" s="189" t="s">
        <v>1</v>
      </c>
      <c r="I202" s="191"/>
      <c r="L202" s="188"/>
      <c r="M202" s="192"/>
      <c r="N202" s="193"/>
      <c r="O202" s="193"/>
      <c r="P202" s="193"/>
      <c r="Q202" s="193"/>
      <c r="R202" s="193"/>
      <c r="S202" s="193"/>
      <c r="T202" s="194"/>
      <c r="AT202" s="189" t="s">
        <v>229</v>
      </c>
      <c r="AU202" s="189" t="s">
        <v>85</v>
      </c>
      <c r="AV202" s="15" t="s">
        <v>78</v>
      </c>
      <c r="AW202" s="15" t="s">
        <v>30</v>
      </c>
      <c r="AX202" s="15" t="s">
        <v>74</v>
      </c>
      <c r="AY202" s="189" t="s">
        <v>222</v>
      </c>
    </row>
    <row r="203" spans="1:65" s="15" customFormat="1">
      <c r="B203" s="188"/>
      <c r="D203" s="172" t="s">
        <v>229</v>
      </c>
      <c r="E203" s="189" t="s">
        <v>1</v>
      </c>
      <c r="F203" s="190" t="s">
        <v>238</v>
      </c>
      <c r="H203" s="189" t="s">
        <v>1</v>
      </c>
      <c r="I203" s="191"/>
      <c r="L203" s="188"/>
      <c r="M203" s="192"/>
      <c r="N203" s="193"/>
      <c r="O203" s="193"/>
      <c r="P203" s="193"/>
      <c r="Q203" s="193"/>
      <c r="R203" s="193"/>
      <c r="S203" s="193"/>
      <c r="T203" s="194"/>
      <c r="AT203" s="189" t="s">
        <v>229</v>
      </c>
      <c r="AU203" s="189" t="s">
        <v>85</v>
      </c>
      <c r="AV203" s="15" t="s">
        <v>78</v>
      </c>
      <c r="AW203" s="15" t="s">
        <v>30</v>
      </c>
      <c r="AX203" s="15" t="s">
        <v>74</v>
      </c>
      <c r="AY203" s="189" t="s">
        <v>222</v>
      </c>
    </row>
    <row r="204" spans="1:65" s="13" customFormat="1">
      <c r="B204" s="171"/>
      <c r="D204" s="172" t="s">
        <v>229</v>
      </c>
      <c r="E204" s="173" t="s">
        <v>1</v>
      </c>
      <c r="F204" s="174" t="s">
        <v>239</v>
      </c>
      <c r="H204" s="175">
        <v>37.729999999999997</v>
      </c>
      <c r="I204" s="176"/>
      <c r="L204" s="171"/>
      <c r="M204" s="177"/>
      <c r="N204" s="178"/>
      <c r="O204" s="178"/>
      <c r="P204" s="178"/>
      <c r="Q204" s="178"/>
      <c r="R204" s="178"/>
      <c r="S204" s="178"/>
      <c r="T204" s="179"/>
      <c r="AT204" s="173" t="s">
        <v>229</v>
      </c>
      <c r="AU204" s="173" t="s">
        <v>85</v>
      </c>
      <c r="AV204" s="13" t="s">
        <v>85</v>
      </c>
      <c r="AW204" s="13" t="s">
        <v>30</v>
      </c>
      <c r="AX204" s="13" t="s">
        <v>74</v>
      </c>
      <c r="AY204" s="173" t="s">
        <v>222</v>
      </c>
    </row>
    <row r="205" spans="1:65" s="13" customFormat="1">
      <c r="B205" s="171"/>
      <c r="D205" s="172" t="s">
        <v>229</v>
      </c>
      <c r="E205" s="173" t="s">
        <v>1</v>
      </c>
      <c r="F205" s="174" t="s">
        <v>240</v>
      </c>
      <c r="H205" s="175">
        <v>53.59</v>
      </c>
      <c r="I205" s="176"/>
      <c r="L205" s="171"/>
      <c r="M205" s="177"/>
      <c r="N205" s="178"/>
      <c r="O205" s="178"/>
      <c r="P205" s="178"/>
      <c r="Q205" s="178"/>
      <c r="R205" s="178"/>
      <c r="S205" s="178"/>
      <c r="T205" s="179"/>
      <c r="AT205" s="173" t="s">
        <v>229</v>
      </c>
      <c r="AU205" s="173" t="s">
        <v>85</v>
      </c>
      <c r="AV205" s="13" t="s">
        <v>85</v>
      </c>
      <c r="AW205" s="13" t="s">
        <v>30</v>
      </c>
      <c r="AX205" s="13" t="s">
        <v>74</v>
      </c>
      <c r="AY205" s="173" t="s">
        <v>222</v>
      </c>
    </row>
    <row r="206" spans="1:65" s="13" customFormat="1">
      <c r="B206" s="171"/>
      <c r="D206" s="172" t="s">
        <v>229</v>
      </c>
      <c r="E206" s="173" t="s">
        <v>1</v>
      </c>
      <c r="F206" s="174" t="s">
        <v>241</v>
      </c>
      <c r="H206" s="175">
        <v>16.89</v>
      </c>
      <c r="I206" s="176"/>
      <c r="L206" s="171"/>
      <c r="M206" s="177"/>
      <c r="N206" s="178"/>
      <c r="O206" s="178"/>
      <c r="P206" s="178"/>
      <c r="Q206" s="178"/>
      <c r="R206" s="178"/>
      <c r="S206" s="178"/>
      <c r="T206" s="179"/>
      <c r="AT206" s="173" t="s">
        <v>229</v>
      </c>
      <c r="AU206" s="173" t="s">
        <v>85</v>
      </c>
      <c r="AV206" s="13" t="s">
        <v>85</v>
      </c>
      <c r="AW206" s="13" t="s">
        <v>30</v>
      </c>
      <c r="AX206" s="13" t="s">
        <v>74</v>
      </c>
      <c r="AY206" s="173" t="s">
        <v>222</v>
      </c>
    </row>
    <row r="207" spans="1:65" s="13" customFormat="1">
      <c r="B207" s="171"/>
      <c r="D207" s="172" t="s">
        <v>229</v>
      </c>
      <c r="E207" s="173" t="s">
        <v>1</v>
      </c>
      <c r="F207" s="174" t="s">
        <v>242</v>
      </c>
      <c r="H207" s="175">
        <v>61.02</v>
      </c>
      <c r="I207" s="176"/>
      <c r="L207" s="171"/>
      <c r="M207" s="177"/>
      <c r="N207" s="178"/>
      <c r="O207" s="178"/>
      <c r="P207" s="178"/>
      <c r="Q207" s="178"/>
      <c r="R207" s="178"/>
      <c r="S207" s="178"/>
      <c r="T207" s="179"/>
      <c r="AT207" s="173" t="s">
        <v>229</v>
      </c>
      <c r="AU207" s="173" t="s">
        <v>85</v>
      </c>
      <c r="AV207" s="13" t="s">
        <v>85</v>
      </c>
      <c r="AW207" s="13" t="s">
        <v>30</v>
      </c>
      <c r="AX207" s="13" t="s">
        <v>74</v>
      </c>
      <c r="AY207" s="173" t="s">
        <v>222</v>
      </c>
    </row>
    <row r="208" spans="1:65" s="13" customFormat="1">
      <c r="B208" s="171"/>
      <c r="D208" s="172" t="s">
        <v>229</v>
      </c>
      <c r="E208" s="173" t="s">
        <v>1</v>
      </c>
      <c r="F208" s="174" t="s">
        <v>243</v>
      </c>
      <c r="H208" s="175">
        <v>3.61</v>
      </c>
      <c r="I208" s="176"/>
      <c r="L208" s="171"/>
      <c r="M208" s="177"/>
      <c r="N208" s="178"/>
      <c r="O208" s="178"/>
      <c r="P208" s="178"/>
      <c r="Q208" s="178"/>
      <c r="R208" s="178"/>
      <c r="S208" s="178"/>
      <c r="T208" s="179"/>
      <c r="AT208" s="173" t="s">
        <v>229</v>
      </c>
      <c r="AU208" s="173" t="s">
        <v>85</v>
      </c>
      <c r="AV208" s="13" t="s">
        <v>85</v>
      </c>
      <c r="AW208" s="13" t="s">
        <v>30</v>
      </c>
      <c r="AX208" s="13" t="s">
        <v>74</v>
      </c>
      <c r="AY208" s="173" t="s">
        <v>222</v>
      </c>
    </row>
    <row r="209" spans="1:65" s="13" customFormat="1">
      <c r="B209" s="171"/>
      <c r="D209" s="172" t="s">
        <v>229</v>
      </c>
      <c r="E209" s="173" t="s">
        <v>1</v>
      </c>
      <c r="F209" s="174" t="s">
        <v>244</v>
      </c>
      <c r="H209" s="175">
        <v>13.77</v>
      </c>
      <c r="I209" s="176"/>
      <c r="L209" s="171"/>
      <c r="M209" s="177"/>
      <c r="N209" s="178"/>
      <c r="O209" s="178"/>
      <c r="P209" s="178"/>
      <c r="Q209" s="178"/>
      <c r="R209" s="178"/>
      <c r="S209" s="178"/>
      <c r="T209" s="179"/>
      <c r="AT209" s="173" t="s">
        <v>229</v>
      </c>
      <c r="AU209" s="173" t="s">
        <v>85</v>
      </c>
      <c r="AV209" s="13" t="s">
        <v>85</v>
      </c>
      <c r="AW209" s="13" t="s">
        <v>30</v>
      </c>
      <c r="AX209" s="13" t="s">
        <v>74</v>
      </c>
      <c r="AY209" s="173" t="s">
        <v>222</v>
      </c>
    </row>
    <row r="210" spans="1:65" s="13" customFormat="1">
      <c r="B210" s="171"/>
      <c r="D210" s="172" t="s">
        <v>229</v>
      </c>
      <c r="E210" s="173" t="s">
        <v>1</v>
      </c>
      <c r="F210" s="174" t="s">
        <v>245</v>
      </c>
      <c r="H210" s="175">
        <v>78.959999999999994</v>
      </c>
      <c r="I210" s="176"/>
      <c r="L210" s="171"/>
      <c r="M210" s="177"/>
      <c r="N210" s="178"/>
      <c r="O210" s="178"/>
      <c r="P210" s="178"/>
      <c r="Q210" s="178"/>
      <c r="R210" s="178"/>
      <c r="S210" s="178"/>
      <c r="T210" s="179"/>
      <c r="AT210" s="173" t="s">
        <v>229</v>
      </c>
      <c r="AU210" s="173" t="s">
        <v>85</v>
      </c>
      <c r="AV210" s="13" t="s">
        <v>85</v>
      </c>
      <c r="AW210" s="13" t="s">
        <v>30</v>
      </c>
      <c r="AX210" s="13" t="s">
        <v>74</v>
      </c>
      <c r="AY210" s="173" t="s">
        <v>222</v>
      </c>
    </row>
    <row r="211" spans="1:65" s="14" customFormat="1">
      <c r="B211" s="180"/>
      <c r="D211" s="172" t="s">
        <v>229</v>
      </c>
      <c r="E211" s="181" t="s">
        <v>1</v>
      </c>
      <c r="F211" s="182" t="s">
        <v>232</v>
      </c>
      <c r="H211" s="183">
        <v>265.57</v>
      </c>
      <c r="I211" s="184"/>
      <c r="L211" s="180"/>
      <c r="M211" s="185"/>
      <c r="N211" s="186"/>
      <c r="O211" s="186"/>
      <c r="P211" s="186"/>
      <c r="Q211" s="186"/>
      <c r="R211" s="186"/>
      <c r="S211" s="186"/>
      <c r="T211" s="187"/>
      <c r="AT211" s="181" t="s">
        <v>229</v>
      </c>
      <c r="AU211" s="181" t="s">
        <v>85</v>
      </c>
      <c r="AV211" s="14" t="s">
        <v>114</v>
      </c>
      <c r="AW211" s="14" t="s">
        <v>30</v>
      </c>
      <c r="AX211" s="14" t="s">
        <v>74</v>
      </c>
      <c r="AY211" s="181" t="s">
        <v>222</v>
      </c>
    </row>
    <row r="212" spans="1:65" s="13" customFormat="1">
      <c r="B212" s="171"/>
      <c r="D212" s="172" t="s">
        <v>229</v>
      </c>
      <c r="E212" s="173" t="s">
        <v>1</v>
      </c>
      <c r="F212" s="174" t="s">
        <v>298</v>
      </c>
      <c r="H212" s="175">
        <v>26.556999999999999</v>
      </c>
      <c r="I212" s="176"/>
      <c r="L212" s="171"/>
      <c r="M212" s="177"/>
      <c r="N212" s="178"/>
      <c r="O212" s="178"/>
      <c r="P212" s="178"/>
      <c r="Q212" s="178"/>
      <c r="R212" s="178"/>
      <c r="S212" s="178"/>
      <c r="T212" s="179"/>
      <c r="AT212" s="173" t="s">
        <v>229</v>
      </c>
      <c r="AU212" s="173" t="s">
        <v>85</v>
      </c>
      <c r="AV212" s="13" t="s">
        <v>85</v>
      </c>
      <c r="AW212" s="13" t="s">
        <v>30</v>
      </c>
      <c r="AX212" s="13" t="s">
        <v>78</v>
      </c>
      <c r="AY212" s="173" t="s">
        <v>222</v>
      </c>
    </row>
    <row r="213" spans="1:65" s="2" customFormat="1" ht="24.15" customHeight="1">
      <c r="A213" s="33"/>
      <c r="B213" s="156"/>
      <c r="C213" s="157" t="s">
        <v>160</v>
      </c>
      <c r="D213" s="157" t="s">
        <v>224</v>
      </c>
      <c r="E213" s="158" t="s">
        <v>299</v>
      </c>
      <c r="F213" s="159" t="s">
        <v>300</v>
      </c>
      <c r="G213" s="160" t="s">
        <v>235</v>
      </c>
      <c r="H213" s="161">
        <v>50.844000000000001</v>
      </c>
      <c r="I213" s="162"/>
      <c r="J213" s="163">
        <f>ROUND(I213*H213,2)</f>
        <v>0</v>
      </c>
      <c r="K213" s="164"/>
      <c r="L213" s="34"/>
      <c r="M213" s="165" t="s">
        <v>1</v>
      </c>
      <c r="N213" s="166" t="s">
        <v>40</v>
      </c>
      <c r="O213" s="62"/>
      <c r="P213" s="167">
        <f>O213*H213</f>
        <v>0</v>
      </c>
      <c r="Q213" s="167">
        <v>0</v>
      </c>
      <c r="R213" s="167">
        <f>Q213*H213</f>
        <v>0</v>
      </c>
      <c r="S213" s="167">
        <v>1.4</v>
      </c>
      <c r="T213" s="168">
        <f>S213*H213</f>
        <v>71.181600000000003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9" t="s">
        <v>114</v>
      </c>
      <c r="AT213" s="169" t="s">
        <v>224</v>
      </c>
      <c r="AU213" s="169" t="s">
        <v>85</v>
      </c>
      <c r="AY213" s="18" t="s">
        <v>222</v>
      </c>
      <c r="BE213" s="170">
        <f>IF(N213="základná",J213,0)</f>
        <v>0</v>
      </c>
      <c r="BF213" s="170">
        <f>IF(N213="znížená",J213,0)</f>
        <v>0</v>
      </c>
      <c r="BG213" s="170">
        <f>IF(N213="zákl. prenesená",J213,0)</f>
        <v>0</v>
      </c>
      <c r="BH213" s="170">
        <f>IF(N213="zníž. prenesená",J213,0)</f>
        <v>0</v>
      </c>
      <c r="BI213" s="170">
        <f>IF(N213="nulová",J213,0)</f>
        <v>0</v>
      </c>
      <c r="BJ213" s="18" t="s">
        <v>85</v>
      </c>
      <c r="BK213" s="170">
        <f>ROUND(I213*H213,2)</f>
        <v>0</v>
      </c>
      <c r="BL213" s="18" t="s">
        <v>114</v>
      </c>
      <c r="BM213" s="169" t="s">
        <v>301</v>
      </c>
    </row>
    <row r="214" spans="1:65" s="15" customFormat="1">
      <c r="B214" s="188"/>
      <c r="D214" s="172" t="s">
        <v>229</v>
      </c>
      <c r="E214" s="189" t="s">
        <v>1</v>
      </c>
      <c r="F214" s="190" t="s">
        <v>237</v>
      </c>
      <c r="H214" s="189" t="s">
        <v>1</v>
      </c>
      <c r="I214" s="191"/>
      <c r="L214" s="188"/>
      <c r="M214" s="192"/>
      <c r="N214" s="193"/>
      <c r="O214" s="193"/>
      <c r="P214" s="193"/>
      <c r="Q214" s="193"/>
      <c r="R214" s="193"/>
      <c r="S214" s="193"/>
      <c r="T214" s="194"/>
      <c r="AT214" s="189" t="s">
        <v>229</v>
      </c>
      <c r="AU214" s="189" t="s">
        <v>85</v>
      </c>
      <c r="AV214" s="15" t="s">
        <v>78</v>
      </c>
      <c r="AW214" s="15" t="s">
        <v>30</v>
      </c>
      <c r="AX214" s="15" t="s">
        <v>74</v>
      </c>
      <c r="AY214" s="189" t="s">
        <v>222</v>
      </c>
    </row>
    <row r="215" spans="1:65" s="15" customFormat="1">
      <c r="B215" s="188"/>
      <c r="D215" s="172" t="s">
        <v>229</v>
      </c>
      <c r="E215" s="189" t="s">
        <v>1</v>
      </c>
      <c r="F215" s="190" t="s">
        <v>302</v>
      </c>
      <c r="H215" s="189" t="s">
        <v>1</v>
      </c>
      <c r="I215" s="191"/>
      <c r="L215" s="188"/>
      <c r="M215" s="192"/>
      <c r="N215" s="193"/>
      <c r="O215" s="193"/>
      <c r="P215" s="193"/>
      <c r="Q215" s="193"/>
      <c r="R215" s="193"/>
      <c r="S215" s="193"/>
      <c r="T215" s="194"/>
      <c r="AT215" s="189" t="s">
        <v>229</v>
      </c>
      <c r="AU215" s="189" t="s">
        <v>85</v>
      </c>
      <c r="AV215" s="15" t="s">
        <v>78</v>
      </c>
      <c r="AW215" s="15" t="s">
        <v>30</v>
      </c>
      <c r="AX215" s="15" t="s">
        <v>74</v>
      </c>
      <c r="AY215" s="189" t="s">
        <v>222</v>
      </c>
    </row>
    <row r="216" spans="1:65" s="13" customFormat="1">
      <c r="B216" s="171"/>
      <c r="D216" s="172" t="s">
        <v>229</v>
      </c>
      <c r="E216" s="173" t="s">
        <v>1</v>
      </c>
      <c r="F216" s="174" t="s">
        <v>303</v>
      </c>
      <c r="H216" s="175">
        <v>50.844000000000001</v>
      </c>
      <c r="I216" s="176"/>
      <c r="L216" s="171"/>
      <c r="M216" s="177"/>
      <c r="N216" s="178"/>
      <c r="O216" s="178"/>
      <c r="P216" s="178"/>
      <c r="Q216" s="178"/>
      <c r="R216" s="178"/>
      <c r="S216" s="178"/>
      <c r="T216" s="179"/>
      <c r="AT216" s="173" t="s">
        <v>229</v>
      </c>
      <c r="AU216" s="173" t="s">
        <v>85</v>
      </c>
      <c r="AV216" s="13" t="s">
        <v>85</v>
      </c>
      <c r="AW216" s="13" t="s">
        <v>30</v>
      </c>
      <c r="AX216" s="13" t="s">
        <v>74</v>
      </c>
      <c r="AY216" s="173" t="s">
        <v>222</v>
      </c>
    </row>
    <row r="217" spans="1:65" s="14" customFormat="1">
      <c r="B217" s="180"/>
      <c r="D217" s="172" t="s">
        <v>229</v>
      </c>
      <c r="E217" s="181" t="s">
        <v>1</v>
      </c>
      <c r="F217" s="182" t="s">
        <v>232</v>
      </c>
      <c r="H217" s="183">
        <v>50.844000000000001</v>
      </c>
      <c r="I217" s="184"/>
      <c r="L217" s="180"/>
      <c r="M217" s="185"/>
      <c r="N217" s="186"/>
      <c r="O217" s="186"/>
      <c r="P217" s="186"/>
      <c r="Q217" s="186"/>
      <c r="R217" s="186"/>
      <c r="S217" s="186"/>
      <c r="T217" s="187"/>
      <c r="AT217" s="181" t="s">
        <v>229</v>
      </c>
      <c r="AU217" s="181" t="s">
        <v>85</v>
      </c>
      <c r="AV217" s="14" t="s">
        <v>114</v>
      </c>
      <c r="AW217" s="14" t="s">
        <v>30</v>
      </c>
      <c r="AX217" s="14" t="s">
        <v>78</v>
      </c>
      <c r="AY217" s="181" t="s">
        <v>222</v>
      </c>
    </row>
    <row r="218" spans="1:65" s="2" customFormat="1" ht="24.15" customHeight="1">
      <c r="A218" s="33"/>
      <c r="B218" s="156"/>
      <c r="C218" s="157" t="s">
        <v>179</v>
      </c>
      <c r="D218" s="157" t="s">
        <v>224</v>
      </c>
      <c r="E218" s="158" t="s">
        <v>304</v>
      </c>
      <c r="F218" s="159" t="s">
        <v>305</v>
      </c>
      <c r="G218" s="160" t="s">
        <v>227</v>
      </c>
      <c r="H218" s="161">
        <v>15</v>
      </c>
      <c r="I218" s="162"/>
      <c r="J218" s="163">
        <f>ROUND(I218*H218,2)</f>
        <v>0</v>
      </c>
      <c r="K218" s="164"/>
      <c r="L218" s="34"/>
      <c r="M218" s="165" t="s">
        <v>1</v>
      </c>
      <c r="N218" s="166" t="s">
        <v>40</v>
      </c>
      <c r="O218" s="62"/>
      <c r="P218" s="167">
        <f>O218*H218</f>
        <v>0</v>
      </c>
      <c r="Q218" s="167">
        <v>0</v>
      </c>
      <c r="R218" s="167">
        <f>Q218*H218</f>
        <v>0</v>
      </c>
      <c r="S218" s="167">
        <v>1.6E-2</v>
      </c>
      <c r="T218" s="168">
        <f>S218*H218</f>
        <v>0.24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114</v>
      </c>
      <c r="AT218" s="169" t="s">
        <v>224</v>
      </c>
      <c r="AU218" s="169" t="s">
        <v>85</v>
      </c>
      <c r="AY218" s="18" t="s">
        <v>222</v>
      </c>
      <c r="BE218" s="170">
        <f>IF(N218="základná",J218,0)</f>
        <v>0</v>
      </c>
      <c r="BF218" s="170">
        <f>IF(N218="znížená",J218,0)</f>
        <v>0</v>
      </c>
      <c r="BG218" s="170">
        <f>IF(N218="zákl. prenesená",J218,0)</f>
        <v>0</v>
      </c>
      <c r="BH218" s="170">
        <f>IF(N218="zníž. prenesená",J218,0)</f>
        <v>0</v>
      </c>
      <c r="BI218" s="170">
        <f>IF(N218="nulová",J218,0)</f>
        <v>0</v>
      </c>
      <c r="BJ218" s="18" t="s">
        <v>85</v>
      </c>
      <c r="BK218" s="170">
        <f>ROUND(I218*H218,2)</f>
        <v>0</v>
      </c>
      <c r="BL218" s="18" t="s">
        <v>114</v>
      </c>
      <c r="BM218" s="169" t="s">
        <v>306</v>
      </c>
    </row>
    <row r="219" spans="1:65" s="15" customFormat="1">
      <c r="B219" s="188"/>
      <c r="D219" s="172" t="s">
        <v>229</v>
      </c>
      <c r="E219" s="189" t="s">
        <v>1</v>
      </c>
      <c r="F219" s="190" t="s">
        <v>237</v>
      </c>
      <c r="H219" s="189" t="s">
        <v>1</v>
      </c>
      <c r="I219" s="191"/>
      <c r="L219" s="188"/>
      <c r="M219" s="192"/>
      <c r="N219" s="193"/>
      <c r="O219" s="193"/>
      <c r="P219" s="193"/>
      <c r="Q219" s="193"/>
      <c r="R219" s="193"/>
      <c r="S219" s="193"/>
      <c r="T219" s="194"/>
      <c r="AT219" s="189" t="s">
        <v>229</v>
      </c>
      <c r="AU219" s="189" t="s">
        <v>85</v>
      </c>
      <c r="AV219" s="15" t="s">
        <v>78</v>
      </c>
      <c r="AW219" s="15" t="s">
        <v>30</v>
      </c>
      <c r="AX219" s="15" t="s">
        <v>74</v>
      </c>
      <c r="AY219" s="189" t="s">
        <v>222</v>
      </c>
    </row>
    <row r="220" spans="1:65" s="15" customFormat="1">
      <c r="B220" s="188"/>
      <c r="D220" s="172" t="s">
        <v>229</v>
      </c>
      <c r="E220" s="189" t="s">
        <v>1</v>
      </c>
      <c r="F220" s="190" t="s">
        <v>307</v>
      </c>
      <c r="H220" s="189" t="s">
        <v>1</v>
      </c>
      <c r="I220" s="191"/>
      <c r="L220" s="188"/>
      <c r="M220" s="192"/>
      <c r="N220" s="193"/>
      <c r="O220" s="193"/>
      <c r="P220" s="193"/>
      <c r="Q220" s="193"/>
      <c r="R220" s="193"/>
      <c r="S220" s="193"/>
      <c r="T220" s="194"/>
      <c r="AT220" s="189" t="s">
        <v>229</v>
      </c>
      <c r="AU220" s="189" t="s">
        <v>85</v>
      </c>
      <c r="AV220" s="15" t="s">
        <v>78</v>
      </c>
      <c r="AW220" s="15" t="s">
        <v>30</v>
      </c>
      <c r="AX220" s="15" t="s">
        <v>74</v>
      </c>
      <c r="AY220" s="189" t="s">
        <v>222</v>
      </c>
    </row>
    <row r="221" spans="1:65" s="13" customFormat="1">
      <c r="B221" s="171"/>
      <c r="D221" s="172" t="s">
        <v>229</v>
      </c>
      <c r="E221" s="173" t="s">
        <v>1</v>
      </c>
      <c r="F221" s="174" t="s">
        <v>308</v>
      </c>
      <c r="H221" s="175">
        <v>3</v>
      </c>
      <c r="I221" s="176"/>
      <c r="L221" s="171"/>
      <c r="M221" s="177"/>
      <c r="N221" s="178"/>
      <c r="O221" s="178"/>
      <c r="P221" s="178"/>
      <c r="Q221" s="178"/>
      <c r="R221" s="178"/>
      <c r="S221" s="178"/>
      <c r="T221" s="179"/>
      <c r="AT221" s="173" t="s">
        <v>229</v>
      </c>
      <c r="AU221" s="173" t="s">
        <v>85</v>
      </c>
      <c r="AV221" s="13" t="s">
        <v>85</v>
      </c>
      <c r="AW221" s="13" t="s">
        <v>30</v>
      </c>
      <c r="AX221" s="13" t="s">
        <v>74</v>
      </c>
      <c r="AY221" s="173" t="s">
        <v>222</v>
      </c>
    </row>
    <row r="222" spans="1:65" s="13" customFormat="1">
      <c r="B222" s="171"/>
      <c r="D222" s="172" t="s">
        <v>229</v>
      </c>
      <c r="E222" s="173" t="s">
        <v>1</v>
      </c>
      <c r="F222" s="174" t="s">
        <v>309</v>
      </c>
      <c r="H222" s="175">
        <v>3</v>
      </c>
      <c r="I222" s="176"/>
      <c r="L222" s="171"/>
      <c r="M222" s="177"/>
      <c r="N222" s="178"/>
      <c r="O222" s="178"/>
      <c r="P222" s="178"/>
      <c r="Q222" s="178"/>
      <c r="R222" s="178"/>
      <c r="S222" s="178"/>
      <c r="T222" s="179"/>
      <c r="AT222" s="173" t="s">
        <v>229</v>
      </c>
      <c r="AU222" s="173" t="s">
        <v>85</v>
      </c>
      <c r="AV222" s="13" t="s">
        <v>85</v>
      </c>
      <c r="AW222" s="13" t="s">
        <v>30</v>
      </c>
      <c r="AX222" s="13" t="s">
        <v>74</v>
      </c>
      <c r="AY222" s="173" t="s">
        <v>222</v>
      </c>
    </row>
    <row r="223" spans="1:65" s="13" customFormat="1">
      <c r="B223" s="171"/>
      <c r="D223" s="172" t="s">
        <v>229</v>
      </c>
      <c r="E223" s="173" t="s">
        <v>1</v>
      </c>
      <c r="F223" s="174" t="s">
        <v>310</v>
      </c>
      <c r="H223" s="175">
        <v>1</v>
      </c>
      <c r="I223" s="176"/>
      <c r="L223" s="171"/>
      <c r="M223" s="177"/>
      <c r="N223" s="178"/>
      <c r="O223" s="178"/>
      <c r="P223" s="178"/>
      <c r="Q223" s="178"/>
      <c r="R223" s="178"/>
      <c r="S223" s="178"/>
      <c r="T223" s="179"/>
      <c r="AT223" s="173" t="s">
        <v>229</v>
      </c>
      <c r="AU223" s="173" t="s">
        <v>85</v>
      </c>
      <c r="AV223" s="13" t="s">
        <v>85</v>
      </c>
      <c r="AW223" s="13" t="s">
        <v>30</v>
      </c>
      <c r="AX223" s="13" t="s">
        <v>74</v>
      </c>
      <c r="AY223" s="173" t="s">
        <v>222</v>
      </c>
    </row>
    <row r="224" spans="1:65" s="13" customFormat="1">
      <c r="B224" s="171"/>
      <c r="D224" s="172" t="s">
        <v>229</v>
      </c>
      <c r="E224" s="173" t="s">
        <v>1</v>
      </c>
      <c r="F224" s="174" t="s">
        <v>311</v>
      </c>
      <c r="H224" s="175">
        <v>3</v>
      </c>
      <c r="I224" s="176"/>
      <c r="L224" s="171"/>
      <c r="M224" s="177"/>
      <c r="N224" s="178"/>
      <c r="O224" s="178"/>
      <c r="P224" s="178"/>
      <c r="Q224" s="178"/>
      <c r="R224" s="178"/>
      <c r="S224" s="178"/>
      <c r="T224" s="179"/>
      <c r="AT224" s="173" t="s">
        <v>229</v>
      </c>
      <c r="AU224" s="173" t="s">
        <v>85</v>
      </c>
      <c r="AV224" s="13" t="s">
        <v>85</v>
      </c>
      <c r="AW224" s="13" t="s">
        <v>30</v>
      </c>
      <c r="AX224" s="13" t="s">
        <v>74</v>
      </c>
      <c r="AY224" s="173" t="s">
        <v>222</v>
      </c>
    </row>
    <row r="225" spans="1:65" s="13" customFormat="1">
      <c r="B225" s="171"/>
      <c r="D225" s="172" t="s">
        <v>229</v>
      </c>
      <c r="E225" s="173" t="s">
        <v>1</v>
      </c>
      <c r="F225" s="174" t="s">
        <v>312</v>
      </c>
      <c r="H225" s="175">
        <v>1</v>
      </c>
      <c r="I225" s="176"/>
      <c r="L225" s="171"/>
      <c r="M225" s="177"/>
      <c r="N225" s="178"/>
      <c r="O225" s="178"/>
      <c r="P225" s="178"/>
      <c r="Q225" s="178"/>
      <c r="R225" s="178"/>
      <c r="S225" s="178"/>
      <c r="T225" s="179"/>
      <c r="AT225" s="173" t="s">
        <v>229</v>
      </c>
      <c r="AU225" s="173" t="s">
        <v>85</v>
      </c>
      <c r="AV225" s="13" t="s">
        <v>85</v>
      </c>
      <c r="AW225" s="13" t="s">
        <v>30</v>
      </c>
      <c r="AX225" s="13" t="s">
        <v>74</v>
      </c>
      <c r="AY225" s="173" t="s">
        <v>222</v>
      </c>
    </row>
    <row r="226" spans="1:65" s="13" customFormat="1">
      <c r="B226" s="171"/>
      <c r="D226" s="172" t="s">
        <v>229</v>
      </c>
      <c r="E226" s="173" t="s">
        <v>1</v>
      </c>
      <c r="F226" s="174" t="s">
        <v>313</v>
      </c>
      <c r="H226" s="175">
        <v>4</v>
      </c>
      <c r="I226" s="176"/>
      <c r="L226" s="171"/>
      <c r="M226" s="177"/>
      <c r="N226" s="178"/>
      <c r="O226" s="178"/>
      <c r="P226" s="178"/>
      <c r="Q226" s="178"/>
      <c r="R226" s="178"/>
      <c r="S226" s="178"/>
      <c r="T226" s="179"/>
      <c r="AT226" s="173" t="s">
        <v>229</v>
      </c>
      <c r="AU226" s="173" t="s">
        <v>85</v>
      </c>
      <c r="AV226" s="13" t="s">
        <v>85</v>
      </c>
      <c r="AW226" s="13" t="s">
        <v>30</v>
      </c>
      <c r="AX226" s="13" t="s">
        <v>74</v>
      </c>
      <c r="AY226" s="173" t="s">
        <v>222</v>
      </c>
    </row>
    <row r="227" spans="1:65" s="14" customFormat="1">
      <c r="B227" s="180"/>
      <c r="D227" s="172" t="s">
        <v>229</v>
      </c>
      <c r="E227" s="181" t="s">
        <v>1</v>
      </c>
      <c r="F227" s="182" t="s">
        <v>232</v>
      </c>
      <c r="H227" s="183">
        <v>15</v>
      </c>
      <c r="I227" s="184"/>
      <c r="L227" s="180"/>
      <c r="M227" s="185"/>
      <c r="N227" s="186"/>
      <c r="O227" s="186"/>
      <c r="P227" s="186"/>
      <c r="Q227" s="186"/>
      <c r="R227" s="186"/>
      <c r="S227" s="186"/>
      <c r="T227" s="187"/>
      <c r="AT227" s="181" t="s">
        <v>229</v>
      </c>
      <c r="AU227" s="181" t="s">
        <v>85</v>
      </c>
      <c r="AV227" s="14" t="s">
        <v>114</v>
      </c>
      <c r="AW227" s="14" t="s">
        <v>30</v>
      </c>
      <c r="AX227" s="14" t="s">
        <v>78</v>
      </c>
      <c r="AY227" s="181" t="s">
        <v>222</v>
      </c>
    </row>
    <row r="228" spans="1:65" s="2" customFormat="1" ht="24.15" customHeight="1">
      <c r="A228" s="33"/>
      <c r="B228" s="156"/>
      <c r="C228" s="157" t="s">
        <v>314</v>
      </c>
      <c r="D228" s="157" t="s">
        <v>224</v>
      </c>
      <c r="E228" s="158" t="s">
        <v>315</v>
      </c>
      <c r="F228" s="159" t="s">
        <v>316</v>
      </c>
      <c r="G228" s="160" t="s">
        <v>249</v>
      </c>
      <c r="H228" s="161">
        <v>3.4</v>
      </c>
      <c r="I228" s="162"/>
      <c r="J228" s="163">
        <f>ROUND(I228*H228,2)</f>
        <v>0</v>
      </c>
      <c r="K228" s="164"/>
      <c r="L228" s="34"/>
      <c r="M228" s="165" t="s">
        <v>1</v>
      </c>
      <c r="N228" s="166" t="s">
        <v>40</v>
      </c>
      <c r="O228" s="62"/>
      <c r="P228" s="167">
        <f>O228*H228</f>
        <v>0</v>
      </c>
      <c r="Q228" s="167">
        <v>0</v>
      </c>
      <c r="R228" s="167">
        <f>Q228*H228</f>
        <v>0</v>
      </c>
      <c r="S228" s="167">
        <v>3.1E-2</v>
      </c>
      <c r="T228" s="168">
        <f>S228*H228</f>
        <v>0.10539999999999999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114</v>
      </c>
      <c r="AT228" s="169" t="s">
        <v>224</v>
      </c>
      <c r="AU228" s="169" t="s">
        <v>85</v>
      </c>
      <c r="AY228" s="18" t="s">
        <v>222</v>
      </c>
      <c r="BE228" s="170">
        <f>IF(N228="základná",J228,0)</f>
        <v>0</v>
      </c>
      <c r="BF228" s="170">
        <f>IF(N228="znížená",J228,0)</f>
        <v>0</v>
      </c>
      <c r="BG228" s="170">
        <f>IF(N228="zákl. prenesená",J228,0)</f>
        <v>0</v>
      </c>
      <c r="BH228" s="170">
        <f>IF(N228="zníž. prenesená",J228,0)</f>
        <v>0</v>
      </c>
      <c r="BI228" s="170">
        <f>IF(N228="nulová",J228,0)</f>
        <v>0</v>
      </c>
      <c r="BJ228" s="18" t="s">
        <v>85</v>
      </c>
      <c r="BK228" s="170">
        <f>ROUND(I228*H228,2)</f>
        <v>0</v>
      </c>
      <c r="BL228" s="18" t="s">
        <v>114</v>
      </c>
      <c r="BM228" s="169" t="s">
        <v>317</v>
      </c>
    </row>
    <row r="229" spans="1:65" s="15" customFormat="1">
      <c r="B229" s="188"/>
      <c r="D229" s="172" t="s">
        <v>229</v>
      </c>
      <c r="E229" s="189" t="s">
        <v>1</v>
      </c>
      <c r="F229" s="190" t="s">
        <v>237</v>
      </c>
      <c r="H229" s="189" t="s">
        <v>1</v>
      </c>
      <c r="I229" s="191"/>
      <c r="L229" s="188"/>
      <c r="M229" s="192"/>
      <c r="N229" s="193"/>
      <c r="O229" s="193"/>
      <c r="P229" s="193"/>
      <c r="Q229" s="193"/>
      <c r="R229" s="193"/>
      <c r="S229" s="193"/>
      <c r="T229" s="194"/>
      <c r="AT229" s="189" t="s">
        <v>229</v>
      </c>
      <c r="AU229" s="189" t="s">
        <v>85</v>
      </c>
      <c r="AV229" s="15" t="s">
        <v>78</v>
      </c>
      <c r="AW229" s="15" t="s">
        <v>30</v>
      </c>
      <c r="AX229" s="15" t="s">
        <v>74</v>
      </c>
      <c r="AY229" s="189" t="s">
        <v>222</v>
      </c>
    </row>
    <row r="230" spans="1:65" s="15" customFormat="1">
      <c r="B230" s="188"/>
      <c r="D230" s="172" t="s">
        <v>229</v>
      </c>
      <c r="E230" s="189" t="s">
        <v>1</v>
      </c>
      <c r="F230" s="190" t="s">
        <v>318</v>
      </c>
      <c r="H230" s="189" t="s">
        <v>1</v>
      </c>
      <c r="I230" s="191"/>
      <c r="L230" s="188"/>
      <c r="M230" s="192"/>
      <c r="N230" s="193"/>
      <c r="O230" s="193"/>
      <c r="P230" s="193"/>
      <c r="Q230" s="193"/>
      <c r="R230" s="193"/>
      <c r="S230" s="193"/>
      <c r="T230" s="194"/>
      <c r="AT230" s="189" t="s">
        <v>229</v>
      </c>
      <c r="AU230" s="189" t="s">
        <v>85</v>
      </c>
      <c r="AV230" s="15" t="s">
        <v>78</v>
      </c>
      <c r="AW230" s="15" t="s">
        <v>30</v>
      </c>
      <c r="AX230" s="15" t="s">
        <v>74</v>
      </c>
      <c r="AY230" s="189" t="s">
        <v>222</v>
      </c>
    </row>
    <row r="231" spans="1:65" s="13" customFormat="1">
      <c r="B231" s="171"/>
      <c r="D231" s="172" t="s">
        <v>229</v>
      </c>
      <c r="E231" s="173" t="s">
        <v>1</v>
      </c>
      <c r="F231" s="174" t="s">
        <v>319</v>
      </c>
      <c r="H231" s="175">
        <v>1.7</v>
      </c>
      <c r="I231" s="176"/>
      <c r="L231" s="171"/>
      <c r="M231" s="177"/>
      <c r="N231" s="178"/>
      <c r="O231" s="178"/>
      <c r="P231" s="178"/>
      <c r="Q231" s="178"/>
      <c r="R231" s="178"/>
      <c r="S231" s="178"/>
      <c r="T231" s="179"/>
      <c r="AT231" s="173" t="s">
        <v>229</v>
      </c>
      <c r="AU231" s="173" t="s">
        <v>85</v>
      </c>
      <c r="AV231" s="13" t="s">
        <v>85</v>
      </c>
      <c r="AW231" s="13" t="s">
        <v>30</v>
      </c>
      <c r="AX231" s="13" t="s">
        <v>74</v>
      </c>
      <c r="AY231" s="173" t="s">
        <v>222</v>
      </c>
    </row>
    <row r="232" spans="1:65" s="13" customFormat="1">
      <c r="B232" s="171"/>
      <c r="D232" s="172" t="s">
        <v>229</v>
      </c>
      <c r="E232" s="173" t="s">
        <v>1</v>
      </c>
      <c r="F232" s="174" t="s">
        <v>320</v>
      </c>
      <c r="H232" s="175">
        <v>1.7</v>
      </c>
      <c r="I232" s="176"/>
      <c r="L232" s="171"/>
      <c r="M232" s="177"/>
      <c r="N232" s="178"/>
      <c r="O232" s="178"/>
      <c r="P232" s="178"/>
      <c r="Q232" s="178"/>
      <c r="R232" s="178"/>
      <c r="S232" s="178"/>
      <c r="T232" s="179"/>
      <c r="AT232" s="173" t="s">
        <v>229</v>
      </c>
      <c r="AU232" s="173" t="s">
        <v>85</v>
      </c>
      <c r="AV232" s="13" t="s">
        <v>85</v>
      </c>
      <c r="AW232" s="13" t="s">
        <v>30</v>
      </c>
      <c r="AX232" s="13" t="s">
        <v>74</v>
      </c>
      <c r="AY232" s="173" t="s">
        <v>222</v>
      </c>
    </row>
    <row r="233" spans="1:65" s="14" customFormat="1">
      <c r="B233" s="180"/>
      <c r="D233" s="172" t="s">
        <v>229</v>
      </c>
      <c r="E233" s="181" t="s">
        <v>1</v>
      </c>
      <c r="F233" s="182" t="s">
        <v>232</v>
      </c>
      <c r="H233" s="183">
        <v>3.4</v>
      </c>
      <c r="I233" s="184"/>
      <c r="L233" s="180"/>
      <c r="M233" s="185"/>
      <c r="N233" s="186"/>
      <c r="O233" s="186"/>
      <c r="P233" s="186"/>
      <c r="Q233" s="186"/>
      <c r="R233" s="186"/>
      <c r="S233" s="186"/>
      <c r="T233" s="187"/>
      <c r="AT233" s="181" t="s">
        <v>229</v>
      </c>
      <c r="AU233" s="181" t="s">
        <v>85</v>
      </c>
      <c r="AV233" s="14" t="s">
        <v>114</v>
      </c>
      <c r="AW233" s="14" t="s">
        <v>30</v>
      </c>
      <c r="AX233" s="14" t="s">
        <v>78</v>
      </c>
      <c r="AY233" s="181" t="s">
        <v>222</v>
      </c>
    </row>
    <row r="234" spans="1:65" s="2" customFormat="1" ht="24.15" customHeight="1">
      <c r="A234" s="33"/>
      <c r="B234" s="156"/>
      <c r="C234" s="157" t="s">
        <v>321</v>
      </c>
      <c r="D234" s="157" t="s">
        <v>224</v>
      </c>
      <c r="E234" s="158" t="s">
        <v>322</v>
      </c>
      <c r="F234" s="159" t="s">
        <v>323</v>
      </c>
      <c r="G234" s="160" t="s">
        <v>249</v>
      </c>
      <c r="H234" s="161">
        <v>38.023000000000003</v>
      </c>
      <c r="I234" s="162"/>
      <c r="J234" s="163">
        <f>ROUND(I234*H234,2)</f>
        <v>0</v>
      </c>
      <c r="K234" s="164"/>
      <c r="L234" s="34"/>
      <c r="M234" s="165" t="s">
        <v>1</v>
      </c>
      <c r="N234" s="166" t="s">
        <v>40</v>
      </c>
      <c r="O234" s="62"/>
      <c r="P234" s="167">
        <f>O234*H234</f>
        <v>0</v>
      </c>
      <c r="Q234" s="167">
        <v>0</v>
      </c>
      <c r="R234" s="167">
        <f>Q234*H234</f>
        <v>0</v>
      </c>
      <c r="S234" s="167">
        <v>2.7E-2</v>
      </c>
      <c r="T234" s="168">
        <f>S234*H234</f>
        <v>1.026621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114</v>
      </c>
      <c r="AT234" s="169" t="s">
        <v>224</v>
      </c>
      <c r="AU234" s="169" t="s">
        <v>85</v>
      </c>
      <c r="AY234" s="18" t="s">
        <v>222</v>
      </c>
      <c r="BE234" s="170">
        <f>IF(N234="základná",J234,0)</f>
        <v>0</v>
      </c>
      <c r="BF234" s="170">
        <f>IF(N234="znížená",J234,0)</f>
        <v>0</v>
      </c>
      <c r="BG234" s="170">
        <f>IF(N234="zákl. prenesená",J234,0)</f>
        <v>0</v>
      </c>
      <c r="BH234" s="170">
        <f>IF(N234="zníž. prenesená",J234,0)</f>
        <v>0</v>
      </c>
      <c r="BI234" s="170">
        <f>IF(N234="nulová",J234,0)</f>
        <v>0</v>
      </c>
      <c r="BJ234" s="18" t="s">
        <v>85</v>
      </c>
      <c r="BK234" s="170">
        <f>ROUND(I234*H234,2)</f>
        <v>0</v>
      </c>
      <c r="BL234" s="18" t="s">
        <v>114</v>
      </c>
      <c r="BM234" s="169" t="s">
        <v>324</v>
      </c>
    </row>
    <row r="235" spans="1:65" s="15" customFormat="1">
      <c r="B235" s="188"/>
      <c r="D235" s="172" t="s">
        <v>229</v>
      </c>
      <c r="E235" s="189" t="s">
        <v>1</v>
      </c>
      <c r="F235" s="190" t="s">
        <v>237</v>
      </c>
      <c r="H235" s="189" t="s">
        <v>1</v>
      </c>
      <c r="I235" s="191"/>
      <c r="L235" s="188"/>
      <c r="M235" s="192"/>
      <c r="N235" s="193"/>
      <c r="O235" s="193"/>
      <c r="P235" s="193"/>
      <c r="Q235" s="193"/>
      <c r="R235" s="193"/>
      <c r="S235" s="193"/>
      <c r="T235" s="194"/>
      <c r="AT235" s="189" t="s">
        <v>229</v>
      </c>
      <c r="AU235" s="189" t="s">
        <v>85</v>
      </c>
      <c r="AV235" s="15" t="s">
        <v>78</v>
      </c>
      <c r="AW235" s="15" t="s">
        <v>30</v>
      </c>
      <c r="AX235" s="15" t="s">
        <v>74</v>
      </c>
      <c r="AY235" s="189" t="s">
        <v>222</v>
      </c>
    </row>
    <row r="236" spans="1:65" s="15" customFormat="1">
      <c r="B236" s="188"/>
      <c r="D236" s="172" t="s">
        <v>229</v>
      </c>
      <c r="E236" s="189" t="s">
        <v>1</v>
      </c>
      <c r="F236" s="190" t="s">
        <v>318</v>
      </c>
      <c r="H236" s="189" t="s">
        <v>1</v>
      </c>
      <c r="I236" s="191"/>
      <c r="L236" s="188"/>
      <c r="M236" s="192"/>
      <c r="N236" s="193"/>
      <c r="O236" s="193"/>
      <c r="P236" s="193"/>
      <c r="Q236" s="193"/>
      <c r="R236" s="193"/>
      <c r="S236" s="193"/>
      <c r="T236" s="194"/>
      <c r="AT236" s="189" t="s">
        <v>229</v>
      </c>
      <c r="AU236" s="189" t="s">
        <v>85</v>
      </c>
      <c r="AV236" s="15" t="s">
        <v>78</v>
      </c>
      <c r="AW236" s="15" t="s">
        <v>30</v>
      </c>
      <c r="AX236" s="15" t="s">
        <v>74</v>
      </c>
      <c r="AY236" s="189" t="s">
        <v>222</v>
      </c>
    </row>
    <row r="237" spans="1:65" s="13" customFormat="1">
      <c r="B237" s="171"/>
      <c r="D237" s="172" t="s">
        <v>229</v>
      </c>
      <c r="E237" s="173" t="s">
        <v>1</v>
      </c>
      <c r="F237" s="174" t="s">
        <v>325</v>
      </c>
      <c r="H237" s="175">
        <v>8.19</v>
      </c>
      <c r="I237" s="176"/>
      <c r="L237" s="171"/>
      <c r="M237" s="177"/>
      <c r="N237" s="178"/>
      <c r="O237" s="178"/>
      <c r="P237" s="178"/>
      <c r="Q237" s="178"/>
      <c r="R237" s="178"/>
      <c r="S237" s="178"/>
      <c r="T237" s="179"/>
      <c r="AT237" s="173" t="s">
        <v>229</v>
      </c>
      <c r="AU237" s="173" t="s">
        <v>85</v>
      </c>
      <c r="AV237" s="13" t="s">
        <v>85</v>
      </c>
      <c r="AW237" s="13" t="s">
        <v>30</v>
      </c>
      <c r="AX237" s="13" t="s">
        <v>74</v>
      </c>
      <c r="AY237" s="173" t="s">
        <v>222</v>
      </c>
    </row>
    <row r="238" spans="1:65" s="13" customFormat="1">
      <c r="B238" s="171"/>
      <c r="D238" s="172" t="s">
        <v>229</v>
      </c>
      <c r="E238" s="173" t="s">
        <v>1</v>
      </c>
      <c r="F238" s="174" t="s">
        <v>326</v>
      </c>
      <c r="H238" s="175">
        <v>8.19</v>
      </c>
      <c r="I238" s="176"/>
      <c r="L238" s="171"/>
      <c r="M238" s="177"/>
      <c r="N238" s="178"/>
      <c r="O238" s="178"/>
      <c r="P238" s="178"/>
      <c r="Q238" s="178"/>
      <c r="R238" s="178"/>
      <c r="S238" s="178"/>
      <c r="T238" s="179"/>
      <c r="AT238" s="173" t="s">
        <v>229</v>
      </c>
      <c r="AU238" s="173" t="s">
        <v>85</v>
      </c>
      <c r="AV238" s="13" t="s">
        <v>85</v>
      </c>
      <c r="AW238" s="13" t="s">
        <v>30</v>
      </c>
      <c r="AX238" s="13" t="s">
        <v>74</v>
      </c>
      <c r="AY238" s="173" t="s">
        <v>222</v>
      </c>
    </row>
    <row r="239" spans="1:65" s="13" customFormat="1">
      <c r="B239" s="171"/>
      <c r="D239" s="172" t="s">
        <v>229</v>
      </c>
      <c r="E239" s="173" t="s">
        <v>1</v>
      </c>
      <c r="F239" s="174" t="s">
        <v>327</v>
      </c>
      <c r="H239" s="175">
        <v>8.9700000000000006</v>
      </c>
      <c r="I239" s="176"/>
      <c r="L239" s="171"/>
      <c r="M239" s="177"/>
      <c r="N239" s="178"/>
      <c r="O239" s="178"/>
      <c r="P239" s="178"/>
      <c r="Q239" s="178"/>
      <c r="R239" s="178"/>
      <c r="S239" s="178"/>
      <c r="T239" s="179"/>
      <c r="AT239" s="173" t="s">
        <v>229</v>
      </c>
      <c r="AU239" s="173" t="s">
        <v>85</v>
      </c>
      <c r="AV239" s="13" t="s">
        <v>85</v>
      </c>
      <c r="AW239" s="13" t="s">
        <v>30</v>
      </c>
      <c r="AX239" s="13" t="s">
        <v>74</v>
      </c>
      <c r="AY239" s="173" t="s">
        <v>222</v>
      </c>
    </row>
    <row r="240" spans="1:65" s="13" customFormat="1">
      <c r="B240" s="171"/>
      <c r="D240" s="172" t="s">
        <v>229</v>
      </c>
      <c r="E240" s="173" t="s">
        <v>1</v>
      </c>
      <c r="F240" s="174" t="s">
        <v>328</v>
      </c>
      <c r="H240" s="175">
        <v>8.9700000000000006</v>
      </c>
      <c r="I240" s="176"/>
      <c r="L240" s="171"/>
      <c r="M240" s="177"/>
      <c r="N240" s="178"/>
      <c r="O240" s="178"/>
      <c r="P240" s="178"/>
      <c r="Q240" s="178"/>
      <c r="R240" s="178"/>
      <c r="S240" s="178"/>
      <c r="T240" s="179"/>
      <c r="AT240" s="173" t="s">
        <v>229</v>
      </c>
      <c r="AU240" s="173" t="s">
        <v>85</v>
      </c>
      <c r="AV240" s="13" t="s">
        <v>85</v>
      </c>
      <c r="AW240" s="13" t="s">
        <v>30</v>
      </c>
      <c r="AX240" s="13" t="s">
        <v>74</v>
      </c>
      <c r="AY240" s="173" t="s">
        <v>222</v>
      </c>
    </row>
    <row r="241" spans="1:65" s="13" customFormat="1">
      <c r="B241" s="171"/>
      <c r="D241" s="172" t="s">
        <v>229</v>
      </c>
      <c r="E241" s="173" t="s">
        <v>1</v>
      </c>
      <c r="F241" s="174" t="s">
        <v>329</v>
      </c>
      <c r="H241" s="175">
        <v>3.7029999999999998</v>
      </c>
      <c r="I241" s="176"/>
      <c r="L241" s="171"/>
      <c r="M241" s="177"/>
      <c r="N241" s="178"/>
      <c r="O241" s="178"/>
      <c r="P241" s="178"/>
      <c r="Q241" s="178"/>
      <c r="R241" s="178"/>
      <c r="S241" s="178"/>
      <c r="T241" s="179"/>
      <c r="AT241" s="173" t="s">
        <v>229</v>
      </c>
      <c r="AU241" s="173" t="s">
        <v>85</v>
      </c>
      <c r="AV241" s="13" t="s">
        <v>85</v>
      </c>
      <c r="AW241" s="13" t="s">
        <v>30</v>
      </c>
      <c r="AX241" s="13" t="s">
        <v>74</v>
      </c>
      <c r="AY241" s="173" t="s">
        <v>222</v>
      </c>
    </row>
    <row r="242" spans="1:65" s="14" customFormat="1">
      <c r="B242" s="180"/>
      <c r="D242" s="172" t="s">
        <v>229</v>
      </c>
      <c r="E242" s="181" t="s">
        <v>1</v>
      </c>
      <c r="F242" s="182" t="s">
        <v>232</v>
      </c>
      <c r="H242" s="183">
        <v>38.023000000000003</v>
      </c>
      <c r="I242" s="184"/>
      <c r="L242" s="180"/>
      <c r="M242" s="185"/>
      <c r="N242" s="186"/>
      <c r="O242" s="186"/>
      <c r="P242" s="186"/>
      <c r="Q242" s="186"/>
      <c r="R242" s="186"/>
      <c r="S242" s="186"/>
      <c r="T242" s="187"/>
      <c r="AT242" s="181" t="s">
        <v>229</v>
      </c>
      <c r="AU242" s="181" t="s">
        <v>85</v>
      </c>
      <c r="AV242" s="14" t="s">
        <v>114</v>
      </c>
      <c r="AW242" s="14" t="s">
        <v>30</v>
      </c>
      <c r="AX242" s="14" t="s">
        <v>78</v>
      </c>
      <c r="AY242" s="181" t="s">
        <v>222</v>
      </c>
    </row>
    <row r="243" spans="1:65" s="2" customFormat="1" ht="24.15" customHeight="1">
      <c r="A243" s="33"/>
      <c r="B243" s="156"/>
      <c r="C243" s="157" t="s">
        <v>330</v>
      </c>
      <c r="D243" s="157" t="s">
        <v>224</v>
      </c>
      <c r="E243" s="158" t="s">
        <v>331</v>
      </c>
      <c r="F243" s="159" t="s">
        <v>332</v>
      </c>
      <c r="G243" s="160" t="s">
        <v>249</v>
      </c>
      <c r="H243" s="161">
        <v>3.4</v>
      </c>
      <c r="I243" s="162"/>
      <c r="J243" s="163">
        <f>ROUND(I243*H243,2)</f>
        <v>0</v>
      </c>
      <c r="K243" s="164"/>
      <c r="L243" s="34"/>
      <c r="M243" s="165" t="s">
        <v>1</v>
      </c>
      <c r="N243" s="166" t="s">
        <v>40</v>
      </c>
      <c r="O243" s="62"/>
      <c r="P243" s="167">
        <f>O243*H243</f>
        <v>0</v>
      </c>
      <c r="Q243" s="167">
        <v>0</v>
      </c>
      <c r="R243" s="167">
        <f>Q243*H243</f>
        <v>0</v>
      </c>
      <c r="S243" s="167">
        <v>6.2E-2</v>
      </c>
      <c r="T243" s="168">
        <f>S243*H243</f>
        <v>0.21079999999999999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9" t="s">
        <v>114</v>
      </c>
      <c r="AT243" s="169" t="s">
        <v>224</v>
      </c>
      <c r="AU243" s="169" t="s">
        <v>85</v>
      </c>
      <c r="AY243" s="18" t="s">
        <v>222</v>
      </c>
      <c r="BE243" s="170">
        <f>IF(N243="základná",J243,0)</f>
        <v>0</v>
      </c>
      <c r="BF243" s="170">
        <f>IF(N243="znížená",J243,0)</f>
        <v>0</v>
      </c>
      <c r="BG243" s="170">
        <f>IF(N243="zákl. prenesená",J243,0)</f>
        <v>0</v>
      </c>
      <c r="BH243" s="170">
        <f>IF(N243="zníž. prenesená",J243,0)</f>
        <v>0</v>
      </c>
      <c r="BI243" s="170">
        <f>IF(N243="nulová",J243,0)</f>
        <v>0</v>
      </c>
      <c r="BJ243" s="18" t="s">
        <v>85</v>
      </c>
      <c r="BK243" s="170">
        <f>ROUND(I243*H243,2)</f>
        <v>0</v>
      </c>
      <c r="BL243" s="18" t="s">
        <v>114</v>
      </c>
      <c r="BM243" s="169" t="s">
        <v>333</v>
      </c>
    </row>
    <row r="244" spans="1:65" s="15" customFormat="1">
      <c r="B244" s="188"/>
      <c r="D244" s="172" t="s">
        <v>229</v>
      </c>
      <c r="E244" s="189" t="s">
        <v>1</v>
      </c>
      <c r="F244" s="190" t="s">
        <v>237</v>
      </c>
      <c r="H244" s="189" t="s">
        <v>1</v>
      </c>
      <c r="I244" s="191"/>
      <c r="L244" s="188"/>
      <c r="M244" s="192"/>
      <c r="N244" s="193"/>
      <c r="O244" s="193"/>
      <c r="P244" s="193"/>
      <c r="Q244" s="193"/>
      <c r="R244" s="193"/>
      <c r="S244" s="193"/>
      <c r="T244" s="194"/>
      <c r="AT244" s="189" t="s">
        <v>229</v>
      </c>
      <c r="AU244" s="189" t="s">
        <v>85</v>
      </c>
      <c r="AV244" s="15" t="s">
        <v>78</v>
      </c>
      <c r="AW244" s="15" t="s">
        <v>30</v>
      </c>
      <c r="AX244" s="15" t="s">
        <v>74</v>
      </c>
      <c r="AY244" s="189" t="s">
        <v>222</v>
      </c>
    </row>
    <row r="245" spans="1:65" s="15" customFormat="1">
      <c r="B245" s="188"/>
      <c r="D245" s="172" t="s">
        <v>229</v>
      </c>
      <c r="E245" s="189" t="s">
        <v>1</v>
      </c>
      <c r="F245" s="190" t="s">
        <v>334</v>
      </c>
      <c r="H245" s="189" t="s">
        <v>1</v>
      </c>
      <c r="I245" s="191"/>
      <c r="L245" s="188"/>
      <c r="M245" s="192"/>
      <c r="N245" s="193"/>
      <c r="O245" s="193"/>
      <c r="P245" s="193"/>
      <c r="Q245" s="193"/>
      <c r="R245" s="193"/>
      <c r="S245" s="193"/>
      <c r="T245" s="194"/>
      <c r="AT245" s="189" t="s">
        <v>229</v>
      </c>
      <c r="AU245" s="189" t="s">
        <v>85</v>
      </c>
      <c r="AV245" s="15" t="s">
        <v>78</v>
      </c>
      <c r="AW245" s="15" t="s">
        <v>30</v>
      </c>
      <c r="AX245" s="15" t="s">
        <v>74</v>
      </c>
      <c r="AY245" s="189" t="s">
        <v>222</v>
      </c>
    </row>
    <row r="246" spans="1:65" s="13" customFormat="1">
      <c r="B246" s="171"/>
      <c r="D246" s="172" t="s">
        <v>229</v>
      </c>
      <c r="E246" s="173" t="s">
        <v>1</v>
      </c>
      <c r="F246" s="174" t="s">
        <v>319</v>
      </c>
      <c r="H246" s="175">
        <v>1.7</v>
      </c>
      <c r="I246" s="176"/>
      <c r="L246" s="171"/>
      <c r="M246" s="177"/>
      <c r="N246" s="178"/>
      <c r="O246" s="178"/>
      <c r="P246" s="178"/>
      <c r="Q246" s="178"/>
      <c r="R246" s="178"/>
      <c r="S246" s="178"/>
      <c r="T246" s="179"/>
      <c r="AT246" s="173" t="s">
        <v>229</v>
      </c>
      <c r="AU246" s="173" t="s">
        <v>85</v>
      </c>
      <c r="AV246" s="13" t="s">
        <v>85</v>
      </c>
      <c r="AW246" s="13" t="s">
        <v>30</v>
      </c>
      <c r="AX246" s="13" t="s">
        <v>74</v>
      </c>
      <c r="AY246" s="173" t="s">
        <v>222</v>
      </c>
    </row>
    <row r="247" spans="1:65" s="13" customFormat="1">
      <c r="B247" s="171"/>
      <c r="D247" s="172" t="s">
        <v>229</v>
      </c>
      <c r="E247" s="173" t="s">
        <v>1</v>
      </c>
      <c r="F247" s="174" t="s">
        <v>320</v>
      </c>
      <c r="H247" s="175">
        <v>1.7</v>
      </c>
      <c r="I247" s="176"/>
      <c r="L247" s="171"/>
      <c r="M247" s="177"/>
      <c r="N247" s="178"/>
      <c r="O247" s="178"/>
      <c r="P247" s="178"/>
      <c r="Q247" s="178"/>
      <c r="R247" s="178"/>
      <c r="S247" s="178"/>
      <c r="T247" s="179"/>
      <c r="AT247" s="173" t="s">
        <v>229</v>
      </c>
      <c r="AU247" s="173" t="s">
        <v>85</v>
      </c>
      <c r="AV247" s="13" t="s">
        <v>85</v>
      </c>
      <c r="AW247" s="13" t="s">
        <v>30</v>
      </c>
      <c r="AX247" s="13" t="s">
        <v>74</v>
      </c>
      <c r="AY247" s="173" t="s">
        <v>222</v>
      </c>
    </row>
    <row r="248" spans="1:65" s="14" customFormat="1">
      <c r="B248" s="180"/>
      <c r="D248" s="172" t="s">
        <v>229</v>
      </c>
      <c r="E248" s="181" t="s">
        <v>1</v>
      </c>
      <c r="F248" s="182" t="s">
        <v>232</v>
      </c>
      <c r="H248" s="183">
        <v>3.4</v>
      </c>
      <c r="I248" s="184"/>
      <c r="L248" s="180"/>
      <c r="M248" s="185"/>
      <c r="N248" s="186"/>
      <c r="O248" s="186"/>
      <c r="P248" s="186"/>
      <c r="Q248" s="186"/>
      <c r="R248" s="186"/>
      <c r="S248" s="186"/>
      <c r="T248" s="187"/>
      <c r="AT248" s="181" t="s">
        <v>229</v>
      </c>
      <c r="AU248" s="181" t="s">
        <v>85</v>
      </c>
      <c r="AV248" s="14" t="s">
        <v>114</v>
      </c>
      <c r="AW248" s="14" t="s">
        <v>30</v>
      </c>
      <c r="AX248" s="14" t="s">
        <v>78</v>
      </c>
      <c r="AY248" s="181" t="s">
        <v>222</v>
      </c>
    </row>
    <row r="249" spans="1:65" s="2" customFormat="1" ht="24.15" customHeight="1">
      <c r="A249" s="33"/>
      <c r="B249" s="156"/>
      <c r="C249" s="157" t="s">
        <v>335</v>
      </c>
      <c r="D249" s="157" t="s">
        <v>224</v>
      </c>
      <c r="E249" s="158" t="s">
        <v>336</v>
      </c>
      <c r="F249" s="159" t="s">
        <v>337</v>
      </c>
      <c r="G249" s="160" t="s">
        <v>249</v>
      </c>
      <c r="H249" s="161">
        <v>38.023000000000003</v>
      </c>
      <c r="I249" s="162"/>
      <c r="J249" s="163">
        <f>ROUND(I249*H249,2)</f>
        <v>0</v>
      </c>
      <c r="K249" s="164"/>
      <c r="L249" s="34"/>
      <c r="M249" s="165" t="s">
        <v>1</v>
      </c>
      <c r="N249" s="166" t="s">
        <v>40</v>
      </c>
      <c r="O249" s="62"/>
      <c r="P249" s="167">
        <f>O249*H249</f>
        <v>0</v>
      </c>
      <c r="Q249" s="167">
        <v>0</v>
      </c>
      <c r="R249" s="167">
        <f>Q249*H249</f>
        <v>0</v>
      </c>
      <c r="S249" s="167">
        <v>5.3999999999999999E-2</v>
      </c>
      <c r="T249" s="168">
        <f>S249*H249</f>
        <v>2.053242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114</v>
      </c>
      <c r="AT249" s="169" t="s">
        <v>224</v>
      </c>
      <c r="AU249" s="169" t="s">
        <v>85</v>
      </c>
      <c r="AY249" s="18" t="s">
        <v>222</v>
      </c>
      <c r="BE249" s="170">
        <f>IF(N249="základná",J249,0)</f>
        <v>0</v>
      </c>
      <c r="BF249" s="170">
        <f>IF(N249="znížená",J249,0)</f>
        <v>0</v>
      </c>
      <c r="BG249" s="170">
        <f>IF(N249="zákl. prenesená",J249,0)</f>
        <v>0</v>
      </c>
      <c r="BH249" s="170">
        <f>IF(N249="zníž. prenesená",J249,0)</f>
        <v>0</v>
      </c>
      <c r="BI249" s="170">
        <f>IF(N249="nulová",J249,0)</f>
        <v>0</v>
      </c>
      <c r="BJ249" s="18" t="s">
        <v>85</v>
      </c>
      <c r="BK249" s="170">
        <f>ROUND(I249*H249,2)</f>
        <v>0</v>
      </c>
      <c r="BL249" s="18" t="s">
        <v>114</v>
      </c>
      <c r="BM249" s="169" t="s">
        <v>338</v>
      </c>
    </row>
    <row r="250" spans="1:65" s="15" customFormat="1">
      <c r="B250" s="188"/>
      <c r="D250" s="172" t="s">
        <v>229</v>
      </c>
      <c r="E250" s="189" t="s">
        <v>1</v>
      </c>
      <c r="F250" s="190" t="s">
        <v>237</v>
      </c>
      <c r="H250" s="189" t="s">
        <v>1</v>
      </c>
      <c r="I250" s="191"/>
      <c r="L250" s="188"/>
      <c r="M250" s="192"/>
      <c r="N250" s="193"/>
      <c r="O250" s="193"/>
      <c r="P250" s="193"/>
      <c r="Q250" s="193"/>
      <c r="R250" s="193"/>
      <c r="S250" s="193"/>
      <c r="T250" s="194"/>
      <c r="AT250" s="189" t="s">
        <v>229</v>
      </c>
      <c r="AU250" s="189" t="s">
        <v>85</v>
      </c>
      <c r="AV250" s="15" t="s">
        <v>78</v>
      </c>
      <c r="AW250" s="15" t="s">
        <v>30</v>
      </c>
      <c r="AX250" s="15" t="s">
        <v>74</v>
      </c>
      <c r="AY250" s="189" t="s">
        <v>222</v>
      </c>
    </row>
    <row r="251" spans="1:65" s="15" customFormat="1">
      <c r="B251" s="188"/>
      <c r="D251" s="172" t="s">
        <v>229</v>
      </c>
      <c r="E251" s="189" t="s">
        <v>1</v>
      </c>
      <c r="F251" s="190" t="s">
        <v>334</v>
      </c>
      <c r="H251" s="189" t="s">
        <v>1</v>
      </c>
      <c r="I251" s="191"/>
      <c r="L251" s="188"/>
      <c r="M251" s="192"/>
      <c r="N251" s="193"/>
      <c r="O251" s="193"/>
      <c r="P251" s="193"/>
      <c r="Q251" s="193"/>
      <c r="R251" s="193"/>
      <c r="S251" s="193"/>
      <c r="T251" s="194"/>
      <c r="AT251" s="189" t="s">
        <v>229</v>
      </c>
      <c r="AU251" s="189" t="s">
        <v>85</v>
      </c>
      <c r="AV251" s="15" t="s">
        <v>78</v>
      </c>
      <c r="AW251" s="15" t="s">
        <v>30</v>
      </c>
      <c r="AX251" s="15" t="s">
        <v>74</v>
      </c>
      <c r="AY251" s="189" t="s">
        <v>222</v>
      </c>
    </row>
    <row r="252" spans="1:65" s="13" customFormat="1">
      <c r="B252" s="171"/>
      <c r="D252" s="172" t="s">
        <v>229</v>
      </c>
      <c r="E252" s="173" t="s">
        <v>1</v>
      </c>
      <c r="F252" s="174" t="s">
        <v>325</v>
      </c>
      <c r="H252" s="175">
        <v>8.19</v>
      </c>
      <c r="I252" s="176"/>
      <c r="L252" s="171"/>
      <c r="M252" s="177"/>
      <c r="N252" s="178"/>
      <c r="O252" s="178"/>
      <c r="P252" s="178"/>
      <c r="Q252" s="178"/>
      <c r="R252" s="178"/>
      <c r="S252" s="178"/>
      <c r="T252" s="179"/>
      <c r="AT252" s="173" t="s">
        <v>229</v>
      </c>
      <c r="AU252" s="173" t="s">
        <v>85</v>
      </c>
      <c r="AV252" s="13" t="s">
        <v>85</v>
      </c>
      <c r="AW252" s="13" t="s">
        <v>30</v>
      </c>
      <c r="AX252" s="13" t="s">
        <v>74</v>
      </c>
      <c r="AY252" s="173" t="s">
        <v>222</v>
      </c>
    </row>
    <row r="253" spans="1:65" s="13" customFormat="1">
      <c r="B253" s="171"/>
      <c r="D253" s="172" t="s">
        <v>229</v>
      </c>
      <c r="E253" s="173" t="s">
        <v>1</v>
      </c>
      <c r="F253" s="174" t="s">
        <v>326</v>
      </c>
      <c r="H253" s="175">
        <v>8.19</v>
      </c>
      <c r="I253" s="176"/>
      <c r="L253" s="171"/>
      <c r="M253" s="177"/>
      <c r="N253" s="178"/>
      <c r="O253" s="178"/>
      <c r="P253" s="178"/>
      <c r="Q253" s="178"/>
      <c r="R253" s="178"/>
      <c r="S253" s="178"/>
      <c r="T253" s="179"/>
      <c r="AT253" s="173" t="s">
        <v>229</v>
      </c>
      <c r="AU253" s="173" t="s">
        <v>85</v>
      </c>
      <c r="AV253" s="13" t="s">
        <v>85</v>
      </c>
      <c r="AW253" s="13" t="s">
        <v>30</v>
      </c>
      <c r="AX253" s="13" t="s">
        <v>74</v>
      </c>
      <c r="AY253" s="173" t="s">
        <v>222</v>
      </c>
    </row>
    <row r="254" spans="1:65" s="13" customFormat="1">
      <c r="B254" s="171"/>
      <c r="D254" s="172" t="s">
        <v>229</v>
      </c>
      <c r="E254" s="173" t="s">
        <v>1</v>
      </c>
      <c r="F254" s="174" t="s">
        <v>327</v>
      </c>
      <c r="H254" s="175">
        <v>8.9700000000000006</v>
      </c>
      <c r="I254" s="176"/>
      <c r="L254" s="171"/>
      <c r="M254" s="177"/>
      <c r="N254" s="178"/>
      <c r="O254" s="178"/>
      <c r="P254" s="178"/>
      <c r="Q254" s="178"/>
      <c r="R254" s="178"/>
      <c r="S254" s="178"/>
      <c r="T254" s="179"/>
      <c r="AT254" s="173" t="s">
        <v>229</v>
      </c>
      <c r="AU254" s="173" t="s">
        <v>85</v>
      </c>
      <c r="AV254" s="13" t="s">
        <v>85</v>
      </c>
      <c r="AW254" s="13" t="s">
        <v>30</v>
      </c>
      <c r="AX254" s="13" t="s">
        <v>74</v>
      </c>
      <c r="AY254" s="173" t="s">
        <v>222</v>
      </c>
    </row>
    <row r="255" spans="1:65" s="13" customFormat="1">
      <c r="B255" s="171"/>
      <c r="D255" s="172" t="s">
        <v>229</v>
      </c>
      <c r="E255" s="173" t="s">
        <v>1</v>
      </c>
      <c r="F255" s="174" t="s">
        <v>328</v>
      </c>
      <c r="H255" s="175">
        <v>8.9700000000000006</v>
      </c>
      <c r="I255" s="176"/>
      <c r="L255" s="171"/>
      <c r="M255" s="177"/>
      <c r="N255" s="178"/>
      <c r="O255" s="178"/>
      <c r="P255" s="178"/>
      <c r="Q255" s="178"/>
      <c r="R255" s="178"/>
      <c r="S255" s="178"/>
      <c r="T255" s="179"/>
      <c r="AT255" s="173" t="s">
        <v>229</v>
      </c>
      <c r="AU255" s="173" t="s">
        <v>85</v>
      </c>
      <c r="AV255" s="13" t="s">
        <v>85</v>
      </c>
      <c r="AW255" s="13" t="s">
        <v>30</v>
      </c>
      <c r="AX255" s="13" t="s">
        <v>74</v>
      </c>
      <c r="AY255" s="173" t="s">
        <v>222</v>
      </c>
    </row>
    <row r="256" spans="1:65" s="13" customFormat="1">
      <c r="B256" s="171"/>
      <c r="D256" s="172" t="s">
        <v>229</v>
      </c>
      <c r="E256" s="173" t="s">
        <v>1</v>
      </c>
      <c r="F256" s="174" t="s">
        <v>329</v>
      </c>
      <c r="H256" s="175">
        <v>3.7029999999999998</v>
      </c>
      <c r="I256" s="176"/>
      <c r="L256" s="171"/>
      <c r="M256" s="177"/>
      <c r="N256" s="178"/>
      <c r="O256" s="178"/>
      <c r="P256" s="178"/>
      <c r="Q256" s="178"/>
      <c r="R256" s="178"/>
      <c r="S256" s="178"/>
      <c r="T256" s="179"/>
      <c r="AT256" s="173" t="s">
        <v>229</v>
      </c>
      <c r="AU256" s="173" t="s">
        <v>85</v>
      </c>
      <c r="AV256" s="13" t="s">
        <v>85</v>
      </c>
      <c r="AW256" s="13" t="s">
        <v>30</v>
      </c>
      <c r="AX256" s="13" t="s">
        <v>74</v>
      </c>
      <c r="AY256" s="173" t="s">
        <v>222</v>
      </c>
    </row>
    <row r="257" spans="1:65" s="14" customFormat="1">
      <c r="B257" s="180"/>
      <c r="D257" s="172" t="s">
        <v>229</v>
      </c>
      <c r="E257" s="181" t="s">
        <v>1</v>
      </c>
      <c r="F257" s="182" t="s">
        <v>232</v>
      </c>
      <c r="H257" s="183">
        <v>38.023000000000003</v>
      </c>
      <c r="I257" s="184"/>
      <c r="L257" s="180"/>
      <c r="M257" s="185"/>
      <c r="N257" s="186"/>
      <c r="O257" s="186"/>
      <c r="P257" s="186"/>
      <c r="Q257" s="186"/>
      <c r="R257" s="186"/>
      <c r="S257" s="186"/>
      <c r="T257" s="187"/>
      <c r="AT257" s="181" t="s">
        <v>229</v>
      </c>
      <c r="AU257" s="181" t="s">
        <v>85</v>
      </c>
      <c r="AV257" s="14" t="s">
        <v>114</v>
      </c>
      <c r="AW257" s="14" t="s">
        <v>30</v>
      </c>
      <c r="AX257" s="14" t="s">
        <v>78</v>
      </c>
      <c r="AY257" s="181" t="s">
        <v>222</v>
      </c>
    </row>
    <row r="258" spans="1:65" s="2" customFormat="1" ht="24.15" customHeight="1">
      <c r="A258" s="33"/>
      <c r="B258" s="156"/>
      <c r="C258" s="157" t="s">
        <v>339</v>
      </c>
      <c r="D258" s="157" t="s">
        <v>224</v>
      </c>
      <c r="E258" s="158" t="s">
        <v>340</v>
      </c>
      <c r="F258" s="159" t="s">
        <v>341</v>
      </c>
      <c r="G258" s="160" t="s">
        <v>249</v>
      </c>
      <c r="H258" s="161">
        <v>16.46</v>
      </c>
      <c r="I258" s="162"/>
      <c r="J258" s="163">
        <f>ROUND(I258*H258,2)</f>
        <v>0</v>
      </c>
      <c r="K258" s="164"/>
      <c r="L258" s="34"/>
      <c r="M258" s="165" t="s">
        <v>1</v>
      </c>
      <c r="N258" s="166" t="s">
        <v>40</v>
      </c>
      <c r="O258" s="62"/>
      <c r="P258" s="167">
        <f>O258*H258</f>
        <v>0</v>
      </c>
      <c r="Q258" s="167">
        <v>0</v>
      </c>
      <c r="R258" s="167">
        <f>Q258*H258</f>
        <v>0</v>
      </c>
      <c r="S258" s="167">
        <v>6.7000000000000004E-2</v>
      </c>
      <c r="T258" s="168">
        <f>S258*H258</f>
        <v>1.1028200000000001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9" t="s">
        <v>114</v>
      </c>
      <c r="AT258" s="169" t="s">
        <v>224</v>
      </c>
      <c r="AU258" s="169" t="s">
        <v>85</v>
      </c>
      <c r="AY258" s="18" t="s">
        <v>222</v>
      </c>
      <c r="BE258" s="170">
        <f>IF(N258="základná",J258,0)</f>
        <v>0</v>
      </c>
      <c r="BF258" s="170">
        <f>IF(N258="znížená",J258,0)</f>
        <v>0</v>
      </c>
      <c r="BG258" s="170">
        <f>IF(N258="zákl. prenesená",J258,0)</f>
        <v>0</v>
      </c>
      <c r="BH258" s="170">
        <f>IF(N258="zníž. prenesená",J258,0)</f>
        <v>0</v>
      </c>
      <c r="BI258" s="170">
        <f>IF(N258="nulová",J258,0)</f>
        <v>0</v>
      </c>
      <c r="BJ258" s="18" t="s">
        <v>85</v>
      </c>
      <c r="BK258" s="170">
        <f>ROUND(I258*H258,2)</f>
        <v>0</v>
      </c>
      <c r="BL258" s="18" t="s">
        <v>114</v>
      </c>
      <c r="BM258" s="169" t="s">
        <v>342</v>
      </c>
    </row>
    <row r="259" spans="1:65" s="15" customFormat="1">
      <c r="B259" s="188"/>
      <c r="D259" s="172" t="s">
        <v>229</v>
      </c>
      <c r="E259" s="189" t="s">
        <v>1</v>
      </c>
      <c r="F259" s="190" t="s">
        <v>237</v>
      </c>
      <c r="H259" s="189" t="s">
        <v>1</v>
      </c>
      <c r="I259" s="191"/>
      <c r="L259" s="188"/>
      <c r="M259" s="192"/>
      <c r="N259" s="193"/>
      <c r="O259" s="193"/>
      <c r="P259" s="193"/>
      <c r="Q259" s="193"/>
      <c r="R259" s="193"/>
      <c r="S259" s="193"/>
      <c r="T259" s="194"/>
      <c r="AT259" s="189" t="s">
        <v>229</v>
      </c>
      <c r="AU259" s="189" t="s">
        <v>85</v>
      </c>
      <c r="AV259" s="15" t="s">
        <v>78</v>
      </c>
      <c r="AW259" s="15" t="s">
        <v>30</v>
      </c>
      <c r="AX259" s="15" t="s">
        <v>74</v>
      </c>
      <c r="AY259" s="189" t="s">
        <v>222</v>
      </c>
    </row>
    <row r="260" spans="1:65" s="15" customFormat="1">
      <c r="B260" s="188"/>
      <c r="D260" s="172" t="s">
        <v>229</v>
      </c>
      <c r="E260" s="189" t="s">
        <v>1</v>
      </c>
      <c r="F260" s="190" t="s">
        <v>343</v>
      </c>
      <c r="H260" s="189" t="s">
        <v>1</v>
      </c>
      <c r="I260" s="191"/>
      <c r="L260" s="188"/>
      <c r="M260" s="192"/>
      <c r="N260" s="193"/>
      <c r="O260" s="193"/>
      <c r="P260" s="193"/>
      <c r="Q260" s="193"/>
      <c r="R260" s="193"/>
      <c r="S260" s="193"/>
      <c r="T260" s="194"/>
      <c r="AT260" s="189" t="s">
        <v>229</v>
      </c>
      <c r="AU260" s="189" t="s">
        <v>85</v>
      </c>
      <c r="AV260" s="15" t="s">
        <v>78</v>
      </c>
      <c r="AW260" s="15" t="s">
        <v>30</v>
      </c>
      <c r="AX260" s="15" t="s">
        <v>74</v>
      </c>
      <c r="AY260" s="189" t="s">
        <v>222</v>
      </c>
    </row>
    <row r="261" spans="1:65" s="13" customFormat="1">
      <c r="B261" s="171"/>
      <c r="D261" s="172" t="s">
        <v>229</v>
      </c>
      <c r="E261" s="173" t="s">
        <v>1</v>
      </c>
      <c r="F261" s="174" t="s">
        <v>344</v>
      </c>
      <c r="H261" s="175">
        <v>2.1</v>
      </c>
      <c r="I261" s="176"/>
      <c r="L261" s="171"/>
      <c r="M261" s="177"/>
      <c r="N261" s="178"/>
      <c r="O261" s="178"/>
      <c r="P261" s="178"/>
      <c r="Q261" s="178"/>
      <c r="R261" s="178"/>
      <c r="S261" s="178"/>
      <c r="T261" s="179"/>
      <c r="AT261" s="173" t="s">
        <v>229</v>
      </c>
      <c r="AU261" s="173" t="s">
        <v>85</v>
      </c>
      <c r="AV261" s="13" t="s">
        <v>85</v>
      </c>
      <c r="AW261" s="13" t="s">
        <v>30</v>
      </c>
      <c r="AX261" s="13" t="s">
        <v>74</v>
      </c>
      <c r="AY261" s="173" t="s">
        <v>222</v>
      </c>
    </row>
    <row r="262" spans="1:65" s="13" customFormat="1">
      <c r="B262" s="171"/>
      <c r="D262" s="172" t="s">
        <v>229</v>
      </c>
      <c r="E262" s="173" t="s">
        <v>1</v>
      </c>
      <c r="F262" s="174" t="s">
        <v>345</v>
      </c>
      <c r="H262" s="175">
        <v>4.03</v>
      </c>
      <c r="I262" s="176"/>
      <c r="L262" s="171"/>
      <c r="M262" s="177"/>
      <c r="N262" s="178"/>
      <c r="O262" s="178"/>
      <c r="P262" s="178"/>
      <c r="Q262" s="178"/>
      <c r="R262" s="178"/>
      <c r="S262" s="178"/>
      <c r="T262" s="179"/>
      <c r="AT262" s="173" t="s">
        <v>229</v>
      </c>
      <c r="AU262" s="173" t="s">
        <v>85</v>
      </c>
      <c r="AV262" s="13" t="s">
        <v>85</v>
      </c>
      <c r="AW262" s="13" t="s">
        <v>30</v>
      </c>
      <c r="AX262" s="13" t="s">
        <v>74</v>
      </c>
      <c r="AY262" s="173" t="s">
        <v>222</v>
      </c>
    </row>
    <row r="263" spans="1:65" s="13" customFormat="1">
      <c r="B263" s="171"/>
      <c r="D263" s="172" t="s">
        <v>229</v>
      </c>
      <c r="E263" s="173" t="s">
        <v>1</v>
      </c>
      <c r="F263" s="174" t="s">
        <v>346</v>
      </c>
      <c r="H263" s="175">
        <v>4.2</v>
      </c>
      <c r="I263" s="176"/>
      <c r="L263" s="171"/>
      <c r="M263" s="177"/>
      <c r="N263" s="178"/>
      <c r="O263" s="178"/>
      <c r="P263" s="178"/>
      <c r="Q263" s="178"/>
      <c r="R263" s="178"/>
      <c r="S263" s="178"/>
      <c r="T263" s="179"/>
      <c r="AT263" s="173" t="s">
        <v>229</v>
      </c>
      <c r="AU263" s="173" t="s">
        <v>85</v>
      </c>
      <c r="AV263" s="13" t="s">
        <v>85</v>
      </c>
      <c r="AW263" s="13" t="s">
        <v>30</v>
      </c>
      <c r="AX263" s="13" t="s">
        <v>74</v>
      </c>
      <c r="AY263" s="173" t="s">
        <v>222</v>
      </c>
    </row>
    <row r="264" spans="1:65" s="13" customFormat="1">
      <c r="B264" s="171"/>
      <c r="D264" s="172" t="s">
        <v>229</v>
      </c>
      <c r="E264" s="173" t="s">
        <v>1</v>
      </c>
      <c r="F264" s="174" t="s">
        <v>347</v>
      </c>
      <c r="H264" s="175">
        <v>4.03</v>
      </c>
      <c r="I264" s="176"/>
      <c r="L264" s="171"/>
      <c r="M264" s="177"/>
      <c r="N264" s="178"/>
      <c r="O264" s="178"/>
      <c r="P264" s="178"/>
      <c r="Q264" s="178"/>
      <c r="R264" s="178"/>
      <c r="S264" s="178"/>
      <c r="T264" s="179"/>
      <c r="AT264" s="173" t="s">
        <v>229</v>
      </c>
      <c r="AU264" s="173" t="s">
        <v>85</v>
      </c>
      <c r="AV264" s="13" t="s">
        <v>85</v>
      </c>
      <c r="AW264" s="13" t="s">
        <v>30</v>
      </c>
      <c r="AX264" s="13" t="s">
        <v>74</v>
      </c>
      <c r="AY264" s="173" t="s">
        <v>222</v>
      </c>
    </row>
    <row r="265" spans="1:65" s="13" customFormat="1">
      <c r="B265" s="171"/>
      <c r="D265" s="172" t="s">
        <v>229</v>
      </c>
      <c r="E265" s="173" t="s">
        <v>1</v>
      </c>
      <c r="F265" s="174" t="s">
        <v>348</v>
      </c>
      <c r="H265" s="175">
        <v>2.1</v>
      </c>
      <c r="I265" s="176"/>
      <c r="L265" s="171"/>
      <c r="M265" s="177"/>
      <c r="N265" s="178"/>
      <c r="O265" s="178"/>
      <c r="P265" s="178"/>
      <c r="Q265" s="178"/>
      <c r="R265" s="178"/>
      <c r="S265" s="178"/>
      <c r="T265" s="179"/>
      <c r="AT265" s="173" t="s">
        <v>229</v>
      </c>
      <c r="AU265" s="173" t="s">
        <v>85</v>
      </c>
      <c r="AV265" s="13" t="s">
        <v>85</v>
      </c>
      <c r="AW265" s="13" t="s">
        <v>30</v>
      </c>
      <c r="AX265" s="13" t="s">
        <v>74</v>
      </c>
      <c r="AY265" s="173" t="s">
        <v>222</v>
      </c>
    </row>
    <row r="266" spans="1:65" s="14" customFormat="1">
      <c r="B266" s="180"/>
      <c r="D266" s="172" t="s">
        <v>229</v>
      </c>
      <c r="E266" s="181" t="s">
        <v>1</v>
      </c>
      <c r="F266" s="182" t="s">
        <v>232</v>
      </c>
      <c r="H266" s="183">
        <v>16.460000000000004</v>
      </c>
      <c r="I266" s="184"/>
      <c r="L266" s="180"/>
      <c r="M266" s="185"/>
      <c r="N266" s="186"/>
      <c r="O266" s="186"/>
      <c r="P266" s="186"/>
      <c r="Q266" s="186"/>
      <c r="R266" s="186"/>
      <c r="S266" s="186"/>
      <c r="T266" s="187"/>
      <c r="AT266" s="181" t="s">
        <v>229</v>
      </c>
      <c r="AU266" s="181" t="s">
        <v>85</v>
      </c>
      <c r="AV266" s="14" t="s">
        <v>114</v>
      </c>
      <c r="AW266" s="14" t="s">
        <v>30</v>
      </c>
      <c r="AX266" s="14" t="s">
        <v>78</v>
      </c>
      <c r="AY266" s="181" t="s">
        <v>222</v>
      </c>
    </row>
    <row r="267" spans="1:65" s="2" customFormat="1" ht="24.15" customHeight="1">
      <c r="A267" s="33"/>
      <c r="B267" s="156"/>
      <c r="C267" s="157" t="s">
        <v>349</v>
      </c>
      <c r="D267" s="157" t="s">
        <v>224</v>
      </c>
      <c r="E267" s="158" t="s">
        <v>350</v>
      </c>
      <c r="F267" s="159" t="s">
        <v>351</v>
      </c>
      <c r="G267" s="160" t="s">
        <v>227</v>
      </c>
      <c r="H267" s="161">
        <v>5</v>
      </c>
      <c r="I267" s="162"/>
      <c r="J267" s="163">
        <f>ROUND(I267*H267,2)</f>
        <v>0</v>
      </c>
      <c r="K267" s="164"/>
      <c r="L267" s="34"/>
      <c r="M267" s="165" t="s">
        <v>1</v>
      </c>
      <c r="N267" s="166" t="s">
        <v>40</v>
      </c>
      <c r="O267" s="62"/>
      <c r="P267" s="167">
        <f>O267*H267</f>
        <v>0</v>
      </c>
      <c r="Q267" s="167">
        <v>0</v>
      </c>
      <c r="R267" s="167">
        <f>Q267*H267</f>
        <v>0</v>
      </c>
      <c r="S267" s="167">
        <v>0</v>
      </c>
      <c r="T267" s="168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9" t="s">
        <v>114</v>
      </c>
      <c r="AT267" s="169" t="s">
        <v>224</v>
      </c>
      <c r="AU267" s="169" t="s">
        <v>85</v>
      </c>
      <c r="AY267" s="18" t="s">
        <v>222</v>
      </c>
      <c r="BE267" s="170">
        <f>IF(N267="základná",J267,0)</f>
        <v>0</v>
      </c>
      <c r="BF267" s="170">
        <f>IF(N267="znížená",J267,0)</f>
        <v>0</v>
      </c>
      <c r="BG267" s="170">
        <f>IF(N267="zákl. prenesená",J267,0)</f>
        <v>0</v>
      </c>
      <c r="BH267" s="170">
        <f>IF(N267="zníž. prenesená",J267,0)</f>
        <v>0</v>
      </c>
      <c r="BI267" s="170">
        <f>IF(N267="nulová",J267,0)</f>
        <v>0</v>
      </c>
      <c r="BJ267" s="18" t="s">
        <v>85</v>
      </c>
      <c r="BK267" s="170">
        <f>ROUND(I267*H267,2)</f>
        <v>0</v>
      </c>
      <c r="BL267" s="18" t="s">
        <v>114</v>
      </c>
      <c r="BM267" s="169" t="s">
        <v>352</v>
      </c>
    </row>
    <row r="268" spans="1:65" s="15" customFormat="1">
      <c r="B268" s="188"/>
      <c r="D268" s="172" t="s">
        <v>229</v>
      </c>
      <c r="E268" s="189" t="s">
        <v>1</v>
      </c>
      <c r="F268" s="190" t="s">
        <v>237</v>
      </c>
      <c r="H268" s="189" t="s">
        <v>1</v>
      </c>
      <c r="I268" s="191"/>
      <c r="L268" s="188"/>
      <c r="M268" s="192"/>
      <c r="N268" s="193"/>
      <c r="O268" s="193"/>
      <c r="P268" s="193"/>
      <c r="Q268" s="193"/>
      <c r="R268" s="193"/>
      <c r="S268" s="193"/>
      <c r="T268" s="194"/>
      <c r="AT268" s="189" t="s">
        <v>229</v>
      </c>
      <c r="AU268" s="189" t="s">
        <v>85</v>
      </c>
      <c r="AV268" s="15" t="s">
        <v>78</v>
      </c>
      <c r="AW268" s="15" t="s">
        <v>30</v>
      </c>
      <c r="AX268" s="15" t="s">
        <v>74</v>
      </c>
      <c r="AY268" s="189" t="s">
        <v>222</v>
      </c>
    </row>
    <row r="269" spans="1:65" s="15" customFormat="1">
      <c r="B269" s="188"/>
      <c r="D269" s="172" t="s">
        <v>229</v>
      </c>
      <c r="E269" s="189" t="s">
        <v>1</v>
      </c>
      <c r="F269" s="190" t="s">
        <v>353</v>
      </c>
      <c r="H269" s="189" t="s">
        <v>1</v>
      </c>
      <c r="I269" s="191"/>
      <c r="L269" s="188"/>
      <c r="M269" s="192"/>
      <c r="N269" s="193"/>
      <c r="O269" s="193"/>
      <c r="P269" s="193"/>
      <c r="Q269" s="193"/>
      <c r="R269" s="193"/>
      <c r="S269" s="193"/>
      <c r="T269" s="194"/>
      <c r="AT269" s="189" t="s">
        <v>229</v>
      </c>
      <c r="AU269" s="189" t="s">
        <v>85</v>
      </c>
      <c r="AV269" s="15" t="s">
        <v>78</v>
      </c>
      <c r="AW269" s="15" t="s">
        <v>30</v>
      </c>
      <c r="AX269" s="15" t="s">
        <v>74</v>
      </c>
      <c r="AY269" s="189" t="s">
        <v>222</v>
      </c>
    </row>
    <row r="270" spans="1:65" s="13" customFormat="1">
      <c r="B270" s="171"/>
      <c r="D270" s="172" t="s">
        <v>229</v>
      </c>
      <c r="E270" s="173" t="s">
        <v>1</v>
      </c>
      <c r="F270" s="174" t="s">
        <v>354</v>
      </c>
      <c r="H270" s="175">
        <v>1</v>
      </c>
      <c r="I270" s="176"/>
      <c r="L270" s="171"/>
      <c r="M270" s="177"/>
      <c r="N270" s="178"/>
      <c r="O270" s="178"/>
      <c r="P270" s="178"/>
      <c r="Q270" s="178"/>
      <c r="R270" s="178"/>
      <c r="S270" s="178"/>
      <c r="T270" s="179"/>
      <c r="AT270" s="173" t="s">
        <v>229</v>
      </c>
      <c r="AU270" s="173" t="s">
        <v>85</v>
      </c>
      <c r="AV270" s="13" t="s">
        <v>85</v>
      </c>
      <c r="AW270" s="13" t="s">
        <v>30</v>
      </c>
      <c r="AX270" s="13" t="s">
        <v>74</v>
      </c>
      <c r="AY270" s="173" t="s">
        <v>222</v>
      </c>
    </row>
    <row r="271" spans="1:65" s="13" customFormat="1">
      <c r="B271" s="171"/>
      <c r="D271" s="172" t="s">
        <v>229</v>
      </c>
      <c r="E271" s="173" t="s">
        <v>1</v>
      </c>
      <c r="F271" s="174" t="s">
        <v>355</v>
      </c>
      <c r="H271" s="175">
        <v>1</v>
      </c>
      <c r="I271" s="176"/>
      <c r="L271" s="171"/>
      <c r="M271" s="177"/>
      <c r="N271" s="178"/>
      <c r="O271" s="178"/>
      <c r="P271" s="178"/>
      <c r="Q271" s="178"/>
      <c r="R271" s="178"/>
      <c r="S271" s="178"/>
      <c r="T271" s="179"/>
      <c r="AT271" s="173" t="s">
        <v>229</v>
      </c>
      <c r="AU271" s="173" t="s">
        <v>85</v>
      </c>
      <c r="AV271" s="13" t="s">
        <v>85</v>
      </c>
      <c r="AW271" s="13" t="s">
        <v>30</v>
      </c>
      <c r="AX271" s="13" t="s">
        <v>74</v>
      </c>
      <c r="AY271" s="173" t="s">
        <v>222</v>
      </c>
    </row>
    <row r="272" spans="1:65" s="13" customFormat="1">
      <c r="B272" s="171"/>
      <c r="D272" s="172" t="s">
        <v>229</v>
      </c>
      <c r="E272" s="173" t="s">
        <v>1</v>
      </c>
      <c r="F272" s="174" t="s">
        <v>356</v>
      </c>
      <c r="H272" s="175">
        <v>2</v>
      </c>
      <c r="I272" s="176"/>
      <c r="L272" s="171"/>
      <c r="M272" s="177"/>
      <c r="N272" s="178"/>
      <c r="O272" s="178"/>
      <c r="P272" s="178"/>
      <c r="Q272" s="178"/>
      <c r="R272" s="178"/>
      <c r="S272" s="178"/>
      <c r="T272" s="179"/>
      <c r="AT272" s="173" t="s">
        <v>229</v>
      </c>
      <c r="AU272" s="173" t="s">
        <v>85</v>
      </c>
      <c r="AV272" s="13" t="s">
        <v>85</v>
      </c>
      <c r="AW272" s="13" t="s">
        <v>30</v>
      </c>
      <c r="AX272" s="13" t="s">
        <v>74</v>
      </c>
      <c r="AY272" s="173" t="s">
        <v>222</v>
      </c>
    </row>
    <row r="273" spans="1:65" s="13" customFormat="1">
      <c r="B273" s="171"/>
      <c r="D273" s="172" t="s">
        <v>229</v>
      </c>
      <c r="E273" s="173" t="s">
        <v>1</v>
      </c>
      <c r="F273" s="174" t="s">
        <v>312</v>
      </c>
      <c r="H273" s="175">
        <v>1</v>
      </c>
      <c r="I273" s="176"/>
      <c r="L273" s="171"/>
      <c r="M273" s="177"/>
      <c r="N273" s="178"/>
      <c r="O273" s="178"/>
      <c r="P273" s="178"/>
      <c r="Q273" s="178"/>
      <c r="R273" s="178"/>
      <c r="S273" s="178"/>
      <c r="T273" s="179"/>
      <c r="AT273" s="173" t="s">
        <v>229</v>
      </c>
      <c r="AU273" s="173" t="s">
        <v>85</v>
      </c>
      <c r="AV273" s="13" t="s">
        <v>85</v>
      </c>
      <c r="AW273" s="13" t="s">
        <v>30</v>
      </c>
      <c r="AX273" s="13" t="s">
        <v>74</v>
      </c>
      <c r="AY273" s="173" t="s">
        <v>222</v>
      </c>
    </row>
    <row r="274" spans="1:65" s="14" customFormat="1">
      <c r="B274" s="180"/>
      <c r="D274" s="172" t="s">
        <v>229</v>
      </c>
      <c r="E274" s="181" t="s">
        <v>1</v>
      </c>
      <c r="F274" s="182" t="s">
        <v>232</v>
      </c>
      <c r="H274" s="183">
        <v>5</v>
      </c>
      <c r="I274" s="184"/>
      <c r="L274" s="180"/>
      <c r="M274" s="185"/>
      <c r="N274" s="186"/>
      <c r="O274" s="186"/>
      <c r="P274" s="186"/>
      <c r="Q274" s="186"/>
      <c r="R274" s="186"/>
      <c r="S274" s="186"/>
      <c r="T274" s="187"/>
      <c r="AT274" s="181" t="s">
        <v>229</v>
      </c>
      <c r="AU274" s="181" t="s">
        <v>85</v>
      </c>
      <c r="AV274" s="14" t="s">
        <v>114</v>
      </c>
      <c r="AW274" s="14" t="s">
        <v>30</v>
      </c>
      <c r="AX274" s="14" t="s">
        <v>78</v>
      </c>
      <c r="AY274" s="181" t="s">
        <v>222</v>
      </c>
    </row>
    <row r="275" spans="1:65" s="2" customFormat="1" ht="24.15" customHeight="1">
      <c r="A275" s="33"/>
      <c r="B275" s="156"/>
      <c r="C275" s="157" t="s">
        <v>357</v>
      </c>
      <c r="D275" s="157" t="s">
        <v>224</v>
      </c>
      <c r="E275" s="158" t="s">
        <v>358</v>
      </c>
      <c r="F275" s="159" t="s">
        <v>359</v>
      </c>
      <c r="G275" s="160" t="s">
        <v>227</v>
      </c>
      <c r="H275" s="161">
        <v>2</v>
      </c>
      <c r="I275" s="162"/>
      <c r="J275" s="163">
        <f>ROUND(I275*H275,2)</f>
        <v>0</v>
      </c>
      <c r="K275" s="164"/>
      <c r="L275" s="34"/>
      <c r="M275" s="165" t="s">
        <v>1</v>
      </c>
      <c r="N275" s="166" t="s">
        <v>40</v>
      </c>
      <c r="O275" s="62"/>
      <c r="P275" s="167">
        <f>O275*H275</f>
        <v>0</v>
      </c>
      <c r="Q275" s="167">
        <v>0</v>
      </c>
      <c r="R275" s="167">
        <f>Q275*H275</f>
        <v>0</v>
      </c>
      <c r="S275" s="167">
        <v>0</v>
      </c>
      <c r="T275" s="168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9" t="s">
        <v>114</v>
      </c>
      <c r="AT275" s="169" t="s">
        <v>224</v>
      </c>
      <c r="AU275" s="169" t="s">
        <v>85</v>
      </c>
      <c r="AY275" s="18" t="s">
        <v>222</v>
      </c>
      <c r="BE275" s="170">
        <f>IF(N275="základná",J275,0)</f>
        <v>0</v>
      </c>
      <c r="BF275" s="170">
        <f>IF(N275="znížená",J275,0)</f>
        <v>0</v>
      </c>
      <c r="BG275" s="170">
        <f>IF(N275="zákl. prenesená",J275,0)</f>
        <v>0</v>
      </c>
      <c r="BH275" s="170">
        <f>IF(N275="zníž. prenesená",J275,0)</f>
        <v>0</v>
      </c>
      <c r="BI275" s="170">
        <f>IF(N275="nulová",J275,0)</f>
        <v>0</v>
      </c>
      <c r="BJ275" s="18" t="s">
        <v>85</v>
      </c>
      <c r="BK275" s="170">
        <f>ROUND(I275*H275,2)</f>
        <v>0</v>
      </c>
      <c r="BL275" s="18" t="s">
        <v>114</v>
      </c>
      <c r="BM275" s="169" t="s">
        <v>360</v>
      </c>
    </row>
    <row r="276" spans="1:65" s="15" customFormat="1">
      <c r="B276" s="188"/>
      <c r="D276" s="172" t="s">
        <v>229</v>
      </c>
      <c r="E276" s="189" t="s">
        <v>1</v>
      </c>
      <c r="F276" s="190" t="s">
        <v>237</v>
      </c>
      <c r="H276" s="189" t="s">
        <v>1</v>
      </c>
      <c r="I276" s="191"/>
      <c r="L276" s="188"/>
      <c r="M276" s="192"/>
      <c r="N276" s="193"/>
      <c r="O276" s="193"/>
      <c r="P276" s="193"/>
      <c r="Q276" s="193"/>
      <c r="R276" s="193"/>
      <c r="S276" s="193"/>
      <c r="T276" s="194"/>
      <c r="AT276" s="189" t="s">
        <v>229</v>
      </c>
      <c r="AU276" s="189" t="s">
        <v>85</v>
      </c>
      <c r="AV276" s="15" t="s">
        <v>78</v>
      </c>
      <c r="AW276" s="15" t="s">
        <v>30</v>
      </c>
      <c r="AX276" s="15" t="s">
        <v>74</v>
      </c>
      <c r="AY276" s="189" t="s">
        <v>222</v>
      </c>
    </row>
    <row r="277" spans="1:65" s="15" customFormat="1">
      <c r="B277" s="188"/>
      <c r="D277" s="172" t="s">
        <v>229</v>
      </c>
      <c r="E277" s="189" t="s">
        <v>1</v>
      </c>
      <c r="F277" s="190" t="s">
        <v>353</v>
      </c>
      <c r="H277" s="189" t="s">
        <v>1</v>
      </c>
      <c r="I277" s="191"/>
      <c r="L277" s="188"/>
      <c r="M277" s="192"/>
      <c r="N277" s="193"/>
      <c r="O277" s="193"/>
      <c r="P277" s="193"/>
      <c r="Q277" s="193"/>
      <c r="R277" s="193"/>
      <c r="S277" s="193"/>
      <c r="T277" s="194"/>
      <c r="AT277" s="189" t="s">
        <v>229</v>
      </c>
      <c r="AU277" s="189" t="s">
        <v>85</v>
      </c>
      <c r="AV277" s="15" t="s">
        <v>78</v>
      </c>
      <c r="AW277" s="15" t="s">
        <v>30</v>
      </c>
      <c r="AX277" s="15" t="s">
        <v>74</v>
      </c>
      <c r="AY277" s="189" t="s">
        <v>222</v>
      </c>
    </row>
    <row r="278" spans="1:65" s="13" customFormat="1">
      <c r="B278" s="171"/>
      <c r="D278" s="172" t="s">
        <v>229</v>
      </c>
      <c r="E278" s="173" t="s">
        <v>1</v>
      </c>
      <c r="F278" s="174" t="s">
        <v>310</v>
      </c>
      <c r="H278" s="175">
        <v>1</v>
      </c>
      <c r="I278" s="176"/>
      <c r="L278" s="171"/>
      <c r="M278" s="177"/>
      <c r="N278" s="178"/>
      <c r="O278" s="178"/>
      <c r="P278" s="178"/>
      <c r="Q278" s="178"/>
      <c r="R278" s="178"/>
      <c r="S278" s="178"/>
      <c r="T278" s="179"/>
      <c r="AT278" s="173" t="s">
        <v>229</v>
      </c>
      <c r="AU278" s="173" t="s">
        <v>85</v>
      </c>
      <c r="AV278" s="13" t="s">
        <v>85</v>
      </c>
      <c r="AW278" s="13" t="s">
        <v>30</v>
      </c>
      <c r="AX278" s="13" t="s">
        <v>74</v>
      </c>
      <c r="AY278" s="173" t="s">
        <v>222</v>
      </c>
    </row>
    <row r="279" spans="1:65" s="13" customFormat="1">
      <c r="B279" s="171"/>
      <c r="D279" s="172" t="s">
        <v>229</v>
      </c>
      <c r="E279" s="173" t="s">
        <v>1</v>
      </c>
      <c r="F279" s="174" t="s">
        <v>361</v>
      </c>
      <c r="H279" s="175">
        <v>1</v>
      </c>
      <c r="I279" s="176"/>
      <c r="L279" s="171"/>
      <c r="M279" s="177"/>
      <c r="N279" s="178"/>
      <c r="O279" s="178"/>
      <c r="P279" s="178"/>
      <c r="Q279" s="178"/>
      <c r="R279" s="178"/>
      <c r="S279" s="178"/>
      <c r="T279" s="179"/>
      <c r="AT279" s="173" t="s">
        <v>229</v>
      </c>
      <c r="AU279" s="173" t="s">
        <v>85</v>
      </c>
      <c r="AV279" s="13" t="s">
        <v>85</v>
      </c>
      <c r="AW279" s="13" t="s">
        <v>30</v>
      </c>
      <c r="AX279" s="13" t="s">
        <v>74</v>
      </c>
      <c r="AY279" s="173" t="s">
        <v>222</v>
      </c>
    </row>
    <row r="280" spans="1:65" s="14" customFormat="1">
      <c r="B280" s="180"/>
      <c r="D280" s="172" t="s">
        <v>229</v>
      </c>
      <c r="E280" s="181" t="s">
        <v>1</v>
      </c>
      <c r="F280" s="182" t="s">
        <v>232</v>
      </c>
      <c r="H280" s="183">
        <v>2</v>
      </c>
      <c r="I280" s="184"/>
      <c r="L280" s="180"/>
      <c r="M280" s="185"/>
      <c r="N280" s="186"/>
      <c r="O280" s="186"/>
      <c r="P280" s="186"/>
      <c r="Q280" s="186"/>
      <c r="R280" s="186"/>
      <c r="S280" s="186"/>
      <c r="T280" s="187"/>
      <c r="AT280" s="181" t="s">
        <v>229</v>
      </c>
      <c r="AU280" s="181" t="s">
        <v>85</v>
      </c>
      <c r="AV280" s="14" t="s">
        <v>114</v>
      </c>
      <c r="AW280" s="14" t="s">
        <v>30</v>
      </c>
      <c r="AX280" s="14" t="s">
        <v>78</v>
      </c>
      <c r="AY280" s="181" t="s">
        <v>222</v>
      </c>
    </row>
    <row r="281" spans="1:65" s="2" customFormat="1" ht="24.15" customHeight="1">
      <c r="A281" s="33"/>
      <c r="B281" s="156"/>
      <c r="C281" s="157" t="s">
        <v>362</v>
      </c>
      <c r="D281" s="157" t="s">
        <v>224</v>
      </c>
      <c r="E281" s="158" t="s">
        <v>363</v>
      </c>
      <c r="F281" s="159" t="s">
        <v>364</v>
      </c>
      <c r="G281" s="160" t="s">
        <v>249</v>
      </c>
      <c r="H281" s="161">
        <v>1.6</v>
      </c>
      <c r="I281" s="162"/>
      <c r="J281" s="163">
        <f>ROUND(I281*H281,2)</f>
        <v>0</v>
      </c>
      <c r="K281" s="164"/>
      <c r="L281" s="34"/>
      <c r="M281" s="165" t="s">
        <v>1</v>
      </c>
      <c r="N281" s="166" t="s">
        <v>40</v>
      </c>
      <c r="O281" s="62"/>
      <c r="P281" s="167">
        <f>O281*H281</f>
        <v>0</v>
      </c>
      <c r="Q281" s="167">
        <v>0</v>
      </c>
      <c r="R281" s="167">
        <f>Q281*H281</f>
        <v>0</v>
      </c>
      <c r="S281" s="167">
        <v>8.8999999999999996E-2</v>
      </c>
      <c r="T281" s="168">
        <f>S281*H281</f>
        <v>0.1424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9" t="s">
        <v>114</v>
      </c>
      <c r="AT281" s="169" t="s">
        <v>224</v>
      </c>
      <c r="AU281" s="169" t="s">
        <v>85</v>
      </c>
      <c r="AY281" s="18" t="s">
        <v>222</v>
      </c>
      <c r="BE281" s="170">
        <f>IF(N281="základná",J281,0)</f>
        <v>0</v>
      </c>
      <c r="BF281" s="170">
        <f>IF(N281="znížená",J281,0)</f>
        <v>0</v>
      </c>
      <c r="BG281" s="170">
        <f>IF(N281="zákl. prenesená",J281,0)</f>
        <v>0</v>
      </c>
      <c r="BH281" s="170">
        <f>IF(N281="zníž. prenesená",J281,0)</f>
        <v>0</v>
      </c>
      <c r="BI281" s="170">
        <f>IF(N281="nulová",J281,0)</f>
        <v>0</v>
      </c>
      <c r="BJ281" s="18" t="s">
        <v>85</v>
      </c>
      <c r="BK281" s="170">
        <f>ROUND(I281*H281,2)</f>
        <v>0</v>
      </c>
      <c r="BL281" s="18" t="s">
        <v>114</v>
      </c>
      <c r="BM281" s="169" t="s">
        <v>365</v>
      </c>
    </row>
    <row r="282" spans="1:65" s="15" customFormat="1">
      <c r="B282" s="188"/>
      <c r="D282" s="172" t="s">
        <v>229</v>
      </c>
      <c r="E282" s="189" t="s">
        <v>1</v>
      </c>
      <c r="F282" s="190" t="s">
        <v>237</v>
      </c>
      <c r="H282" s="189" t="s">
        <v>1</v>
      </c>
      <c r="I282" s="191"/>
      <c r="L282" s="188"/>
      <c r="M282" s="192"/>
      <c r="N282" s="193"/>
      <c r="O282" s="193"/>
      <c r="P282" s="193"/>
      <c r="Q282" s="193"/>
      <c r="R282" s="193"/>
      <c r="S282" s="193"/>
      <c r="T282" s="194"/>
      <c r="AT282" s="189" t="s">
        <v>229</v>
      </c>
      <c r="AU282" s="189" t="s">
        <v>85</v>
      </c>
      <c r="AV282" s="15" t="s">
        <v>78</v>
      </c>
      <c r="AW282" s="15" t="s">
        <v>30</v>
      </c>
      <c r="AX282" s="15" t="s">
        <v>74</v>
      </c>
      <c r="AY282" s="189" t="s">
        <v>222</v>
      </c>
    </row>
    <row r="283" spans="1:65" s="15" customFormat="1">
      <c r="B283" s="188"/>
      <c r="D283" s="172" t="s">
        <v>229</v>
      </c>
      <c r="E283" s="189" t="s">
        <v>1</v>
      </c>
      <c r="F283" s="190" t="s">
        <v>366</v>
      </c>
      <c r="H283" s="189" t="s">
        <v>1</v>
      </c>
      <c r="I283" s="191"/>
      <c r="L283" s="188"/>
      <c r="M283" s="192"/>
      <c r="N283" s="193"/>
      <c r="O283" s="193"/>
      <c r="P283" s="193"/>
      <c r="Q283" s="193"/>
      <c r="R283" s="193"/>
      <c r="S283" s="193"/>
      <c r="T283" s="194"/>
      <c r="AT283" s="189" t="s">
        <v>229</v>
      </c>
      <c r="AU283" s="189" t="s">
        <v>85</v>
      </c>
      <c r="AV283" s="15" t="s">
        <v>78</v>
      </c>
      <c r="AW283" s="15" t="s">
        <v>30</v>
      </c>
      <c r="AX283" s="15" t="s">
        <v>74</v>
      </c>
      <c r="AY283" s="189" t="s">
        <v>222</v>
      </c>
    </row>
    <row r="284" spans="1:65" s="13" customFormat="1">
      <c r="B284" s="171"/>
      <c r="D284" s="172" t="s">
        <v>229</v>
      </c>
      <c r="E284" s="173" t="s">
        <v>1</v>
      </c>
      <c r="F284" s="174" t="s">
        <v>367</v>
      </c>
      <c r="H284" s="175">
        <v>0.8</v>
      </c>
      <c r="I284" s="176"/>
      <c r="L284" s="171"/>
      <c r="M284" s="177"/>
      <c r="N284" s="178"/>
      <c r="O284" s="178"/>
      <c r="P284" s="178"/>
      <c r="Q284" s="178"/>
      <c r="R284" s="178"/>
      <c r="S284" s="178"/>
      <c r="T284" s="179"/>
      <c r="AT284" s="173" t="s">
        <v>229</v>
      </c>
      <c r="AU284" s="173" t="s">
        <v>85</v>
      </c>
      <c r="AV284" s="13" t="s">
        <v>85</v>
      </c>
      <c r="AW284" s="13" t="s">
        <v>30</v>
      </c>
      <c r="AX284" s="13" t="s">
        <v>74</v>
      </c>
      <c r="AY284" s="173" t="s">
        <v>222</v>
      </c>
    </row>
    <row r="285" spans="1:65" s="13" customFormat="1">
      <c r="B285" s="171"/>
      <c r="D285" s="172" t="s">
        <v>229</v>
      </c>
      <c r="E285" s="173" t="s">
        <v>1</v>
      </c>
      <c r="F285" s="174" t="s">
        <v>294</v>
      </c>
      <c r="H285" s="175">
        <v>0.8</v>
      </c>
      <c r="I285" s="176"/>
      <c r="L285" s="171"/>
      <c r="M285" s="177"/>
      <c r="N285" s="178"/>
      <c r="O285" s="178"/>
      <c r="P285" s="178"/>
      <c r="Q285" s="178"/>
      <c r="R285" s="178"/>
      <c r="S285" s="178"/>
      <c r="T285" s="179"/>
      <c r="AT285" s="173" t="s">
        <v>229</v>
      </c>
      <c r="AU285" s="173" t="s">
        <v>85</v>
      </c>
      <c r="AV285" s="13" t="s">
        <v>85</v>
      </c>
      <c r="AW285" s="13" t="s">
        <v>30</v>
      </c>
      <c r="AX285" s="13" t="s">
        <v>74</v>
      </c>
      <c r="AY285" s="173" t="s">
        <v>222</v>
      </c>
    </row>
    <row r="286" spans="1:65" s="14" customFormat="1">
      <c r="B286" s="180"/>
      <c r="D286" s="172" t="s">
        <v>229</v>
      </c>
      <c r="E286" s="181" t="s">
        <v>1</v>
      </c>
      <c r="F286" s="182" t="s">
        <v>232</v>
      </c>
      <c r="H286" s="183">
        <v>1.6</v>
      </c>
      <c r="I286" s="184"/>
      <c r="L286" s="180"/>
      <c r="M286" s="185"/>
      <c r="N286" s="186"/>
      <c r="O286" s="186"/>
      <c r="P286" s="186"/>
      <c r="Q286" s="186"/>
      <c r="R286" s="186"/>
      <c r="S286" s="186"/>
      <c r="T286" s="187"/>
      <c r="AT286" s="181" t="s">
        <v>229</v>
      </c>
      <c r="AU286" s="181" t="s">
        <v>85</v>
      </c>
      <c r="AV286" s="14" t="s">
        <v>114</v>
      </c>
      <c r="AW286" s="14" t="s">
        <v>30</v>
      </c>
      <c r="AX286" s="14" t="s">
        <v>78</v>
      </c>
      <c r="AY286" s="181" t="s">
        <v>222</v>
      </c>
    </row>
    <row r="287" spans="1:65" s="2" customFormat="1" ht="24.15" customHeight="1">
      <c r="A287" s="33"/>
      <c r="B287" s="156"/>
      <c r="C287" s="157" t="s">
        <v>368</v>
      </c>
      <c r="D287" s="157" t="s">
        <v>224</v>
      </c>
      <c r="E287" s="158" t="s">
        <v>369</v>
      </c>
      <c r="F287" s="159" t="s">
        <v>370</v>
      </c>
      <c r="G287" s="160" t="s">
        <v>249</v>
      </c>
      <c r="H287" s="161">
        <v>7.14</v>
      </c>
      <c r="I287" s="162"/>
      <c r="J287" s="163">
        <f>ROUND(I287*H287,2)</f>
        <v>0</v>
      </c>
      <c r="K287" s="164"/>
      <c r="L287" s="34"/>
      <c r="M287" s="165" t="s">
        <v>1</v>
      </c>
      <c r="N287" s="166" t="s">
        <v>40</v>
      </c>
      <c r="O287" s="62"/>
      <c r="P287" s="167">
        <f>O287*H287</f>
        <v>0</v>
      </c>
      <c r="Q287" s="167">
        <v>0</v>
      </c>
      <c r="R287" s="167">
        <f>Q287*H287</f>
        <v>0</v>
      </c>
      <c r="S287" s="167">
        <v>6.3E-2</v>
      </c>
      <c r="T287" s="168">
        <f>S287*H287</f>
        <v>0.44982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9" t="s">
        <v>114</v>
      </c>
      <c r="AT287" s="169" t="s">
        <v>224</v>
      </c>
      <c r="AU287" s="169" t="s">
        <v>85</v>
      </c>
      <c r="AY287" s="18" t="s">
        <v>222</v>
      </c>
      <c r="BE287" s="170">
        <f>IF(N287="základná",J287,0)</f>
        <v>0</v>
      </c>
      <c r="BF287" s="170">
        <f>IF(N287="znížená",J287,0)</f>
        <v>0</v>
      </c>
      <c r="BG287" s="170">
        <f>IF(N287="zákl. prenesená",J287,0)</f>
        <v>0</v>
      </c>
      <c r="BH287" s="170">
        <f>IF(N287="zníž. prenesená",J287,0)</f>
        <v>0</v>
      </c>
      <c r="BI287" s="170">
        <f>IF(N287="nulová",J287,0)</f>
        <v>0</v>
      </c>
      <c r="BJ287" s="18" t="s">
        <v>85</v>
      </c>
      <c r="BK287" s="170">
        <f>ROUND(I287*H287,2)</f>
        <v>0</v>
      </c>
      <c r="BL287" s="18" t="s">
        <v>114</v>
      </c>
      <c r="BM287" s="169" t="s">
        <v>371</v>
      </c>
    </row>
    <row r="288" spans="1:65" s="15" customFormat="1">
      <c r="B288" s="188"/>
      <c r="D288" s="172" t="s">
        <v>229</v>
      </c>
      <c r="E288" s="189" t="s">
        <v>1</v>
      </c>
      <c r="F288" s="190" t="s">
        <v>237</v>
      </c>
      <c r="H288" s="189" t="s">
        <v>1</v>
      </c>
      <c r="I288" s="191"/>
      <c r="L288" s="188"/>
      <c r="M288" s="192"/>
      <c r="N288" s="193"/>
      <c r="O288" s="193"/>
      <c r="P288" s="193"/>
      <c r="Q288" s="193"/>
      <c r="R288" s="193"/>
      <c r="S288" s="193"/>
      <c r="T288" s="194"/>
      <c r="AT288" s="189" t="s">
        <v>229</v>
      </c>
      <c r="AU288" s="189" t="s">
        <v>85</v>
      </c>
      <c r="AV288" s="15" t="s">
        <v>78</v>
      </c>
      <c r="AW288" s="15" t="s">
        <v>30</v>
      </c>
      <c r="AX288" s="15" t="s">
        <v>74</v>
      </c>
      <c r="AY288" s="189" t="s">
        <v>222</v>
      </c>
    </row>
    <row r="289" spans="1:65" s="15" customFormat="1">
      <c r="B289" s="188"/>
      <c r="D289" s="172" t="s">
        <v>229</v>
      </c>
      <c r="E289" s="189" t="s">
        <v>1</v>
      </c>
      <c r="F289" s="190" t="s">
        <v>372</v>
      </c>
      <c r="H289" s="189" t="s">
        <v>1</v>
      </c>
      <c r="I289" s="191"/>
      <c r="L289" s="188"/>
      <c r="M289" s="192"/>
      <c r="N289" s="193"/>
      <c r="O289" s="193"/>
      <c r="P289" s="193"/>
      <c r="Q289" s="193"/>
      <c r="R289" s="193"/>
      <c r="S289" s="193"/>
      <c r="T289" s="194"/>
      <c r="AT289" s="189" t="s">
        <v>229</v>
      </c>
      <c r="AU289" s="189" t="s">
        <v>85</v>
      </c>
      <c r="AV289" s="15" t="s">
        <v>78</v>
      </c>
      <c r="AW289" s="15" t="s">
        <v>30</v>
      </c>
      <c r="AX289" s="15" t="s">
        <v>74</v>
      </c>
      <c r="AY289" s="189" t="s">
        <v>222</v>
      </c>
    </row>
    <row r="290" spans="1:65" s="13" customFormat="1">
      <c r="B290" s="171"/>
      <c r="D290" s="172" t="s">
        <v>229</v>
      </c>
      <c r="E290" s="173" t="s">
        <v>1</v>
      </c>
      <c r="F290" s="174" t="s">
        <v>373</v>
      </c>
      <c r="H290" s="175">
        <v>2.94</v>
      </c>
      <c r="I290" s="176"/>
      <c r="L290" s="171"/>
      <c r="M290" s="177"/>
      <c r="N290" s="178"/>
      <c r="O290" s="178"/>
      <c r="P290" s="178"/>
      <c r="Q290" s="178"/>
      <c r="R290" s="178"/>
      <c r="S290" s="178"/>
      <c r="T290" s="179"/>
      <c r="AT290" s="173" t="s">
        <v>229</v>
      </c>
      <c r="AU290" s="173" t="s">
        <v>85</v>
      </c>
      <c r="AV290" s="13" t="s">
        <v>85</v>
      </c>
      <c r="AW290" s="13" t="s">
        <v>30</v>
      </c>
      <c r="AX290" s="13" t="s">
        <v>74</v>
      </c>
      <c r="AY290" s="173" t="s">
        <v>222</v>
      </c>
    </row>
    <row r="291" spans="1:65" s="13" customFormat="1">
      <c r="B291" s="171"/>
      <c r="D291" s="172" t="s">
        <v>229</v>
      </c>
      <c r="E291" s="173" t="s">
        <v>1</v>
      </c>
      <c r="F291" s="174" t="s">
        <v>374</v>
      </c>
      <c r="H291" s="175">
        <v>2.1</v>
      </c>
      <c r="I291" s="176"/>
      <c r="L291" s="171"/>
      <c r="M291" s="177"/>
      <c r="N291" s="178"/>
      <c r="O291" s="178"/>
      <c r="P291" s="178"/>
      <c r="Q291" s="178"/>
      <c r="R291" s="178"/>
      <c r="S291" s="178"/>
      <c r="T291" s="179"/>
      <c r="AT291" s="173" t="s">
        <v>229</v>
      </c>
      <c r="AU291" s="173" t="s">
        <v>85</v>
      </c>
      <c r="AV291" s="13" t="s">
        <v>85</v>
      </c>
      <c r="AW291" s="13" t="s">
        <v>30</v>
      </c>
      <c r="AX291" s="13" t="s">
        <v>74</v>
      </c>
      <c r="AY291" s="173" t="s">
        <v>222</v>
      </c>
    </row>
    <row r="292" spans="1:65" s="13" customFormat="1">
      <c r="B292" s="171"/>
      <c r="D292" s="172" t="s">
        <v>229</v>
      </c>
      <c r="E292" s="173" t="s">
        <v>1</v>
      </c>
      <c r="F292" s="174" t="s">
        <v>375</v>
      </c>
      <c r="H292" s="175">
        <v>2.1</v>
      </c>
      <c r="I292" s="176"/>
      <c r="L292" s="171"/>
      <c r="M292" s="177"/>
      <c r="N292" s="178"/>
      <c r="O292" s="178"/>
      <c r="P292" s="178"/>
      <c r="Q292" s="178"/>
      <c r="R292" s="178"/>
      <c r="S292" s="178"/>
      <c r="T292" s="179"/>
      <c r="AT292" s="173" t="s">
        <v>229</v>
      </c>
      <c r="AU292" s="173" t="s">
        <v>85</v>
      </c>
      <c r="AV292" s="13" t="s">
        <v>85</v>
      </c>
      <c r="AW292" s="13" t="s">
        <v>30</v>
      </c>
      <c r="AX292" s="13" t="s">
        <v>74</v>
      </c>
      <c r="AY292" s="173" t="s">
        <v>222</v>
      </c>
    </row>
    <row r="293" spans="1:65" s="14" customFormat="1">
      <c r="B293" s="180"/>
      <c r="D293" s="172" t="s">
        <v>229</v>
      </c>
      <c r="E293" s="181" t="s">
        <v>1</v>
      </c>
      <c r="F293" s="182" t="s">
        <v>232</v>
      </c>
      <c r="H293" s="183">
        <v>7.1400000000000006</v>
      </c>
      <c r="I293" s="184"/>
      <c r="L293" s="180"/>
      <c r="M293" s="185"/>
      <c r="N293" s="186"/>
      <c r="O293" s="186"/>
      <c r="P293" s="186"/>
      <c r="Q293" s="186"/>
      <c r="R293" s="186"/>
      <c r="S293" s="186"/>
      <c r="T293" s="187"/>
      <c r="AT293" s="181" t="s">
        <v>229</v>
      </c>
      <c r="AU293" s="181" t="s">
        <v>85</v>
      </c>
      <c r="AV293" s="14" t="s">
        <v>114</v>
      </c>
      <c r="AW293" s="14" t="s">
        <v>30</v>
      </c>
      <c r="AX293" s="14" t="s">
        <v>78</v>
      </c>
      <c r="AY293" s="181" t="s">
        <v>222</v>
      </c>
    </row>
    <row r="294" spans="1:65" s="2" customFormat="1" ht="16.5" customHeight="1">
      <c r="A294" s="33"/>
      <c r="B294" s="156"/>
      <c r="C294" s="157" t="s">
        <v>7</v>
      </c>
      <c r="D294" s="157" t="s">
        <v>224</v>
      </c>
      <c r="E294" s="158" t="s">
        <v>376</v>
      </c>
      <c r="F294" s="159" t="s">
        <v>377</v>
      </c>
      <c r="G294" s="160" t="s">
        <v>249</v>
      </c>
      <c r="H294" s="161">
        <v>2.94</v>
      </c>
      <c r="I294" s="162"/>
      <c r="J294" s="163">
        <f>ROUND(I294*H294,2)</f>
        <v>0</v>
      </c>
      <c r="K294" s="164"/>
      <c r="L294" s="34"/>
      <c r="M294" s="165" t="s">
        <v>1</v>
      </c>
      <c r="N294" s="166" t="s">
        <v>40</v>
      </c>
      <c r="O294" s="62"/>
      <c r="P294" s="167">
        <f>O294*H294</f>
        <v>0</v>
      </c>
      <c r="Q294" s="167">
        <v>0</v>
      </c>
      <c r="R294" s="167">
        <f>Q294*H294</f>
        <v>0</v>
      </c>
      <c r="S294" s="167">
        <v>2.5000000000000001E-2</v>
      </c>
      <c r="T294" s="168">
        <f>S294*H294</f>
        <v>7.3499999999999996E-2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9" t="s">
        <v>114</v>
      </c>
      <c r="AT294" s="169" t="s">
        <v>224</v>
      </c>
      <c r="AU294" s="169" t="s">
        <v>85</v>
      </c>
      <c r="AY294" s="18" t="s">
        <v>222</v>
      </c>
      <c r="BE294" s="170">
        <f>IF(N294="základná",J294,0)</f>
        <v>0</v>
      </c>
      <c r="BF294" s="170">
        <f>IF(N294="znížená",J294,0)</f>
        <v>0</v>
      </c>
      <c r="BG294" s="170">
        <f>IF(N294="zákl. prenesená",J294,0)</f>
        <v>0</v>
      </c>
      <c r="BH294" s="170">
        <f>IF(N294="zníž. prenesená",J294,0)</f>
        <v>0</v>
      </c>
      <c r="BI294" s="170">
        <f>IF(N294="nulová",J294,0)</f>
        <v>0</v>
      </c>
      <c r="BJ294" s="18" t="s">
        <v>85</v>
      </c>
      <c r="BK294" s="170">
        <f>ROUND(I294*H294,2)</f>
        <v>0</v>
      </c>
      <c r="BL294" s="18" t="s">
        <v>114</v>
      </c>
      <c r="BM294" s="169" t="s">
        <v>378</v>
      </c>
    </row>
    <row r="295" spans="1:65" s="15" customFormat="1">
      <c r="B295" s="188"/>
      <c r="D295" s="172" t="s">
        <v>229</v>
      </c>
      <c r="E295" s="189" t="s">
        <v>1</v>
      </c>
      <c r="F295" s="190" t="s">
        <v>237</v>
      </c>
      <c r="H295" s="189" t="s">
        <v>1</v>
      </c>
      <c r="I295" s="191"/>
      <c r="L295" s="188"/>
      <c r="M295" s="192"/>
      <c r="N295" s="193"/>
      <c r="O295" s="193"/>
      <c r="P295" s="193"/>
      <c r="Q295" s="193"/>
      <c r="R295" s="193"/>
      <c r="S295" s="193"/>
      <c r="T295" s="194"/>
      <c r="AT295" s="189" t="s">
        <v>229</v>
      </c>
      <c r="AU295" s="189" t="s">
        <v>85</v>
      </c>
      <c r="AV295" s="15" t="s">
        <v>78</v>
      </c>
      <c r="AW295" s="15" t="s">
        <v>30</v>
      </c>
      <c r="AX295" s="15" t="s">
        <v>74</v>
      </c>
      <c r="AY295" s="189" t="s">
        <v>222</v>
      </c>
    </row>
    <row r="296" spans="1:65" s="15" customFormat="1">
      <c r="B296" s="188"/>
      <c r="D296" s="172" t="s">
        <v>229</v>
      </c>
      <c r="E296" s="189" t="s">
        <v>1</v>
      </c>
      <c r="F296" s="190" t="s">
        <v>379</v>
      </c>
      <c r="H296" s="189" t="s">
        <v>1</v>
      </c>
      <c r="I296" s="191"/>
      <c r="L296" s="188"/>
      <c r="M296" s="192"/>
      <c r="N296" s="193"/>
      <c r="O296" s="193"/>
      <c r="P296" s="193"/>
      <c r="Q296" s="193"/>
      <c r="R296" s="193"/>
      <c r="S296" s="193"/>
      <c r="T296" s="194"/>
      <c r="AT296" s="189" t="s">
        <v>229</v>
      </c>
      <c r="AU296" s="189" t="s">
        <v>85</v>
      </c>
      <c r="AV296" s="15" t="s">
        <v>78</v>
      </c>
      <c r="AW296" s="15" t="s">
        <v>30</v>
      </c>
      <c r="AX296" s="15" t="s">
        <v>74</v>
      </c>
      <c r="AY296" s="189" t="s">
        <v>222</v>
      </c>
    </row>
    <row r="297" spans="1:65" s="13" customFormat="1">
      <c r="B297" s="171"/>
      <c r="D297" s="172" t="s">
        <v>229</v>
      </c>
      <c r="E297" s="173" t="s">
        <v>1</v>
      </c>
      <c r="F297" s="174" t="s">
        <v>373</v>
      </c>
      <c r="H297" s="175">
        <v>2.94</v>
      </c>
      <c r="I297" s="176"/>
      <c r="L297" s="171"/>
      <c r="M297" s="177"/>
      <c r="N297" s="178"/>
      <c r="O297" s="178"/>
      <c r="P297" s="178"/>
      <c r="Q297" s="178"/>
      <c r="R297" s="178"/>
      <c r="S297" s="178"/>
      <c r="T297" s="179"/>
      <c r="AT297" s="173" t="s">
        <v>229</v>
      </c>
      <c r="AU297" s="173" t="s">
        <v>85</v>
      </c>
      <c r="AV297" s="13" t="s">
        <v>85</v>
      </c>
      <c r="AW297" s="13" t="s">
        <v>30</v>
      </c>
      <c r="AX297" s="13" t="s">
        <v>74</v>
      </c>
      <c r="AY297" s="173" t="s">
        <v>222</v>
      </c>
    </row>
    <row r="298" spans="1:65" s="14" customFormat="1">
      <c r="B298" s="180"/>
      <c r="D298" s="172" t="s">
        <v>229</v>
      </c>
      <c r="E298" s="181" t="s">
        <v>1</v>
      </c>
      <c r="F298" s="182" t="s">
        <v>232</v>
      </c>
      <c r="H298" s="183">
        <v>2.94</v>
      </c>
      <c r="I298" s="184"/>
      <c r="L298" s="180"/>
      <c r="M298" s="185"/>
      <c r="N298" s="186"/>
      <c r="O298" s="186"/>
      <c r="P298" s="186"/>
      <c r="Q298" s="186"/>
      <c r="R298" s="186"/>
      <c r="S298" s="186"/>
      <c r="T298" s="187"/>
      <c r="AT298" s="181" t="s">
        <v>229</v>
      </c>
      <c r="AU298" s="181" t="s">
        <v>85</v>
      </c>
      <c r="AV298" s="14" t="s">
        <v>114</v>
      </c>
      <c r="AW298" s="14" t="s">
        <v>30</v>
      </c>
      <c r="AX298" s="14" t="s">
        <v>78</v>
      </c>
      <c r="AY298" s="181" t="s">
        <v>222</v>
      </c>
    </row>
    <row r="299" spans="1:65" s="2" customFormat="1" ht="24.15" customHeight="1">
      <c r="A299" s="33"/>
      <c r="B299" s="156"/>
      <c r="C299" s="157" t="s">
        <v>380</v>
      </c>
      <c r="D299" s="157" t="s">
        <v>224</v>
      </c>
      <c r="E299" s="158" t="s">
        <v>381</v>
      </c>
      <c r="F299" s="159" t="s">
        <v>382</v>
      </c>
      <c r="G299" s="160" t="s">
        <v>235</v>
      </c>
      <c r="H299" s="161">
        <v>3.5129999999999999</v>
      </c>
      <c r="I299" s="162"/>
      <c r="J299" s="163">
        <f>ROUND(I299*H299,2)</f>
        <v>0</v>
      </c>
      <c r="K299" s="164"/>
      <c r="L299" s="34"/>
      <c r="M299" s="165" t="s">
        <v>1</v>
      </c>
      <c r="N299" s="166" t="s">
        <v>40</v>
      </c>
      <c r="O299" s="62"/>
      <c r="P299" s="167">
        <f>O299*H299</f>
        <v>0</v>
      </c>
      <c r="Q299" s="167">
        <v>0</v>
      </c>
      <c r="R299" s="167">
        <f>Q299*H299</f>
        <v>0</v>
      </c>
      <c r="S299" s="167">
        <v>1.875</v>
      </c>
      <c r="T299" s="168">
        <f>S299*H299</f>
        <v>6.586875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9" t="s">
        <v>114</v>
      </c>
      <c r="AT299" s="169" t="s">
        <v>224</v>
      </c>
      <c r="AU299" s="169" t="s">
        <v>85</v>
      </c>
      <c r="AY299" s="18" t="s">
        <v>222</v>
      </c>
      <c r="BE299" s="170">
        <f>IF(N299="základná",J299,0)</f>
        <v>0</v>
      </c>
      <c r="BF299" s="170">
        <f>IF(N299="znížená",J299,0)</f>
        <v>0</v>
      </c>
      <c r="BG299" s="170">
        <f>IF(N299="zákl. prenesená",J299,0)</f>
        <v>0</v>
      </c>
      <c r="BH299" s="170">
        <f>IF(N299="zníž. prenesená",J299,0)</f>
        <v>0</v>
      </c>
      <c r="BI299" s="170">
        <f>IF(N299="nulová",J299,0)</f>
        <v>0</v>
      </c>
      <c r="BJ299" s="18" t="s">
        <v>85</v>
      </c>
      <c r="BK299" s="170">
        <f>ROUND(I299*H299,2)</f>
        <v>0</v>
      </c>
      <c r="BL299" s="18" t="s">
        <v>114</v>
      </c>
      <c r="BM299" s="169" t="s">
        <v>383</v>
      </c>
    </row>
    <row r="300" spans="1:65" s="15" customFormat="1">
      <c r="B300" s="188"/>
      <c r="D300" s="172" t="s">
        <v>229</v>
      </c>
      <c r="E300" s="189" t="s">
        <v>1</v>
      </c>
      <c r="F300" s="190" t="s">
        <v>237</v>
      </c>
      <c r="H300" s="189" t="s">
        <v>1</v>
      </c>
      <c r="I300" s="191"/>
      <c r="L300" s="188"/>
      <c r="M300" s="192"/>
      <c r="N300" s="193"/>
      <c r="O300" s="193"/>
      <c r="P300" s="193"/>
      <c r="Q300" s="193"/>
      <c r="R300" s="193"/>
      <c r="S300" s="193"/>
      <c r="T300" s="194"/>
      <c r="AT300" s="189" t="s">
        <v>229</v>
      </c>
      <c r="AU300" s="189" t="s">
        <v>85</v>
      </c>
      <c r="AV300" s="15" t="s">
        <v>78</v>
      </c>
      <c r="AW300" s="15" t="s">
        <v>30</v>
      </c>
      <c r="AX300" s="15" t="s">
        <v>74</v>
      </c>
      <c r="AY300" s="189" t="s">
        <v>222</v>
      </c>
    </row>
    <row r="301" spans="1:65" s="15" customFormat="1">
      <c r="B301" s="188"/>
      <c r="D301" s="172" t="s">
        <v>229</v>
      </c>
      <c r="E301" s="189" t="s">
        <v>1</v>
      </c>
      <c r="F301" s="190" t="s">
        <v>384</v>
      </c>
      <c r="H301" s="189" t="s">
        <v>1</v>
      </c>
      <c r="I301" s="191"/>
      <c r="L301" s="188"/>
      <c r="M301" s="192"/>
      <c r="N301" s="193"/>
      <c r="O301" s="193"/>
      <c r="P301" s="193"/>
      <c r="Q301" s="193"/>
      <c r="R301" s="193"/>
      <c r="S301" s="193"/>
      <c r="T301" s="194"/>
      <c r="AT301" s="189" t="s">
        <v>229</v>
      </c>
      <c r="AU301" s="189" t="s">
        <v>85</v>
      </c>
      <c r="AV301" s="15" t="s">
        <v>78</v>
      </c>
      <c r="AW301" s="15" t="s">
        <v>30</v>
      </c>
      <c r="AX301" s="15" t="s">
        <v>74</v>
      </c>
      <c r="AY301" s="189" t="s">
        <v>222</v>
      </c>
    </row>
    <row r="302" spans="1:65" s="13" customFormat="1">
      <c r="B302" s="171"/>
      <c r="D302" s="172" t="s">
        <v>229</v>
      </c>
      <c r="E302" s="173" t="s">
        <v>1</v>
      </c>
      <c r="F302" s="174" t="s">
        <v>385</v>
      </c>
      <c r="H302" s="175">
        <v>0.60199999999999998</v>
      </c>
      <c r="I302" s="176"/>
      <c r="L302" s="171"/>
      <c r="M302" s="177"/>
      <c r="N302" s="178"/>
      <c r="O302" s="178"/>
      <c r="P302" s="178"/>
      <c r="Q302" s="178"/>
      <c r="R302" s="178"/>
      <c r="S302" s="178"/>
      <c r="T302" s="179"/>
      <c r="AT302" s="173" t="s">
        <v>229</v>
      </c>
      <c r="AU302" s="173" t="s">
        <v>85</v>
      </c>
      <c r="AV302" s="13" t="s">
        <v>85</v>
      </c>
      <c r="AW302" s="13" t="s">
        <v>30</v>
      </c>
      <c r="AX302" s="13" t="s">
        <v>74</v>
      </c>
      <c r="AY302" s="173" t="s">
        <v>222</v>
      </c>
    </row>
    <row r="303" spans="1:65" s="13" customFormat="1">
      <c r="B303" s="171"/>
      <c r="D303" s="172" t="s">
        <v>229</v>
      </c>
      <c r="E303" s="173" t="s">
        <v>1</v>
      </c>
      <c r="F303" s="174" t="s">
        <v>386</v>
      </c>
      <c r="H303" s="175">
        <v>0.49099999999999999</v>
      </c>
      <c r="I303" s="176"/>
      <c r="L303" s="171"/>
      <c r="M303" s="177"/>
      <c r="N303" s="178"/>
      <c r="O303" s="178"/>
      <c r="P303" s="178"/>
      <c r="Q303" s="178"/>
      <c r="R303" s="178"/>
      <c r="S303" s="178"/>
      <c r="T303" s="179"/>
      <c r="AT303" s="173" t="s">
        <v>229</v>
      </c>
      <c r="AU303" s="173" t="s">
        <v>85</v>
      </c>
      <c r="AV303" s="13" t="s">
        <v>85</v>
      </c>
      <c r="AW303" s="13" t="s">
        <v>30</v>
      </c>
      <c r="AX303" s="13" t="s">
        <v>74</v>
      </c>
      <c r="AY303" s="173" t="s">
        <v>222</v>
      </c>
    </row>
    <row r="304" spans="1:65" s="13" customFormat="1">
      <c r="B304" s="171"/>
      <c r="D304" s="172" t="s">
        <v>229</v>
      </c>
      <c r="E304" s="173" t="s">
        <v>1</v>
      </c>
      <c r="F304" s="174" t="s">
        <v>387</v>
      </c>
      <c r="H304" s="175">
        <v>0.79400000000000004</v>
      </c>
      <c r="I304" s="176"/>
      <c r="L304" s="171"/>
      <c r="M304" s="177"/>
      <c r="N304" s="178"/>
      <c r="O304" s="178"/>
      <c r="P304" s="178"/>
      <c r="Q304" s="178"/>
      <c r="R304" s="178"/>
      <c r="S304" s="178"/>
      <c r="T304" s="179"/>
      <c r="AT304" s="173" t="s">
        <v>229</v>
      </c>
      <c r="AU304" s="173" t="s">
        <v>85</v>
      </c>
      <c r="AV304" s="13" t="s">
        <v>85</v>
      </c>
      <c r="AW304" s="13" t="s">
        <v>30</v>
      </c>
      <c r="AX304" s="13" t="s">
        <v>74</v>
      </c>
      <c r="AY304" s="173" t="s">
        <v>222</v>
      </c>
    </row>
    <row r="305" spans="1:65" s="13" customFormat="1">
      <c r="B305" s="171"/>
      <c r="D305" s="172" t="s">
        <v>229</v>
      </c>
      <c r="E305" s="173" t="s">
        <v>1</v>
      </c>
      <c r="F305" s="174" t="s">
        <v>388</v>
      </c>
      <c r="H305" s="175">
        <v>0.83199999999999996</v>
      </c>
      <c r="I305" s="176"/>
      <c r="L305" s="171"/>
      <c r="M305" s="177"/>
      <c r="N305" s="178"/>
      <c r="O305" s="178"/>
      <c r="P305" s="178"/>
      <c r="Q305" s="178"/>
      <c r="R305" s="178"/>
      <c r="S305" s="178"/>
      <c r="T305" s="179"/>
      <c r="AT305" s="173" t="s">
        <v>229</v>
      </c>
      <c r="AU305" s="173" t="s">
        <v>85</v>
      </c>
      <c r="AV305" s="13" t="s">
        <v>85</v>
      </c>
      <c r="AW305" s="13" t="s">
        <v>30</v>
      </c>
      <c r="AX305" s="13" t="s">
        <v>74</v>
      </c>
      <c r="AY305" s="173" t="s">
        <v>222</v>
      </c>
    </row>
    <row r="306" spans="1:65" s="13" customFormat="1">
      <c r="B306" s="171"/>
      <c r="D306" s="172" t="s">
        <v>229</v>
      </c>
      <c r="E306" s="173" t="s">
        <v>1</v>
      </c>
      <c r="F306" s="174" t="s">
        <v>389</v>
      </c>
      <c r="H306" s="175">
        <v>0.79400000000000004</v>
      </c>
      <c r="I306" s="176"/>
      <c r="L306" s="171"/>
      <c r="M306" s="177"/>
      <c r="N306" s="178"/>
      <c r="O306" s="178"/>
      <c r="P306" s="178"/>
      <c r="Q306" s="178"/>
      <c r="R306" s="178"/>
      <c r="S306" s="178"/>
      <c r="T306" s="179"/>
      <c r="AT306" s="173" t="s">
        <v>229</v>
      </c>
      <c r="AU306" s="173" t="s">
        <v>85</v>
      </c>
      <c r="AV306" s="13" t="s">
        <v>85</v>
      </c>
      <c r="AW306" s="13" t="s">
        <v>30</v>
      </c>
      <c r="AX306" s="13" t="s">
        <v>74</v>
      </c>
      <c r="AY306" s="173" t="s">
        <v>222</v>
      </c>
    </row>
    <row r="307" spans="1:65" s="14" customFormat="1">
      <c r="B307" s="180"/>
      <c r="D307" s="172" t="s">
        <v>229</v>
      </c>
      <c r="E307" s="181" t="s">
        <v>1</v>
      </c>
      <c r="F307" s="182" t="s">
        <v>232</v>
      </c>
      <c r="H307" s="183">
        <v>3.5129999999999999</v>
      </c>
      <c r="I307" s="184"/>
      <c r="L307" s="180"/>
      <c r="M307" s="185"/>
      <c r="N307" s="186"/>
      <c r="O307" s="186"/>
      <c r="P307" s="186"/>
      <c r="Q307" s="186"/>
      <c r="R307" s="186"/>
      <c r="S307" s="186"/>
      <c r="T307" s="187"/>
      <c r="AT307" s="181" t="s">
        <v>229</v>
      </c>
      <c r="AU307" s="181" t="s">
        <v>85</v>
      </c>
      <c r="AV307" s="14" t="s">
        <v>114</v>
      </c>
      <c r="AW307" s="14" t="s">
        <v>30</v>
      </c>
      <c r="AX307" s="14" t="s">
        <v>78</v>
      </c>
      <c r="AY307" s="181" t="s">
        <v>222</v>
      </c>
    </row>
    <row r="308" spans="1:65" s="2" customFormat="1" ht="24.15" customHeight="1">
      <c r="A308" s="33"/>
      <c r="B308" s="156"/>
      <c r="C308" s="157" t="s">
        <v>390</v>
      </c>
      <c r="D308" s="157" t="s">
        <v>224</v>
      </c>
      <c r="E308" s="158" t="s">
        <v>391</v>
      </c>
      <c r="F308" s="159" t="s">
        <v>392</v>
      </c>
      <c r="G308" s="160" t="s">
        <v>393</v>
      </c>
      <c r="H308" s="161">
        <v>140</v>
      </c>
      <c r="I308" s="162"/>
      <c r="J308" s="163">
        <f>ROUND(I308*H308,2)</f>
        <v>0</v>
      </c>
      <c r="K308" s="164"/>
      <c r="L308" s="34"/>
      <c r="M308" s="165" t="s">
        <v>1</v>
      </c>
      <c r="N308" s="166" t="s">
        <v>40</v>
      </c>
      <c r="O308" s="62"/>
      <c r="P308" s="167">
        <f>O308*H308</f>
        <v>0</v>
      </c>
      <c r="Q308" s="167">
        <v>6.0999999999999997E-4</v>
      </c>
      <c r="R308" s="167">
        <f>Q308*H308</f>
        <v>8.539999999999999E-2</v>
      </c>
      <c r="S308" s="167">
        <v>1.1299999999999999E-3</v>
      </c>
      <c r="T308" s="168">
        <f>S308*H308</f>
        <v>0.15819999999999998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9" t="s">
        <v>114</v>
      </c>
      <c r="AT308" s="169" t="s">
        <v>224</v>
      </c>
      <c r="AU308" s="169" t="s">
        <v>85</v>
      </c>
      <c r="AY308" s="18" t="s">
        <v>222</v>
      </c>
      <c r="BE308" s="170">
        <f>IF(N308="základná",J308,0)</f>
        <v>0</v>
      </c>
      <c r="BF308" s="170">
        <f>IF(N308="znížená",J308,0)</f>
        <v>0</v>
      </c>
      <c r="BG308" s="170">
        <f>IF(N308="zákl. prenesená",J308,0)</f>
        <v>0</v>
      </c>
      <c r="BH308" s="170">
        <f>IF(N308="zníž. prenesená",J308,0)</f>
        <v>0</v>
      </c>
      <c r="BI308" s="170">
        <f>IF(N308="nulová",J308,0)</f>
        <v>0</v>
      </c>
      <c r="BJ308" s="18" t="s">
        <v>85</v>
      </c>
      <c r="BK308" s="170">
        <f>ROUND(I308*H308,2)</f>
        <v>0</v>
      </c>
      <c r="BL308" s="18" t="s">
        <v>114</v>
      </c>
      <c r="BM308" s="169" t="s">
        <v>394</v>
      </c>
    </row>
    <row r="309" spans="1:65" s="13" customFormat="1">
      <c r="B309" s="171"/>
      <c r="D309" s="172" t="s">
        <v>229</v>
      </c>
      <c r="E309" s="173" t="s">
        <v>1</v>
      </c>
      <c r="F309" s="174" t="s">
        <v>395</v>
      </c>
      <c r="H309" s="175">
        <v>140</v>
      </c>
      <c r="I309" s="176"/>
      <c r="L309" s="171"/>
      <c r="M309" s="177"/>
      <c r="N309" s="178"/>
      <c r="O309" s="178"/>
      <c r="P309" s="178"/>
      <c r="Q309" s="178"/>
      <c r="R309" s="178"/>
      <c r="S309" s="178"/>
      <c r="T309" s="179"/>
      <c r="AT309" s="173" t="s">
        <v>229</v>
      </c>
      <c r="AU309" s="173" t="s">
        <v>85</v>
      </c>
      <c r="AV309" s="13" t="s">
        <v>85</v>
      </c>
      <c r="AW309" s="13" t="s">
        <v>30</v>
      </c>
      <c r="AX309" s="13" t="s">
        <v>78</v>
      </c>
      <c r="AY309" s="173" t="s">
        <v>222</v>
      </c>
    </row>
    <row r="310" spans="1:65" s="2" customFormat="1" ht="21.75" customHeight="1">
      <c r="A310" s="33"/>
      <c r="B310" s="156"/>
      <c r="C310" s="157" t="s">
        <v>396</v>
      </c>
      <c r="D310" s="157" t="s">
        <v>224</v>
      </c>
      <c r="E310" s="158" t="s">
        <v>397</v>
      </c>
      <c r="F310" s="159" t="s">
        <v>398</v>
      </c>
      <c r="G310" s="160" t="s">
        <v>399</v>
      </c>
      <c r="H310" s="161">
        <v>43.8</v>
      </c>
      <c r="I310" s="162"/>
      <c r="J310" s="163">
        <f>ROUND(I310*H310,2)</f>
        <v>0</v>
      </c>
      <c r="K310" s="164"/>
      <c r="L310" s="34"/>
      <c r="M310" s="165" t="s">
        <v>1</v>
      </c>
      <c r="N310" s="166" t="s">
        <v>40</v>
      </c>
      <c r="O310" s="62"/>
      <c r="P310" s="167">
        <f>O310*H310</f>
        <v>0</v>
      </c>
      <c r="Q310" s="167">
        <v>3.7900000000000003E-2</v>
      </c>
      <c r="R310" s="167">
        <f>Q310*H310</f>
        <v>1.6600200000000001</v>
      </c>
      <c r="S310" s="167">
        <v>0</v>
      </c>
      <c r="T310" s="168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9" t="s">
        <v>114</v>
      </c>
      <c r="AT310" s="169" t="s">
        <v>224</v>
      </c>
      <c r="AU310" s="169" t="s">
        <v>85</v>
      </c>
      <c r="AY310" s="18" t="s">
        <v>222</v>
      </c>
      <c r="BE310" s="170">
        <f>IF(N310="základná",J310,0)</f>
        <v>0</v>
      </c>
      <c r="BF310" s="170">
        <f>IF(N310="znížená",J310,0)</f>
        <v>0</v>
      </c>
      <c r="BG310" s="170">
        <f>IF(N310="zákl. prenesená",J310,0)</f>
        <v>0</v>
      </c>
      <c r="BH310" s="170">
        <f>IF(N310="zníž. prenesená",J310,0)</f>
        <v>0</v>
      </c>
      <c r="BI310" s="170">
        <f>IF(N310="nulová",J310,0)</f>
        <v>0</v>
      </c>
      <c r="BJ310" s="18" t="s">
        <v>85</v>
      </c>
      <c r="BK310" s="170">
        <f>ROUND(I310*H310,2)</f>
        <v>0</v>
      </c>
      <c r="BL310" s="18" t="s">
        <v>114</v>
      </c>
      <c r="BM310" s="169" t="s">
        <v>400</v>
      </c>
    </row>
    <row r="311" spans="1:65" s="13" customFormat="1">
      <c r="B311" s="171"/>
      <c r="D311" s="172" t="s">
        <v>229</v>
      </c>
      <c r="E311" s="173" t="s">
        <v>1</v>
      </c>
      <c r="F311" s="174" t="s">
        <v>401</v>
      </c>
      <c r="H311" s="175">
        <v>6.1</v>
      </c>
      <c r="I311" s="176"/>
      <c r="L311" s="171"/>
      <c r="M311" s="177"/>
      <c r="N311" s="178"/>
      <c r="O311" s="178"/>
      <c r="P311" s="178"/>
      <c r="Q311" s="178"/>
      <c r="R311" s="178"/>
      <c r="S311" s="178"/>
      <c r="T311" s="179"/>
      <c r="AT311" s="173" t="s">
        <v>229</v>
      </c>
      <c r="AU311" s="173" t="s">
        <v>85</v>
      </c>
      <c r="AV311" s="13" t="s">
        <v>85</v>
      </c>
      <c r="AW311" s="13" t="s">
        <v>30</v>
      </c>
      <c r="AX311" s="13" t="s">
        <v>74</v>
      </c>
      <c r="AY311" s="173" t="s">
        <v>222</v>
      </c>
    </row>
    <row r="312" spans="1:65" s="13" customFormat="1">
      <c r="B312" s="171"/>
      <c r="D312" s="172" t="s">
        <v>229</v>
      </c>
      <c r="E312" s="173" t="s">
        <v>1</v>
      </c>
      <c r="F312" s="174" t="s">
        <v>402</v>
      </c>
      <c r="H312" s="175">
        <v>6.1</v>
      </c>
      <c r="I312" s="176"/>
      <c r="L312" s="171"/>
      <c r="M312" s="177"/>
      <c r="N312" s="178"/>
      <c r="O312" s="178"/>
      <c r="P312" s="178"/>
      <c r="Q312" s="178"/>
      <c r="R312" s="178"/>
      <c r="S312" s="178"/>
      <c r="T312" s="179"/>
      <c r="AT312" s="173" t="s">
        <v>229</v>
      </c>
      <c r="AU312" s="173" t="s">
        <v>85</v>
      </c>
      <c r="AV312" s="13" t="s">
        <v>85</v>
      </c>
      <c r="AW312" s="13" t="s">
        <v>30</v>
      </c>
      <c r="AX312" s="13" t="s">
        <v>74</v>
      </c>
      <c r="AY312" s="173" t="s">
        <v>222</v>
      </c>
    </row>
    <row r="313" spans="1:65" s="13" customFormat="1">
      <c r="B313" s="171"/>
      <c r="D313" s="172" t="s">
        <v>229</v>
      </c>
      <c r="E313" s="173" t="s">
        <v>1</v>
      </c>
      <c r="F313" s="174" t="s">
        <v>403</v>
      </c>
      <c r="H313" s="175">
        <v>7.9</v>
      </c>
      <c r="I313" s="176"/>
      <c r="L313" s="171"/>
      <c r="M313" s="177"/>
      <c r="N313" s="178"/>
      <c r="O313" s="178"/>
      <c r="P313" s="178"/>
      <c r="Q313" s="178"/>
      <c r="R313" s="178"/>
      <c r="S313" s="178"/>
      <c r="T313" s="179"/>
      <c r="AT313" s="173" t="s">
        <v>229</v>
      </c>
      <c r="AU313" s="173" t="s">
        <v>85</v>
      </c>
      <c r="AV313" s="13" t="s">
        <v>85</v>
      </c>
      <c r="AW313" s="13" t="s">
        <v>30</v>
      </c>
      <c r="AX313" s="13" t="s">
        <v>74</v>
      </c>
      <c r="AY313" s="173" t="s">
        <v>222</v>
      </c>
    </row>
    <row r="314" spans="1:65" s="13" customFormat="1">
      <c r="B314" s="171"/>
      <c r="D314" s="172" t="s">
        <v>229</v>
      </c>
      <c r="E314" s="173" t="s">
        <v>1</v>
      </c>
      <c r="F314" s="174" t="s">
        <v>404</v>
      </c>
      <c r="H314" s="175">
        <v>7.9</v>
      </c>
      <c r="I314" s="176"/>
      <c r="L314" s="171"/>
      <c r="M314" s="177"/>
      <c r="N314" s="178"/>
      <c r="O314" s="178"/>
      <c r="P314" s="178"/>
      <c r="Q314" s="178"/>
      <c r="R314" s="178"/>
      <c r="S314" s="178"/>
      <c r="T314" s="179"/>
      <c r="AT314" s="173" t="s">
        <v>229</v>
      </c>
      <c r="AU314" s="173" t="s">
        <v>85</v>
      </c>
      <c r="AV314" s="13" t="s">
        <v>85</v>
      </c>
      <c r="AW314" s="13" t="s">
        <v>30</v>
      </c>
      <c r="AX314" s="13" t="s">
        <v>74</v>
      </c>
      <c r="AY314" s="173" t="s">
        <v>222</v>
      </c>
    </row>
    <row r="315" spans="1:65" s="13" customFormat="1">
      <c r="B315" s="171"/>
      <c r="D315" s="172" t="s">
        <v>229</v>
      </c>
      <c r="E315" s="173" t="s">
        <v>1</v>
      </c>
      <c r="F315" s="174" t="s">
        <v>405</v>
      </c>
      <c r="H315" s="175">
        <v>7.9</v>
      </c>
      <c r="I315" s="176"/>
      <c r="L315" s="171"/>
      <c r="M315" s="177"/>
      <c r="N315" s="178"/>
      <c r="O315" s="178"/>
      <c r="P315" s="178"/>
      <c r="Q315" s="178"/>
      <c r="R315" s="178"/>
      <c r="S315" s="178"/>
      <c r="T315" s="179"/>
      <c r="AT315" s="173" t="s">
        <v>229</v>
      </c>
      <c r="AU315" s="173" t="s">
        <v>85</v>
      </c>
      <c r="AV315" s="13" t="s">
        <v>85</v>
      </c>
      <c r="AW315" s="13" t="s">
        <v>30</v>
      </c>
      <c r="AX315" s="13" t="s">
        <v>74</v>
      </c>
      <c r="AY315" s="173" t="s">
        <v>222</v>
      </c>
    </row>
    <row r="316" spans="1:65" s="13" customFormat="1">
      <c r="B316" s="171"/>
      <c r="D316" s="172" t="s">
        <v>229</v>
      </c>
      <c r="E316" s="173" t="s">
        <v>1</v>
      </c>
      <c r="F316" s="174" t="s">
        <v>406</v>
      </c>
      <c r="H316" s="175">
        <v>7.9</v>
      </c>
      <c r="I316" s="176"/>
      <c r="L316" s="171"/>
      <c r="M316" s="177"/>
      <c r="N316" s="178"/>
      <c r="O316" s="178"/>
      <c r="P316" s="178"/>
      <c r="Q316" s="178"/>
      <c r="R316" s="178"/>
      <c r="S316" s="178"/>
      <c r="T316" s="179"/>
      <c r="AT316" s="173" t="s">
        <v>229</v>
      </c>
      <c r="AU316" s="173" t="s">
        <v>85</v>
      </c>
      <c r="AV316" s="13" t="s">
        <v>85</v>
      </c>
      <c r="AW316" s="13" t="s">
        <v>30</v>
      </c>
      <c r="AX316" s="13" t="s">
        <v>74</v>
      </c>
      <c r="AY316" s="173" t="s">
        <v>222</v>
      </c>
    </row>
    <row r="317" spans="1:65" s="14" customFormat="1">
      <c r="B317" s="180"/>
      <c r="D317" s="172" t="s">
        <v>229</v>
      </c>
      <c r="E317" s="181" t="s">
        <v>1</v>
      </c>
      <c r="F317" s="182" t="s">
        <v>232</v>
      </c>
      <c r="H317" s="183">
        <v>43.8</v>
      </c>
      <c r="I317" s="184"/>
      <c r="L317" s="180"/>
      <c r="M317" s="185"/>
      <c r="N317" s="186"/>
      <c r="O317" s="186"/>
      <c r="P317" s="186"/>
      <c r="Q317" s="186"/>
      <c r="R317" s="186"/>
      <c r="S317" s="186"/>
      <c r="T317" s="187"/>
      <c r="AT317" s="181" t="s">
        <v>229</v>
      </c>
      <c r="AU317" s="181" t="s">
        <v>85</v>
      </c>
      <c r="AV317" s="14" t="s">
        <v>114</v>
      </c>
      <c r="AW317" s="14" t="s">
        <v>30</v>
      </c>
      <c r="AX317" s="14" t="s">
        <v>78</v>
      </c>
      <c r="AY317" s="181" t="s">
        <v>222</v>
      </c>
    </row>
    <row r="318" spans="1:65" s="2" customFormat="1" ht="21.75" customHeight="1">
      <c r="A318" s="33"/>
      <c r="B318" s="156"/>
      <c r="C318" s="157" t="s">
        <v>407</v>
      </c>
      <c r="D318" s="157" t="s">
        <v>224</v>
      </c>
      <c r="E318" s="158" t="s">
        <v>408</v>
      </c>
      <c r="F318" s="159" t="s">
        <v>409</v>
      </c>
      <c r="G318" s="160" t="s">
        <v>399</v>
      </c>
      <c r="H318" s="161">
        <v>32.700000000000003</v>
      </c>
      <c r="I318" s="162"/>
      <c r="J318" s="163">
        <f>ROUND(I318*H318,2)</f>
        <v>0</v>
      </c>
      <c r="K318" s="164"/>
      <c r="L318" s="34"/>
      <c r="M318" s="165" t="s">
        <v>1</v>
      </c>
      <c r="N318" s="166" t="s">
        <v>40</v>
      </c>
      <c r="O318" s="62"/>
      <c r="P318" s="167">
        <f>O318*H318</f>
        <v>0</v>
      </c>
      <c r="Q318" s="167">
        <v>6.1089999999999998E-2</v>
      </c>
      <c r="R318" s="167">
        <f>Q318*H318</f>
        <v>1.9976430000000001</v>
      </c>
      <c r="S318" s="167">
        <v>0</v>
      </c>
      <c r="T318" s="168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9" t="s">
        <v>114</v>
      </c>
      <c r="AT318" s="169" t="s">
        <v>224</v>
      </c>
      <c r="AU318" s="169" t="s">
        <v>85</v>
      </c>
      <c r="AY318" s="18" t="s">
        <v>222</v>
      </c>
      <c r="BE318" s="170">
        <f>IF(N318="základná",J318,0)</f>
        <v>0</v>
      </c>
      <c r="BF318" s="170">
        <f>IF(N318="znížená",J318,0)</f>
        <v>0</v>
      </c>
      <c r="BG318" s="170">
        <f>IF(N318="zákl. prenesená",J318,0)</f>
        <v>0</v>
      </c>
      <c r="BH318" s="170">
        <f>IF(N318="zníž. prenesená",J318,0)</f>
        <v>0</v>
      </c>
      <c r="BI318" s="170">
        <f>IF(N318="nulová",J318,0)</f>
        <v>0</v>
      </c>
      <c r="BJ318" s="18" t="s">
        <v>85</v>
      </c>
      <c r="BK318" s="170">
        <f>ROUND(I318*H318,2)</f>
        <v>0</v>
      </c>
      <c r="BL318" s="18" t="s">
        <v>114</v>
      </c>
      <c r="BM318" s="169" t="s">
        <v>410</v>
      </c>
    </row>
    <row r="319" spans="1:65" s="13" customFormat="1">
      <c r="B319" s="171"/>
      <c r="D319" s="172" t="s">
        <v>229</v>
      </c>
      <c r="E319" s="173" t="s">
        <v>1</v>
      </c>
      <c r="F319" s="174" t="s">
        <v>411</v>
      </c>
      <c r="H319" s="175">
        <v>3.4</v>
      </c>
      <c r="I319" s="176"/>
      <c r="L319" s="171"/>
      <c r="M319" s="177"/>
      <c r="N319" s="178"/>
      <c r="O319" s="178"/>
      <c r="P319" s="178"/>
      <c r="Q319" s="178"/>
      <c r="R319" s="178"/>
      <c r="S319" s="178"/>
      <c r="T319" s="179"/>
      <c r="AT319" s="173" t="s">
        <v>229</v>
      </c>
      <c r="AU319" s="173" t="s">
        <v>85</v>
      </c>
      <c r="AV319" s="13" t="s">
        <v>85</v>
      </c>
      <c r="AW319" s="13" t="s">
        <v>30</v>
      </c>
      <c r="AX319" s="13" t="s">
        <v>74</v>
      </c>
      <c r="AY319" s="173" t="s">
        <v>222</v>
      </c>
    </row>
    <row r="320" spans="1:65" s="13" customFormat="1">
      <c r="B320" s="171"/>
      <c r="D320" s="172" t="s">
        <v>229</v>
      </c>
      <c r="E320" s="173" t="s">
        <v>1</v>
      </c>
      <c r="F320" s="174" t="s">
        <v>412</v>
      </c>
      <c r="H320" s="175">
        <v>6.3</v>
      </c>
      <c r="I320" s="176"/>
      <c r="L320" s="171"/>
      <c r="M320" s="177"/>
      <c r="N320" s="178"/>
      <c r="O320" s="178"/>
      <c r="P320" s="178"/>
      <c r="Q320" s="178"/>
      <c r="R320" s="178"/>
      <c r="S320" s="178"/>
      <c r="T320" s="179"/>
      <c r="AT320" s="173" t="s">
        <v>229</v>
      </c>
      <c r="AU320" s="173" t="s">
        <v>85</v>
      </c>
      <c r="AV320" s="13" t="s">
        <v>85</v>
      </c>
      <c r="AW320" s="13" t="s">
        <v>30</v>
      </c>
      <c r="AX320" s="13" t="s">
        <v>74</v>
      </c>
      <c r="AY320" s="173" t="s">
        <v>222</v>
      </c>
    </row>
    <row r="321" spans="1:65" s="13" customFormat="1">
      <c r="B321" s="171"/>
      <c r="D321" s="172" t="s">
        <v>229</v>
      </c>
      <c r="E321" s="173" t="s">
        <v>1</v>
      </c>
      <c r="F321" s="174" t="s">
        <v>413</v>
      </c>
      <c r="H321" s="175">
        <v>7.6</v>
      </c>
      <c r="I321" s="176"/>
      <c r="L321" s="171"/>
      <c r="M321" s="177"/>
      <c r="N321" s="178"/>
      <c r="O321" s="178"/>
      <c r="P321" s="178"/>
      <c r="Q321" s="178"/>
      <c r="R321" s="178"/>
      <c r="S321" s="178"/>
      <c r="T321" s="179"/>
      <c r="AT321" s="173" t="s">
        <v>229</v>
      </c>
      <c r="AU321" s="173" t="s">
        <v>85</v>
      </c>
      <c r="AV321" s="13" t="s">
        <v>85</v>
      </c>
      <c r="AW321" s="13" t="s">
        <v>30</v>
      </c>
      <c r="AX321" s="13" t="s">
        <v>74</v>
      </c>
      <c r="AY321" s="173" t="s">
        <v>222</v>
      </c>
    </row>
    <row r="322" spans="1:65" s="13" customFormat="1">
      <c r="B322" s="171"/>
      <c r="D322" s="172" t="s">
        <v>229</v>
      </c>
      <c r="E322" s="173" t="s">
        <v>1</v>
      </c>
      <c r="F322" s="174" t="s">
        <v>414</v>
      </c>
      <c r="H322" s="175">
        <v>15.4</v>
      </c>
      <c r="I322" s="176"/>
      <c r="L322" s="171"/>
      <c r="M322" s="177"/>
      <c r="N322" s="178"/>
      <c r="O322" s="178"/>
      <c r="P322" s="178"/>
      <c r="Q322" s="178"/>
      <c r="R322" s="178"/>
      <c r="S322" s="178"/>
      <c r="T322" s="179"/>
      <c r="AT322" s="173" t="s">
        <v>229</v>
      </c>
      <c r="AU322" s="173" t="s">
        <v>85</v>
      </c>
      <c r="AV322" s="13" t="s">
        <v>85</v>
      </c>
      <c r="AW322" s="13" t="s">
        <v>30</v>
      </c>
      <c r="AX322" s="13" t="s">
        <v>74</v>
      </c>
      <c r="AY322" s="173" t="s">
        <v>222</v>
      </c>
    </row>
    <row r="323" spans="1:65" s="14" customFormat="1">
      <c r="B323" s="180"/>
      <c r="D323" s="172" t="s">
        <v>229</v>
      </c>
      <c r="E323" s="181" t="s">
        <v>1</v>
      </c>
      <c r="F323" s="182" t="s">
        <v>232</v>
      </c>
      <c r="H323" s="183">
        <v>32.699999999999996</v>
      </c>
      <c r="I323" s="184"/>
      <c r="L323" s="180"/>
      <c r="M323" s="185"/>
      <c r="N323" s="186"/>
      <c r="O323" s="186"/>
      <c r="P323" s="186"/>
      <c r="Q323" s="186"/>
      <c r="R323" s="186"/>
      <c r="S323" s="186"/>
      <c r="T323" s="187"/>
      <c r="AT323" s="181" t="s">
        <v>229</v>
      </c>
      <c r="AU323" s="181" t="s">
        <v>85</v>
      </c>
      <c r="AV323" s="14" t="s">
        <v>114</v>
      </c>
      <c r="AW323" s="14" t="s">
        <v>30</v>
      </c>
      <c r="AX323" s="14" t="s">
        <v>78</v>
      </c>
      <c r="AY323" s="181" t="s">
        <v>222</v>
      </c>
    </row>
    <row r="324" spans="1:65" s="2" customFormat="1" ht="33" customHeight="1">
      <c r="A324" s="33"/>
      <c r="B324" s="156"/>
      <c r="C324" s="157" t="s">
        <v>415</v>
      </c>
      <c r="D324" s="157" t="s">
        <v>224</v>
      </c>
      <c r="E324" s="158" t="s">
        <v>416</v>
      </c>
      <c r="F324" s="159" t="s">
        <v>417</v>
      </c>
      <c r="G324" s="160" t="s">
        <v>399</v>
      </c>
      <c r="H324" s="161">
        <v>23.8</v>
      </c>
      <c r="I324" s="162"/>
      <c r="J324" s="163">
        <f>ROUND(I324*H324,2)</f>
        <v>0</v>
      </c>
      <c r="K324" s="164"/>
      <c r="L324" s="34"/>
      <c r="M324" s="165" t="s">
        <v>1</v>
      </c>
      <c r="N324" s="166" t="s">
        <v>40</v>
      </c>
      <c r="O324" s="62"/>
      <c r="P324" s="167">
        <f>O324*H324</f>
        <v>0</v>
      </c>
      <c r="Q324" s="167">
        <v>2.366E-2</v>
      </c>
      <c r="R324" s="167">
        <f>Q324*H324</f>
        <v>0.56310800000000005</v>
      </c>
      <c r="S324" s="167">
        <v>0</v>
      </c>
      <c r="T324" s="168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9" t="s">
        <v>114</v>
      </c>
      <c r="AT324" s="169" t="s">
        <v>224</v>
      </c>
      <c r="AU324" s="169" t="s">
        <v>85</v>
      </c>
      <c r="AY324" s="18" t="s">
        <v>222</v>
      </c>
      <c r="BE324" s="170">
        <f>IF(N324="základná",J324,0)</f>
        <v>0</v>
      </c>
      <c r="BF324" s="170">
        <f>IF(N324="znížená",J324,0)</f>
        <v>0</v>
      </c>
      <c r="BG324" s="170">
        <f>IF(N324="zákl. prenesená",J324,0)</f>
        <v>0</v>
      </c>
      <c r="BH324" s="170">
        <f>IF(N324="zníž. prenesená",J324,0)</f>
        <v>0</v>
      </c>
      <c r="BI324" s="170">
        <f>IF(N324="nulová",J324,0)</f>
        <v>0</v>
      </c>
      <c r="BJ324" s="18" t="s">
        <v>85</v>
      </c>
      <c r="BK324" s="170">
        <f>ROUND(I324*H324,2)</f>
        <v>0</v>
      </c>
      <c r="BL324" s="18" t="s">
        <v>114</v>
      </c>
      <c r="BM324" s="169" t="s">
        <v>418</v>
      </c>
    </row>
    <row r="325" spans="1:65" s="15" customFormat="1">
      <c r="B325" s="188"/>
      <c r="D325" s="172" t="s">
        <v>229</v>
      </c>
      <c r="E325" s="189" t="s">
        <v>1</v>
      </c>
      <c r="F325" s="190" t="s">
        <v>237</v>
      </c>
      <c r="H325" s="189" t="s">
        <v>1</v>
      </c>
      <c r="I325" s="191"/>
      <c r="L325" s="188"/>
      <c r="M325" s="192"/>
      <c r="N325" s="193"/>
      <c r="O325" s="193"/>
      <c r="P325" s="193"/>
      <c r="Q325" s="193"/>
      <c r="R325" s="193"/>
      <c r="S325" s="193"/>
      <c r="T325" s="194"/>
      <c r="AT325" s="189" t="s">
        <v>229</v>
      </c>
      <c r="AU325" s="189" t="s">
        <v>85</v>
      </c>
      <c r="AV325" s="15" t="s">
        <v>78</v>
      </c>
      <c r="AW325" s="15" t="s">
        <v>30</v>
      </c>
      <c r="AX325" s="15" t="s">
        <v>74</v>
      </c>
      <c r="AY325" s="189" t="s">
        <v>222</v>
      </c>
    </row>
    <row r="326" spans="1:65" s="15" customFormat="1">
      <c r="B326" s="188"/>
      <c r="D326" s="172" t="s">
        <v>229</v>
      </c>
      <c r="E326" s="189" t="s">
        <v>1</v>
      </c>
      <c r="F326" s="190" t="s">
        <v>419</v>
      </c>
      <c r="H326" s="189" t="s">
        <v>1</v>
      </c>
      <c r="I326" s="191"/>
      <c r="L326" s="188"/>
      <c r="M326" s="192"/>
      <c r="N326" s="193"/>
      <c r="O326" s="193"/>
      <c r="P326" s="193"/>
      <c r="Q326" s="193"/>
      <c r="R326" s="193"/>
      <c r="S326" s="193"/>
      <c r="T326" s="194"/>
      <c r="AT326" s="189" t="s">
        <v>229</v>
      </c>
      <c r="AU326" s="189" t="s">
        <v>85</v>
      </c>
      <c r="AV326" s="15" t="s">
        <v>78</v>
      </c>
      <c r="AW326" s="15" t="s">
        <v>30</v>
      </c>
      <c r="AX326" s="15" t="s">
        <v>74</v>
      </c>
      <c r="AY326" s="189" t="s">
        <v>222</v>
      </c>
    </row>
    <row r="327" spans="1:65" s="13" customFormat="1">
      <c r="B327" s="171"/>
      <c r="D327" s="172" t="s">
        <v>229</v>
      </c>
      <c r="E327" s="173" t="s">
        <v>1</v>
      </c>
      <c r="F327" s="174" t="s">
        <v>420</v>
      </c>
      <c r="H327" s="175">
        <v>4</v>
      </c>
      <c r="I327" s="176"/>
      <c r="L327" s="171"/>
      <c r="M327" s="177"/>
      <c r="N327" s="178"/>
      <c r="O327" s="178"/>
      <c r="P327" s="178"/>
      <c r="Q327" s="178"/>
      <c r="R327" s="178"/>
      <c r="S327" s="178"/>
      <c r="T327" s="179"/>
      <c r="AT327" s="173" t="s">
        <v>229</v>
      </c>
      <c r="AU327" s="173" t="s">
        <v>85</v>
      </c>
      <c r="AV327" s="13" t="s">
        <v>85</v>
      </c>
      <c r="AW327" s="13" t="s">
        <v>30</v>
      </c>
      <c r="AX327" s="13" t="s">
        <v>74</v>
      </c>
      <c r="AY327" s="173" t="s">
        <v>222</v>
      </c>
    </row>
    <row r="328" spans="1:65" s="13" customFormat="1">
      <c r="B328" s="171"/>
      <c r="D328" s="172" t="s">
        <v>229</v>
      </c>
      <c r="E328" s="173" t="s">
        <v>1</v>
      </c>
      <c r="F328" s="174" t="s">
        <v>421</v>
      </c>
      <c r="H328" s="175">
        <v>4</v>
      </c>
      <c r="I328" s="176"/>
      <c r="L328" s="171"/>
      <c r="M328" s="177"/>
      <c r="N328" s="178"/>
      <c r="O328" s="178"/>
      <c r="P328" s="178"/>
      <c r="Q328" s="178"/>
      <c r="R328" s="178"/>
      <c r="S328" s="178"/>
      <c r="T328" s="179"/>
      <c r="AT328" s="173" t="s">
        <v>229</v>
      </c>
      <c r="AU328" s="173" t="s">
        <v>85</v>
      </c>
      <c r="AV328" s="13" t="s">
        <v>85</v>
      </c>
      <c r="AW328" s="13" t="s">
        <v>30</v>
      </c>
      <c r="AX328" s="13" t="s">
        <v>74</v>
      </c>
      <c r="AY328" s="173" t="s">
        <v>222</v>
      </c>
    </row>
    <row r="329" spans="1:65" s="13" customFormat="1">
      <c r="B329" s="171"/>
      <c r="D329" s="172" t="s">
        <v>229</v>
      </c>
      <c r="E329" s="173" t="s">
        <v>1</v>
      </c>
      <c r="F329" s="174" t="s">
        <v>422</v>
      </c>
      <c r="H329" s="175">
        <v>5.2</v>
      </c>
      <c r="I329" s="176"/>
      <c r="L329" s="171"/>
      <c r="M329" s="177"/>
      <c r="N329" s="178"/>
      <c r="O329" s="178"/>
      <c r="P329" s="178"/>
      <c r="Q329" s="178"/>
      <c r="R329" s="178"/>
      <c r="S329" s="178"/>
      <c r="T329" s="179"/>
      <c r="AT329" s="173" t="s">
        <v>229</v>
      </c>
      <c r="AU329" s="173" t="s">
        <v>85</v>
      </c>
      <c r="AV329" s="13" t="s">
        <v>85</v>
      </c>
      <c r="AW329" s="13" t="s">
        <v>30</v>
      </c>
      <c r="AX329" s="13" t="s">
        <v>74</v>
      </c>
      <c r="AY329" s="173" t="s">
        <v>222</v>
      </c>
    </row>
    <row r="330" spans="1:65" s="13" customFormat="1">
      <c r="B330" s="171"/>
      <c r="D330" s="172" t="s">
        <v>229</v>
      </c>
      <c r="E330" s="173" t="s">
        <v>1</v>
      </c>
      <c r="F330" s="174" t="s">
        <v>423</v>
      </c>
      <c r="H330" s="175">
        <v>10.6</v>
      </c>
      <c r="I330" s="176"/>
      <c r="L330" s="171"/>
      <c r="M330" s="177"/>
      <c r="N330" s="178"/>
      <c r="O330" s="178"/>
      <c r="P330" s="178"/>
      <c r="Q330" s="178"/>
      <c r="R330" s="178"/>
      <c r="S330" s="178"/>
      <c r="T330" s="179"/>
      <c r="AT330" s="173" t="s">
        <v>229</v>
      </c>
      <c r="AU330" s="173" t="s">
        <v>85</v>
      </c>
      <c r="AV330" s="13" t="s">
        <v>85</v>
      </c>
      <c r="AW330" s="13" t="s">
        <v>30</v>
      </c>
      <c r="AX330" s="13" t="s">
        <v>74</v>
      </c>
      <c r="AY330" s="173" t="s">
        <v>222</v>
      </c>
    </row>
    <row r="331" spans="1:65" s="14" customFormat="1">
      <c r="B331" s="180"/>
      <c r="D331" s="172" t="s">
        <v>229</v>
      </c>
      <c r="E331" s="181" t="s">
        <v>1</v>
      </c>
      <c r="F331" s="182" t="s">
        <v>232</v>
      </c>
      <c r="H331" s="183">
        <v>23.799999999999997</v>
      </c>
      <c r="I331" s="184"/>
      <c r="L331" s="180"/>
      <c r="M331" s="185"/>
      <c r="N331" s="186"/>
      <c r="O331" s="186"/>
      <c r="P331" s="186"/>
      <c r="Q331" s="186"/>
      <c r="R331" s="186"/>
      <c r="S331" s="186"/>
      <c r="T331" s="187"/>
      <c r="AT331" s="181" t="s">
        <v>229</v>
      </c>
      <c r="AU331" s="181" t="s">
        <v>85</v>
      </c>
      <c r="AV331" s="14" t="s">
        <v>114</v>
      </c>
      <c r="AW331" s="14" t="s">
        <v>30</v>
      </c>
      <c r="AX331" s="14" t="s">
        <v>78</v>
      </c>
      <c r="AY331" s="181" t="s">
        <v>222</v>
      </c>
    </row>
    <row r="332" spans="1:65" s="2" customFormat="1" ht="33" customHeight="1">
      <c r="A332" s="33"/>
      <c r="B332" s="156"/>
      <c r="C332" s="157" t="s">
        <v>424</v>
      </c>
      <c r="D332" s="157" t="s">
        <v>224</v>
      </c>
      <c r="E332" s="158" t="s">
        <v>425</v>
      </c>
      <c r="F332" s="159" t="s">
        <v>426</v>
      </c>
      <c r="G332" s="160" t="s">
        <v>399</v>
      </c>
      <c r="H332" s="161">
        <v>27.8</v>
      </c>
      <c r="I332" s="162"/>
      <c r="J332" s="163">
        <f>ROUND(I332*H332,2)</f>
        <v>0</v>
      </c>
      <c r="K332" s="164"/>
      <c r="L332" s="34"/>
      <c r="M332" s="165" t="s">
        <v>1</v>
      </c>
      <c r="N332" s="166" t="s">
        <v>40</v>
      </c>
      <c r="O332" s="62"/>
      <c r="P332" s="167">
        <f>O332*H332</f>
        <v>0</v>
      </c>
      <c r="Q332" s="167">
        <v>4.4000000000000003E-3</v>
      </c>
      <c r="R332" s="167">
        <f>Q332*H332</f>
        <v>0.12232000000000001</v>
      </c>
      <c r="S332" s="167">
        <v>0</v>
      </c>
      <c r="T332" s="168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9" t="s">
        <v>114</v>
      </c>
      <c r="AT332" s="169" t="s">
        <v>224</v>
      </c>
      <c r="AU332" s="169" t="s">
        <v>85</v>
      </c>
      <c r="AY332" s="18" t="s">
        <v>222</v>
      </c>
      <c r="BE332" s="170">
        <f>IF(N332="základná",J332,0)</f>
        <v>0</v>
      </c>
      <c r="BF332" s="170">
        <f>IF(N332="znížená",J332,0)</f>
        <v>0</v>
      </c>
      <c r="BG332" s="170">
        <f>IF(N332="zákl. prenesená",J332,0)</f>
        <v>0</v>
      </c>
      <c r="BH332" s="170">
        <f>IF(N332="zníž. prenesená",J332,0)</f>
        <v>0</v>
      </c>
      <c r="BI332" s="170">
        <f>IF(N332="nulová",J332,0)</f>
        <v>0</v>
      </c>
      <c r="BJ332" s="18" t="s">
        <v>85</v>
      </c>
      <c r="BK332" s="170">
        <f>ROUND(I332*H332,2)</f>
        <v>0</v>
      </c>
      <c r="BL332" s="18" t="s">
        <v>114</v>
      </c>
      <c r="BM332" s="169" t="s">
        <v>427</v>
      </c>
    </row>
    <row r="333" spans="1:65" s="13" customFormat="1">
      <c r="B333" s="171"/>
      <c r="D333" s="172" t="s">
        <v>229</v>
      </c>
      <c r="E333" s="173" t="s">
        <v>1</v>
      </c>
      <c r="F333" s="174" t="s">
        <v>428</v>
      </c>
      <c r="H333" s="175">
        <v>27.8</v>
      </c>
      <c r="I333" s="176"/>
      <c r="L333" s="171"/>
      <c r="M333" s="177"/>
      <c r="N333" s="178"/>
      <c r="O333" s="178"/>
      <c r="P333" s="178"/>
      <c r="Q333" s="178"/>
      <c r="R333" s="178"/>
      <c r="S333" s="178"/>
      <c r="T333" s="179"/>
      <c r="AT333" s="173" t="s">
        <v>229</v>
      </c>
      <c r="AU333" s="173" t="s">
        <v>85</v>
      </c>
      <c r="AV333" s="13" t="s">
        <v>85</v>
      </c>
      <c r="AW333" s="13" t="s">
        <v>30</v>
      </c>
      <c r="AX333" s="13" t="s">
        <v>74</v>
      </c>
      <c r="AY333" s="173" t="s">
        <v>222</v>
      </c>
    </row>
    <row r="334" spans="1:65" s="14" customFormat="1">
      <c r="B334" s="180"/>
      <c r="D334" s="172" t="s">
        <v>229</v>
      </c>
      <c r="E334" s="181" t="s">
        <v>1</v>
      </c>
      <c r="F334" s="182" t="s">
        <v>232</v>
      </c>
      <c r="H334" s="183">
        <v>27.8</v>
      </c>
      <c r="I334" s="184"/>
      <c r="L334" s="180"/>
      <c r="M334" s="185"/>
      <c r="N334" s="186"/>
      <c r="O334" s="186"/>
      <c r="P334" s="186"/>
      <c r="Q334" s="186"/>
      <c r="R334" s="186"/>
      <c r="S334" s="186"/>
      <c r="T334" s="187"/>
      <c r="AT334" s="181" t="s">
        <v>229</v>
      </c>
      <c r="AU334" s="181" t="s">
        <v>85</v>
      </c>
      <c r="AV334" s="14" t="s">
        <v>114</v>
      </c>
      <c r="AW334" s="14" t="s">
        <v>30</v>
      </c>
      <c r="AX334" s="14" t="s">
        <v>78</v>
      </c>
      <c r="AY334" s="181" t="s">
        <v>222</v>
      </c>
    </row>
    <row r="335" spans="1:65" s="2" customFormat="1" ht="33" customHeight="1">
      <c r="A335" s="33"/>
      <c r="B335" s="156"/>
      <c r="C335" s="157" t="s">
        <v>429</v>
      </c>
      <c r="D335" s="157" t="s">
        <v>224</v>
      </c>
      <c r="E335" s="158" t="s">
        <v>430</v>
      </c>
      <c r="F335" s="159" t="s">
        <v>431</v>
      </c>
      <c r="G335" s="160" t="s">
        <v>249</v>
      </c>
      <c r="H335" s="161">
        <v>611.94200000000001</v>
      </c>
      <c r="I335" s="162"/>
      <c r="J335" s="163">
        <f>ROUND(I335*H335,2)</f>
        <v>0</v>
      </c>
      <c r="K335" s="164"/>
      <c r="L335" s="34"/>
      <c r="M335" s="165" t="s">
        <v>1</v>
      </c>
      <c r="N335" s="166" t="s">
        <v>40</v>
      </c>
      <c r="O335" s="62"/>
      <c r="P335" s="167">
        <f>O335*H335</f>
        <v>0</v>
      </c>
      <c r="Q335" s="167">
        <v>0</v>
      </c>
      <c r="R335" s="167">
        <f>Q335*H335</f>
        <v>0</v>
      </c>
      <c r="S335" s="167">
        <v>0.05</v>
      </c>
      <c r="T335" s="168">
        <f>S335*H335</f>
        <v>30.597100000000001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69" t="s">
        <v>114</v>
      </c>
      <c r="AT335" s="169" t="s">
        <v>224</v>
      </c>
      <c r="AU335" s="169" t="s">
        <v>85</v>
      </c>
      <c r="AY335" s="18" t="s">
        <v>222</v>
      </c>
      <c r="BE335" s="170">
        <f>IF(N335="základná",J335,0)</f>
        <v>0</v>
      </c>
      <c r="BF335" s="170">
        <f>IF(N335="znížená",J335,0)</f>
        <v>0</v>
      </c>
      <c r="BG335" s="170">
        <f>IF(N335="zákl. prenesená",J335,0)</f>
        <v>0</v>
      </c>
      <c r="BH335" s="170">
        <f>IF(N335="zníž. prenesená",J335,0)</f>
        <v>0</v>
      </c>
      <c r="BI335" s="170">
        <f>IF(N335="nulová",J335,0)</f>
        <v>0</v>
      </c>
      <c r="BJ335" s="18" t="s">
        <v>85</v>
      </c>
      <c r="BK335" s="170">
        <f>ROUND(I335*H335,2)</f>
        <v>0</v>
      </c>
      <c r="BL335" s="18" t="s">
        <v>114</v>
      </c>
      <c r="BM335" s="169" t="s">
        <v>432</v>
      </c>
    </row>
    <row r="336" spans="1:65" s="15" customFormat="1">
      <c r="B336" s="188"/>
      <c r="D336" s="172" t="s">
        <v>229</v>
      </c>
      <c r="E336" s="189" t="s">
        <v>1</v>
      </c>
      <c r="F336" s="190" t="s">
        <v>237</v>
      </c>
      <c r="H336" s="189" t="s">
        <v>1</v>
      </c>
      <c r="I336" s="191"/>
      <c r="L336" s="188"/>
      <c r="M336" s="192"/>
      <c r="N336" s="193"/>
      <c r="O336" s="193"/>
      <c r="P336" s="193"/>
      <c r="Q336" s="193"/>
      <c r="R336" s="193"/>
      <c r="S336" s="193"/>
      <c r="T336" s="194"/>
      <c r="AT336" s="189" t="s">
        <v>229</v>
      </c>
      <c r="AU336" s="189" t="s">
        <v>85</v>
      </c>
      <c r="AV336" s="15" t="s">
        <v>78</v>
      </c>
      <c r="AW336" s="15" t="s">
        <v>30</v>
      </c>
      <c r="AX336" s="15" t="s">
        <v>74</v>
      </c>
      <c r="AY336" s="189" t="s">
        <v>222</v>
      </c>
    </row>
    <row r="337" spans="2:51" s="15" customFormat="1">
      <c r="B337" s="188"/>
      <c r="D337" s="172" t="s">
        <v>229</v>
      </c>
      <c r="E337" s="189" t="s">
        <v>1</v>
      </c>
      <c r="F337" s="190" t="s">
        <v>433</v>
      </c>
      <c r="H337" s="189" t="s">
        <v>1</v>
      </c>
      <c r="I337" s="191"/>
      <c r="L337" s="188"/>
      <c r="M337" s="192"/>
      <c r="N337" s="193"/>
      <c r="O337" s="193"/>
      <c r="P337" s="193"/>
      <c r="Q337" s="193"/>
      <c r="R337" s="193"/>
      <c r="S337" s="193"/>
      <c r="T337" s="194"/>
      <c r="AT337" s="189" t="s">
        <v>229</v>
      </c>
      <c r="AU337" s="189" t="s">
        <v>85</v>
      </c>
      <c r="AV337" s="15" t="s">
        <v>78</v>
      </c>
      <c r="AW337" s="15" t="s">
        <v>30</v>
      </c>
      <c r="AX337" s="15" t="s">
        <v>74</v>
      </c>
      <c r="AY337" s="189" t="s">
        <v>222</v>
      </c>
    </row>
    <row r="338" spans="2:51" s="13" customFormat="1">
      <c r="B338" s="171"/>
      <c r="D338" s="172" t="s">
        <v>229</v>
      </c>
      <c r="E338" s="173" t="s">
        <v>1</v>
      </c>
      <c r="F338" s="174" t="s">
        <v>434</v>
      </c>
      <c r="H338" s="175">
        <v>71.7</v>
      </c>
      <c r="I338" s="176"/>
      <c r="L338" s="171"/>
      <c r="M338" s="177"/>
      <c r="N338" s="178"/>
      <c r="O338" s="178"/>
      <c r="P338" s="178"/>
      <c r="Q338" s="178"/>
      <c r="R338" s="178"/>
      <c r="S338" s="178"/>
      <c r="T338" s="179"/>
      <c r="AT338" s="173" t="s">
        <v>229</v>
      </c>
      <c r="AU338" s="173" t="s">
        <v>85</v>
      </c>
      <c r="AV338" s="13" t="s">
        <v>85</v>
      </c>
      <c r="AW338" s="13" t="s">
        <v>30</v>
      </c>
      <c r="AX338" s="13" t="s">
        <v>74</v>
      </c>
      <c r="AY338" s="173" t="s">
        <v>222</v>
      </c>
    </row>
    <row r="339" spans="2:51" s="13" customFormat="1">
      <c r="B339" s="171"/>
      <c r="D339" s="172" t="s">
        <v>229</v>
      </c>
      <c r="E339" s="173" t="s">
        <v>1</v>
      </c>
      <c r="F339" s="174" t="s">
        <v>435</v>
      </c>
      <c r="H339" s="175">
        <v>-2.1</v>
      </c>
      <c r="I339" s="176"/>
      <c r="L339" s="171"/>
      <c r="M339" s="177"/>
      <c r="N339" s="178"/>
      <c r="O339" s="178"/>
      <c r="P339" s="178"/>
      <c r="Q339" s="178"/>
      <c r="R339" s="178"/>
      <c r="S339" s="178"/>
      <c r="T339" s="179"/>
      <c r="AT339" s="173" t="s">
        <v>229</v>
      </c>
      <c r="AU339" s="173" t="s">
        <v>85</v>
      </c>
      <c r="AV339" s="13" t="s">
        <v>85</v>
      </c>
      <c r="AW339" s="13" t="s">
        <v>30</v>
      </c>
      <c r="AX339" s="13" t="s">
        <v>74</v>
      </c>
      <c r="AY339" s="173" t="s">
        <v>222</v>
      </c>
    </row>
    <row r="340" spans="2:51" s="13" customFormat="1">
      <c r="B340" s="171"/>
      <c r="D340" s="172" t="s">
        <v>229</v>
      </c>
      <c r="E340" s="173" t="s">
        <v>1</v>
      </c>
      <c r="F340" s="174" t="s">
        <v>436</v>
      </c>
      <c r="H340" s="175">
        <v>-2.64</v>
      </c>
      <c r="I340" s="176"/>
      <c r="L340" s="171"/>
      <c r="M340" s="177"/>
      <c r="N340" s="178"/>
      <c r="O340" s="178"/>
      <c r="P340" s="178"/>
      <c r="Q340" s="178"/>
      <c r="R340" s="178"/>
      <c r="S340" s="178"/>
      <c r="T340" s="179"/>
      <c r="AT340" s="173" t="s">
        <v>229</v>
      </c>
      <c r="AU340" s="173" t="s">
        <v>85</v>
      </c>
      <c r="AV340" s="13" t="s">
        <v>85</v>
      </c>
      <c r="AW340" s="13" t="s">
        <v>30</v>
      </c>
      <c r="AX340" s="13" t="s">
        <v>74</v>
      </c>
      <c r="AY340" s="173" t="s">
        <v>222</v>
      </c>
    </row>
    <row r="341" spans="2:51" s="13" customFormat="1">
      <c r="B341" s="171"/>
      <c r="D341" s="172" t="s">
        <v>229</v>
      </c>
      <c r="E341" s="173" t="s">
        <v>1</v>
      </c>
      <c r="F341" s="174" t="s">
        <v>437</v>
      </c>
      <c r="H341" s="175">
        <v>-1</v>
      </c>
      <c r="I341" s="176"/>
      <c r="L341" s="171"/>
      <c r="M341" s="177"/>
      <c r="N341" s="178"/>
      <c r="O341" s="178"/>
      <c r="P341" s="178"/>
      <c r="Q341" s="178"/>
      <c r="R341" s="178"/>
      <c r="S341" s="178"/>
      <c r="T341" s="179"/>
      <c r="AT341" s="173" t="s">
        <v>229</v>
      </c>
      <c r="AU341" s="173" t="s">
        <v>85</v>
      </c>
      <c r="AV341" s="13" t="s">
        <v>85</v>
      </c>
      <c r="AW341" s="13" t="s">
        <v>30</v>
      </c>
      <c r="AX341" s="13" t="s">
        <v>74</v>
      </c>
      <c r="AY341" s="173" t="s">
        <v>222</v>
      </c>
    </row>
    <row r="342" spans="2:51" s="13" customFormat="1">
      <c r="B342" s="171"/>
      <c r="D342" s="172" t="s">
        <v>229</v>
      </c>
      <c r="E342" s="173" t="s">
        <v>1</v>
      </c>
      <c r="F342" s="174" t="s">
        <v>438</v>
      </c>
      <c r="H342" s="175">
        <v>-7.9749999999999996</v>
      </c>
      <c r="I342" s="176"/>
      <c r="L342" s="171"/>
      <c r="M342" s="177"/>
      <c r="N342" s="178"/>
      <c r="O342" s="178"/>
      <c r="P342" s="178"/>
      <c r="Q342" s="178"/>
      <c r="R342" s="178"/>
      <c r="S342" s="178"/>
      <c r="T342" s="179"/>
      <c r="AT342" s="173" t="s">
        <v>229</v>
      </c>
      <c r="AU342" s="173" t="s">
        <v>85</v>
      </c>
      <c r="AV342" s="13" t="s">
        <v>85</v>
      </c>
      <c r="AW342" s="13" t="s">
        <v>30</v>
      </c>
      <c r="AX342" s="13" t="s">
        <v>74</v>
      </c>
      <c r="AY342" s="173" t="s">
        <v>222</v>
      </c>
    </row>
    <row r="343" spans="2:51" s="13" customFormat="1" ht="20.399999999999999">
      <c r="B343" s="171"/>
      <c r="D343" s="172" t="s">
        <v>229</v>
      </c>
      <c r="E343" s="173" t="s">
        <v>1</v>
      </c>
      <c r="F343" s="174" t="s">
        <v>439</v>
      </c>
      <c r="H343" s="175">
        <v>9.3800000000000008</v>
      </c>
      <c r="I343" s="176"/>
      <c r="L343" s="171"/>
      <c r="M343" s="177"/>
      <c r="N343" s="178"/>
      <c r="O343" s="178"/>
      <c r="P343" s="178"/>
      <c r="Q343" s="178"/>
      <c r="R343" s="178"/>
      <c r="S343" s="178"/>
      <c r="T343" s="179"/>
      <c r="AT343" s="173" t="s">
        <v>229</v>
      </c>
      <c r="AU343" s="173" t="s">
        <v>85</v>
      </c>
      <c r="AV343" s="13" t="s">
        <v>85</v>
      </c>
      <c r="AW343" s="13" t="s">
        <v>30</v>
      </c>
      <c r="AX343" s="13" t="s">
        <v>74</v>
      </c>
      <c r="AY343" s="173" t="s">
        <v>222</v>
      </c>
    </row>
    <row r="344" spans="2:51" s="13" customFormat="1">
      <c r="B344" s="171"/>
      <c r="D344" s="172" t="s">
        <v>229</v>
      </c>
      <c r="E344" s="173" t="s">
        <v>1</v>
      </c>
      <c r="F344" s="174" t="s">
        <v>440</v>
      </c>
      <c r="H344" s="175">
        <v>28.98</v>
      </c>
      <c r="I344" s="176"/>
      <c r="L344" s="171"/>
      <c r="M344" s="177"/>
      <c r="N344" s="178"/>
      <c r="O344" s="178"/>
      <c r="P344" s="178"/>
      <c r="Q344" s="178"/>
      <c r="R344" s="178"/>
      <c r="S344" s="178"/>
      <c r="T344" s="179"/>
      <c r="AT344" s="173" t="s">
        <v>229</v>
      </c>
      <c r="AU344" s="173" t="s">
        <v>85</v>
      </c>
      <c r="AV344" s="13" t="s">
        <v>85</v>
      </c>
      <c r="AW344" s="13" t="s">
        <v>30</v>
      </c>
      <c r="AX344" s="13" t="s">
        <v>74</v>
      </c>
      <c r="AY344" s="173" t="s">
        <v>222</v>
      </c>
    </row>
    <row r="345" spans="2:51" s="13" customFormat="1">
      <c r="B345" s="171"/>
      <c r="D345" s="172" t="s">
        <v>229</v>
      </c>
      <c r="E345" s="173" t="s">
        <v>1</v>
      </c>
      <c r="F345" s="174" t="s">
        <v>441</v>
      </c>
      <c r="H345" s="175">
        <v>-6.3</v>
      </c>
      <c r="I345" s="176"/>
      <c r="L345" s="171"/>
      <c r="M345" s="177"/>
      <c r="N345" s="178"/>
      <c r="O345" s="178"/>
      <c r="P345" s="178"/>
      <c r="Q345" s="178"/>
      <c r="R345" s="178"/>
      <c r="S345" s="178"/>
      <c r="T345" s="179"/>
      <c r="AT345" s="173" t="s">
        <v>229</v>
      </c>
      <c r="AU345" s="173" t="s">
        <v>85</v>
      </c>
      <c r="AV345" s="13" t="s">
        <v>85</v>
      </c>
      <c r="AW345" s="13" t="s">
        <v>30</v>
      </c>
      <c r="AX345" s="13" t="s">
        <v>74</v>
      </c>
      <c r="AY345" s="173" t="s">
        <v>222</v>
      </c>
    </row>
    <row r="346" spans="2:51" s="13" customFormat="1">
      <c r="B346" s="171"/>
      <c r="D346" s="172" t="s">
        <v>229</v>
      </c>
      <c r="E346" s="173" t="s">
        <v>1</v>
      </c>
      <c r="F346" s="174" t="s">
        <v>442</v>
      </c>
      <c r="H346" s="175">
        <v>-2.94</v>
      </c>
      <c r="I346" s="176"/>
      <c r="L346" s="171"/>
      <c r="M346" s="177"/>
      <c r="N346" s="178"/>
      <c r="O346" s="178"/>
      <c r="P346" s="178"/>
      <c r="Q346" s="178"/>
      <c r="R346" s="178"/>
      <c r="S346" s="178"/>
      <c r="T346" s="179"/>
      <c r="AT346" s="173" t="s">
        <v>229</v>
      </c>
      <c r="AU346" s="173" t="s">
        <v>85</v>
      </c>
      <c r="AV346" s="13" t="s">
        <v>85</v>
      </c>
      <c r="AW346" s="13" t="s">
        <v>30</v>
      </c>
      <c r="AX346" s="13" t="s">
        <v>74</v>
      </c>
      <c r="AY346" s="173" t="s">
        <v>222</v>
      </c>
    </row>
    <row r="347" spans="2:51" s="13" customFormat="1">
      <c r="B347" s="171"/>
      <c r="D347" s="172" t="s">
        <v>229</v>
      </c>
      <c r="E347" s="173" t="s">
        <v>1</v>
      </c>
      <c r="F347" s="174" t="s">
        <v>443</v>
      </c>
      <c r="H347" s="175">
        <v>6.26</v>
      </c>
      <c r="I347" s="176"/>
      <c r="L347" s="171"/>
      <c r="M347" s="177"/>
      <c r="N347" s="178"/>
      <c r="O347" s="178"/>
      <c r="P347" s="178"/>
      <c r="Q347" s="178"/>
      <c r="R347" s="178"/>
      <c r="S347" s="178"/>
      <c r="T347" s="179"/>
      <c r="AT347" s="173" t="s">
        <v>229</v>
      </c>
      <c r="AU347" s="173" t="s">
        <v>85</v>
      </c>
      <c r="AV347" s="13" t="s">
        <v>85</v>
      </c>
      <c r="AW347" s="13" t="s">
        <v>30</v>
      </c>
      <c r="AX347" s="13" t="s">
        <v>74</v>
      </c>
      <c r="AY347" s="173" t="s">
        <v>222</v>
      </c>
    </row>
    <row r="348" spans="2:51" s="13" customFormat="1">
      <c r="B348" s="171"/>
      <c r="D348" s="172" t="s">
        <v>229</v>
      </c>
      <c r="E348" s="173" t="s">
        <v>1</v>
      </c>
      <c r="F348" s="174" t="s">
        <v>444</v>
      </c>
      <c r="H348" s="175">
        <v>42.9</v>
      </c>
      <c r="I348" s="176"/>
      <c r="L348" s="171"/>
      <c r="M348" s="177"/>
      <c r="N348" s="178"/>
      <c r="O348" s="178"/>
      <c r="P348" s="178"/>
      <c r="Q348" s="178"/>
      <c r="R348" s="178"/>
      <c r="S348" s="178"/>
      <c r="T348" s="179"/>
      <c r="AT348" s="173" t="s">
        <v>229</v>
      </c>
      <c r="AU348" s="173" t="s">
        <v>85</v>
      </c>
      <c r="AV348" s="13" t="s">
        <v>85</v>
      </c>
      <c r="AW348" s="13" t="s">
        <v>30</v>
      </c>
      <c r="AX348" s="13" t="s">
        <v>74</v>
      </c>
      <c r="AY348" s="173" t="s">
        <v>222</v>
      </c>
    </row>
    <row r="349" spans="2:51" s="13" customFormat="1">
      <c r="B349" s="171"/>
      <c r="D349" s="172" t="s">
        <v>229</v>
      </c>
      <c r="E349" s="173" t="s">
        <v>1</v>
      </c>
      <c r="F349" s="174" t="s">
        <v>445</v>
      </c>
      <c r="H349" s="175">
        <v>-4.2</v>
      </c>
      <c r="I349" s="176"/>
      <c r="L349" s="171"/>
      <c r="M349" s="177"/>
      <c r="N349" s="178"/>
      <c r="O349" s="178"/>
      <c r="P349" s="178"/>
      <c r="Q349" s="178"/>
      <c r="R349" s="178"/>
      <c r="S349" s="178"/>
      <c r="T349" s="179"/>
      <c r="AT349" s="173" t="s">
        <v>229</v>
      </c>
      <c r="AU349" s="173" t="s">
        <v>85</v>
      </c>
      <c r="AV349" s="13" t="s">
        <v>85</v>
      </c>
      <c r="AW349" s="13" t="s">
        <v>30</v>
      </c>
      <c r="AX349" s="13" t="s">
        <v>74</v>
      </c>
      <c r="AY349" s="173" t="s">
        <v>222</v>
      </c>
    </row>
    <row r="350" spans="2:51" s="13" customFormat="1">
      <c r="B350" s="171"/>
      <c r="D350" s="172" t="s">
        <v>229</v>
      </c>
      <c r="E350" s="173" t="s">
        <v>1</v>
      </c>
      <c r="F350" s="174" t="s">
        <v>446</v>
      </c>
      <c r="H350" s="175">
        <v>-0.8</v>
      </c>
      <c r="I350" s="176"/>
      <c r="L350" s="171"/>
      <c r="M350" s="177"/>
      <c r="N350" s="178"/>
      <c r="O350" s="178"/>
      <c r="P350" s="178"/>
      <c r="Q350" s="178"/>
      <c r="R350" s="178"/>
      <c r="S350" s="178"/>
      <c r="T350" s="179"/>
      <c r="AT350" s="173" t="s">
        <v>229</v>
      </c>
      <c r="AU350" s="173" t="s">
        <v>85</v>
      </c>
      <c r="AV350" s="13" t="s">
        <v>85</v>
      </c>
      <c r="AW350" s="13" t="s">
        <v>30</v>
      </c>
      <c r="AX350" s="13" t="s">
        <v>74</v>
      </c>
      <c r="AY350" s="173" t="s">
        <v>222</v>
      </c>
    </row>
    <row r="351" spans="2:51" s="13" customFormat="1">
      <c r="B351" s="171"/>
      <c r="D351" s="172" t="s">
        <v>229</v>
      </c>
      <c r="E351" s="173" t="s">
        <v>1</v>
      </c>
      <c r="F351" s="174" t="s">
        <v>447</v>
      </c>
      <c r="H351" s="175">
        <v>3.3</v>
      </c>
      <c r="I351" s="176"/>
      <c r="L351" s="171"/>
      <c r="M351" s="177"/>
      <c r="N351" s="178"/>
      <c r="O351" s="178"/>
      <c r="P351" s="178"/>
      <c r="Q351" s="178"/>
      <c r="R351" s="178"/>
      <c r="S351" s="178"/>
      <c r="T351" s="179"/>
      <c r="AT351" s="173" t="s">
        <v>229</v>
      </c>
      <c r="AU351" s="173" t="s">
        <v>85</v>
      </c>
      <c r="AV351" s="13" t="s">
        <v>85</v>
      </c>
      <c r="AW351" s="13" t="s">
        <v>30</v>
      </c>
      <c r="AX351" s="13" t="s">
        <v>74</v>
      </c>
      <c r="AY351" s="173" t="s">
        <v>222</v>
      </c>
    </row>
    <row r="352" spans="2:51" s="13" customFormat="1">
      <c r="B352" s="171"/>
      <c r="D352" s="172" t="s">
        <v>229</v>
      </c>
      <c r="E352" s="173" t="s">
        <v>1</v>
      </c>
      <c r="F352" s="174" t="s">
        <v>448</v>
      </c>
      <c r="H352" s="175">
        <v>31.08</v>
      </c>
      <c r="I352" s="176"/>
      <c r="L352" s="171"/>
      <c r="M352" s="177"/>
      <c r="N352" s="178"/>
      <c r="O352" s="178"/>
      <c r="P352" s="178"/>
      <c r="Q352" s="178"/>
      <c r="R352" s="178"/>
      <c r="S352" s="178"/>
      <c r="T352" s="179"/>
      <c r="AT352" s="173" t="s">
        <v>229</v>
      </c>
      <c r="AU352" s="173" t="s">
        <v>85</v>
      </c>
      <c r="AV352" s="13" t="s">
        <v>85</v>
      </c>
      <c r="AW352" s="13" t="s">
        <v>30</v>
      </c>
      <c r="AX352" s="13" t="s">
        <v>74</v>
      </c>
      <c r="AY352" s="173" t="s">
        <v>222</v>
      </c>
    </row>
    <row r="353" spans="2:51" s="13" customFormat="1">
      <c r="B353" s="171"/>
      <c r="D353" s="172" t="s">
        <v>229</v>
      </c>
      <c r="E353" s="173" t="s">
        <v>1</v>
      </c>
      <c r="F353" s="174" t="s">
        <v>445</v>
      </c>
      <c r="H353" s="175">
        <v>-4.2</v>
      </c>
      <c r="I353" s="176"/>
      <c r="L353" s="171"/>
      <c r="M353" s="177"/>
      <c r="N353" s="178"/>
      <c r="O353" s="178"/>
      <c r="P353" s="178"/>
      <c r="Q353" s="178"/>
      <c r="R353" s="178"/>
      <c r="S353" s="178"/>
      <c r="T353" s="179"/>
      <c r="AT353" s="173" t="s">
        <v>229</v>
      </c>
      <c r="AU353" s="173" t="s">
        <v>85</v>
      </c>
      <c r="AV353" s="13" t="s">
        <v>85</v>
      </c>
      <c r="AW353" s="13" t="s">
        <v>30</v>
      </c>
      <c r="AX353" s="13" t="s">
        <v>74</v>
      </c>
      <c r="AY353" s="173" t="s">
        <v>222</v>
      </c>
    </row>
    <row r="354" spans="2:51" s="13" customFormat="1">
      <c r="B354" s="171"/>
      <c r="D354" s="172" t="s">
        <v>229</v>
      </c>
      <c r="E354" s="173" t="s">
        <v>1</v>
      </c>
      <c r="F354" s="174" t="s">
        <v>446</v>
      </c>
      <c r="H354" s="175">
        <v>-0.8</v>
      </c>
      <c r="I354" s="176"/>
      <c r="L354" s="171"/>
      <c r="M354" s="177"/>
      <c r="N354" s="178"/>
      <c r="O354" s="178"/>
      <c r="P354" s="178"/>
      <c r="Q354" s="178"/>
      <c r="R354" s="178"/>
      <c r="S354" s="178"/>
      <c r="T354" s="179"/>
      <c r="AT354" s="173" t="s">
        <v>229</v>
      </c>
      <c r="AU354" s="173" t="s">
        <v>85</v>
      </c>
      <c r="AV354" s="13" t="s">
        <v>85</v>
      </c>
      <c r="AW354" s="13" t="s">
        <v>30</v>
      </c>
      <c r="AX354" s="13" t="s">
        <v>74</v>
      </c>
      <c r="AY354" s="173" t="s">
        <v>222</v>
      </c>
    </row>
    <row r="355" spans="2:51" s="13" customFormat="1">
      <c r="B355" s="171"/>
      <c r="D355" s="172" t="s">
        <v>229</v>
      </c>
      <c r="E355" s="173" t="s">
        <v>1</v>
      </c>
      <c r="F355" s="174" t="s">
        <v>447</v>
      </c>
      <c r="H355" s="175">
        <v>3.3</v>
      </c>
      <c r="I355" s="176"/>
      <c r="L355" s="171"/>
      <c r="M355" s="177"/>
      <c r="N355" s="178"/>
      <c r="O355" s="178"/>
      <c r="P355" s="178"/>
      <c r="Q355" s="178"/>
      <c r="R355" s="178"/>
      <c r="S355" s="178"/>
      <c r="T355" s="179"/>
      <c r="AT355" s="173" t="s">
        <v>229</v>
      </c>
      <c r="AU355" s="173" t="s">
        <v>85</v>
      </c>
      <c r="AV355" s="13" t="s">
        <v>85</v>
      </c>
      <c r="AW355" s="13" t="s">
        <v>30</v>
      </c>
      <c r="AX355" s="13" t="s">
        <v>74</v>
      </c>
      <c r="AY355" s="173" t="s">
        <v>222</v>
      </c>
    </row>
    <row r="356" spans="2:51" s="13" customFormat="1">
      <c r="B356" s="171"/>
      <c r="D356" s="172" t="s">
        <v>229</v>
      </c>
      <c r="E356" s="173" t="s">
        <v>1</v>
      </c>
      <c r="F356" s="174" t="s">
        <v>449</v>
      </c>
      <c r="H356" s="175">
        <v>32.82</v>
      </c>
      <c r="I356" s="176"/>
      <c r="L356" s="171"/>
      <c r="M356" s="177"/>
      <c r="N356" s="178"/>
      <c r="O356" s="178"/>
      <c r="P356" s="178"/>
      <c r="Q356" s="178"/>
      <c r="R356" s="178"/>
      <c r="S356" s="178"/>
      <c r="T356" s="179"/>
      <c r="AT356" s="173" t="s">
        <v>229</v>
      </c>
      <c r="AU356" s="173" t="s">
        <v>85</v>
      </c>
      <c r="AV356" s="13" t="s">
        <v>85</v>
      </c>
      <c r="AW356" s="13" t="s">
        <v>30</v>
      </c>
      <c r="AX356" s="13" t="s">
        <v>74</v>
      </c>
      <c r="AY356" s="173" t="s">
        <v>222</v>
      </c>
    </row>
    <row r="357" spans="2:51" s="13" customFormat="1">
      <c r="B357" s="171"/>
      <c r="D357" s="172" t="s">
        <v>229</v>
      </c>
      <c r="E357" s="173" t="s">
        <v>1</v>
      </c>
      <c r="F357" s="174" t="s">
        <v>450</v>
      </c>
      <c r="H357" s="175">
        <v>-2.1</v>
      </c>
      <c r="I357" s="176"/>
      <c r="L357" s="171"/>
      <c r="M357" s="177"/>
      <c r="N357" s="178"/>
      <c r="O357" s="178"/>
      <c r="P357" s="178"/>
      <c r="Q357" s="178"/>
      <c r="R357" s="178"/>
      <c r="S357" s="178"/>
      <c r="T357" s="179"/>
      <c r="AT357" s="173" t="s">
        <v>229</v>
      </c>
      <c r="AU357" s="173" t="s">
        <v>85</v>
      </c>
      <c r="AV357" s="13" t="s">
        <v>85</v>
      </c>
      <c r="AW357" s="13" t="s">
        <v>30</v>
      </c>
      <c r="AX357" s="13" t="s">
        <v>74</v>
      </c>
      <c r="AY357" s="173" t="s">
        <v>222</v>
      </c>
    </row>
    <row r="358" spans="2:51" s="13" customFormat="1">
      <c r="B358" s="171"/>
      <c r="D358" s="172" t="s">
        <v>229</v>
      </c>
      <c r="E358" s="173" t="s">
        <v>1</v>
      </c>
      <c r="F358" s="174" t="s">
        <v>451</v>
      </c>
      <c r="H358" s="175">
        <v>32.4</v>
      </c>
      <c r="I358" s="176"/>
      <c r="L358" s="171"/>
      <c r="M358" s="177"/>
      <c r="N358" s="178"/>
      <c r="O358" s="178"/>
      <c r="P358" s="178"/>
      <c r="Q358" s="178"/>
      <c r="R358" s="178"/>
      <c r="S358" s="178"/>
      <c r="T358" s="179"/>
      <c r="AT358" s="173" t="s">
        <v>229</v>
      </c>
      <c r="AU358" s="173" t="s">
        <v>85</v>
      </c>
      <c r="AV358" s="13" t="s">
        <v>85</v>
      </c>
      <c r="AW358" s="13" t="s">
        <v>30</v>
      </c>
      <c r="AX358" s="13" t="s">
        <v>74</v>
      </c>
      <c r="AY358" s="173" t="s">
        <v>222</v>
      </c>
    </row>
    <row r="359" spans="2:51" s="13" customFormat="1">
      <c r="B359" s="171"/>
      <c r="D359" s="172" t="s">
        <v>229</v>
      </c>
      <c r="E359" s="173" t="s">
        <v>1</v>
      </c>
      <c r="F359" s="174" t="s">
        <v>452</v>
      </c>
      <c r="H359" s="175">
        <v>-0.25</v>
      </c>
      <c r="I359" s="176"/>
      <c r="L359" s="171"/>
      <c r="M359" s="177"/>
      <c r="N359" s="178"/>
      <c r="O359" s="178"/>
      <c r="P359" s="178"/>
      <c r="Q359" s="178"/>
      <c r="R359" s="178"/>
      <c r="S359" s="178"/>
      <c r="T359" s="179"/>
      <c r="AT359" s="173" t="s">
        <v>229</v>
      </c>
      <c r="AU359" s="173" t="s">
        <v>85</v>
      </c>
      <c r="AV359" s="13" t="s">
        <v>85</v>
      </c>
      <c r="AW359" s="13" t="s">
        <v>30</v>
      </c>
      <c r="AX359" s="13" t="s">
        <v>74</v>
      </c>
      <c r="AY359" s="173" t="s">
        <v>222</v>
      </c>
    </row>
    <row r="360" spans="2:51" s="13" customFormat="1">
      <c r="B360" s="171"/>
      <c r="D360" s="172" t="s">
        <v>229</v>
      </c>
      <c r="E360" s="173" t="s">
        <v>1</v>
      </c>
      <c r="F360" s="174" t="s">
        <v>450</v>
      </c>
      <c r="H360" s="175">
        <v>-2.1</v>
      </c>
      <c r="I360" s="176"/>
      <c r="L360" s="171"/>
      <c r="M360" s="177"/>
      <c r="N360" s="178"/>
      <c r="O360" s="178"/>
      <c r="P360" s="178"/>
      <c r="Q360" s="178"/>
      <c r="R360" s="178"/>
      <c r="S360" s="178"/>
      <c r="T360" s="179"/>
      <c r="AT360" s="173" t="s">
        <v>229</v>
      </c>
      <c r="AU360" s="173" t="s">
        <v>85</v>
      </c>
      <c r="AV360" s="13" t="s">
        <v>85</v>
      </c>
      <c r="AW360" s="13" t="s">
        <v>30</v>
      </c>
      <c r="AX360" s="13" t="s">
        <v>74</v>
      </c>
      <c r="AY360" s="173" t="s">
        <v>222</v>
      </c>
    </row>
    <row r="361" spans="2:51" s="13" customFormat="1">
      <c r="B361" s="171"/>
      <c r="D361" s="172" t="s">
        <v>229</v>
      </c>
      <c r="E361" s="173" t="s">
        <v>1</v>
      </c>
      <c r="F361" s="174" t="s">
        <v>453</v>
      </c>
      <c r="H361" s="175">
        <v>1.4</v>
      </c>
      <c r="I361" s="176"/>
      <c r="L361" s="171"/>
      <c r="M361" s="177"/>
      <c r="N361" s="178"/>
      <c r="O361" s="178"/>
      <c r="P361" s="178"/>
      <c r="Q361" s="178"/>
      <c r="R361" s="178"/>
      <c r="S361" s="178"/>
      <c r="T361" s="179"/>
      <c r="AT361" s="173" t="s">
        <v>229</v>
      </c>
      <c r="AU361" s="173" t="s">
        <v>85</v>
      </c>
      <c r="AV361" s="13" t="s">
        <v>85</v>
      </c>
      <c r="AW361" s="13" t="s">
        <v>30</v>
      </c>
      <c r="AX361" s="13" t="s">
        <v>74</v>
      </c>
      <c r="AY361" s="173" t="s">
        <v>222</v>
      </c>
    </row>
    <row r="362" spans="2:51" s="13" customFormat="1">
      <c r="B362" s="171"/>
      <c r="D362" s="172" t="s">
        <v>229</v>
      </c>
      <c r="E362" s="173" t="s">
        <v>1</v>
      </c>
      <c r="F362" s="174" t="s">
        <v>454</v>
      </c>
      <c r="H362" s="175">
        <v>71.135999999999996</v>
      </c>
      <c r="I362" s="176"/>
      <c r="L362" s="171"/>
      <c r="M362" s="177"/>
      <c r="N362" s="178"/>
      <c r="O362" s="178"/>
      <c r="P362" s="178"/>
      <c r="Q362" s="178"/>
      <c r="R362" s="178"/>
      <c r="S362" s="178"/>
      <c r="T362" s="179"/>
      <c r="AT362" s="173" t="s">
        <v>229</v>
      </c>
      <c r="AU362" s="173" t="s">
        <v>85</v>
      </c>
      <c r="AV362" s="13" t="s">
        <v>85</v>
      </c>
      <c r="AW362" s="13" t="s">
        <v>30</v>
      </c>
      <c r="AX362" s="13" t="s">
        <v>74</v>
      </c>
      <c r="AY362" s="173" t="s">
        <v>222</v>
      </c>
    </row>
    <row r="363" spans="2:51" s="13" customFormat="1">
      <c r="B363" s="171"/>
      <c r="D363" s="172" t="s">
        <v>229</v>
      </c>
      <c r="E363" s="173" t="s">
        <v>1</v>
      </c>
      <c r="F363" s="174" t="s">
        <v>455</v>
      </c>
      <c r="H363" s="175">
        <v>-10.5</v>
      </c>
      <c r="I363" s="176"/>
      <c r="L363" s="171"/>
      <c r="M363" s="177"/>
      <c r="N363" s="178"/>
      <c r="O363" s="178"/>
      <c r="P363" s="178"/>
      <c r="Q363" s="178"/>
      <c r="R363" s="178"/>
      <c r="S363" s="178"/>
      <c r="T363" s="179"/>
      <c r="AT363" s="173" t="s">
        <v>229</v>
      </c>
      <c r="AU363" s="173" t="s">
        <v>85</v>
      </c>
      <c r="AV363" s="13" t="s">
        <v>85</v>
      </c>
      <c r="AW363" s="13" t="s">
        <v>30</v>
      </c>
      <c r="AX363" s="13" t="s">
        <v>74</v>
      </c>
      <c r="AY363" s="173" t="s">
        <v>222</v>
      </c>
    </row>
    <row r="364" spans="2:51" s="13" customFormat="1">
      <c r="B364" s="171"/>
      <c r="D364" s="172" t="s">
        <v>229</v>
      </c>
      <c r="E364" s="173" t="s">
        <v>1</v>
      </c>
      <c r="F364" s="174" t="s">
        <v>456</v>
      </c>
      <c r="H364" s="175">
        <v>-8.19</v>
      </c>
      <c r="I364" s="176"/>
      <c r="L364" s="171"/>
      <c r="M364" s="177"/>
      <c r="N364" s="178"/>
      <c r="O364" s="178"/>
      <c r="P364" s="178"/>
      <c r="Q364" s="178"/>
      <c r="R364" s="178"/>
      <c r="S364" s="178"/>
      <c r="T364" s="179"/>
      <c r="AT364" s="173" t="s">
        <v>229</v>
      </c>
      <c r="AU364" s="173" t="s">
        <v>85</v>
      </c>
      <c r="AV364" s="13" t="s">
        <v>85</v>
      </c>
      <c r="AW364" s="13" t="s">
        <v>30</v>
      </c>
      <c r="AX364" s="13" t="s">
        <v>74</v>
      </c>
      <c r="AY364" s="173" t="s">
        <v>222</v>
      </c>
    </row>
    <row r="365" spans="2:51" s="13" customFormat="1">
      <c r="B365" s="171"/>
      <c r="D365" s="172" t="s">
        <v>229</v>
      </c>
      <c r="E365" s="173" t="s">
        <v>1</v>
      </c>
      <c r="F365" s="174" t="s">
        <v>457</v>
      </c>
      <c r="H365" s="175">
        <v>20.93</v>
      </c>
      <c r="I365" s="176"/>
      <c r="L365" s="171"/>
      <c r="M365" s="177"/>
      <c r="N365" s="178"/>
      <c r="O365" s="178"/>
      <c r="P365" s="178"/>
      <c r="Q365" s="178"/>
      <c r="R365" s="178"/>
      <c r="S365" s="178"/>
      <c r="T365" s="179"/>
      <c r="AT365" s="173" t="s">
        <v>229</v>
      </c>
      <c r="AU365" s="173" t="s">
        <v>85</v>
      </c>
      <c r="AV365" s="13" t="s">
        <v>85</v>
      </c>
      <c r="AW365" s="13" t="s">
        <v>30</v>
      </c>
      <c r="AX365" s="13" t="s">
        <v>74</v>
      </c>
      <c r="AY365" s="173" t="s">
        <v>222</v>
      </c>
    </row>
    <row r="366" spans="2:51" s="13" customFormat="1">
      <c r="B366" s="171"/>
      <c r="D366" s="172" t="s">
        <v>229</v>
      </c>
      <c r="E366" s="173" t="s">
        <v>1</v>
      </c>
      <c r="F366" s="174" t="s">
        <v>458</v>
      </c>
      <c r="H366" s="175">
        <v>91.494</v>
      </c>
      <c r="I366" s="176"/>
      <c r="L366" s="171"/>
      <c r="M366" s="177"/>
      <c r="N366" s="178"/>
      <c r="O366" s="178"/>
      <c r="P366" s="178"/>
      <c r="Q366" s="178"/>
      <c r="R366" s="178"/>
      <c r="S366" s="178"/>
      <c r="T366" s="179"/>
      <c r="AT366" s="173" t="s">
        <v>229</v>
      </c>
      <c r="AU366" s="173" t="s">
        <v>85</v>
      </c>
      <c r="AV366" s="13" t="s">
        <v>85</v>
      </c>
      <c r="AW366" s="13" t="s">
        <v>30</v>
      </c>
      <c r="AX366" s="13" t="s">
        <v>74</v>
      </c>
      <c r="AY366" s="173" t="s">
        <v>222</v>
      </c>
    </row>
    <row r="367" spans="2:51" s="13" customFormat="1">
      <c r="B367" s="171"/>
      <c r="D367" s="172" t="s">
        <v>229</v>
      </c>
      <c r="E367" s="173" t="s">
        <v>1</v>
      </c>
      <c r="F367" s="174" t="s">
        <v>456</v>
      </c>
      <c r="H367" s="175">
        <v>-8.19</v>
      </c>
      <c r="I367" s="176"/>
      <c r="L367" s="171"/>
      <c r="M367" s="177"/>
      <c r="N367" s="178"/>
      <c r="O367" s="178"/>
      <c r="P367" s="178"/>
      <c r="Q367" s="178"/>
      <c r="R367" s="178"/>
      <c r="S367" s="178"/>
      <c r="T367" s="179"/>
      <c r="AT367" s="173" t="s">
        <v>229</v>
      </c>
      <c r="AU367" s="173" t="s">
        <v>85</v>
      </c>
      <c r="AV367" s="13" t="s">
        <v>85</v>
      </c>
      <c r="AW367" s="13" t="s">
        <v>30</v>
      </c>
      <c r="AX367" s="13" t="s">
        <v>74</v>
      </c>
      <c r="AY367" s="173" t="s">
        <v>222</v>
      </c>
    </row>
    <row r="368" spans="2:51" s="13" customFormat="1">
      <c r="B368" s="171"/>
      <c r="D368" s="172" t="s">
        <v>229</v>
      </c>
      <c r="E368" s="173" t="s">
        <v>1</v>
      </c>
      <c r="F368" s="174" t="s">
        <v>459</v>
      </c>
      <c r="H368" s="175">
        <v>14.28</v>
      </c>
      <c r="I368" s="176"/>
      <c r="L368" s="171"/>
      <c r="M368" s="177"/>
      <c r="N368" s="178"/>
      <c r="O368" s="178"/>
      <c r="P368" s="178"/>
      <c r="Q368" s="178"/>
      <c r="R368" s="178"/>
      <c r="S368" s="178"/>
      <c r="T368" s="179"/>
      <c r="AT368" s="173" t="s">
        <v>229</v>
      </c>
      <c r="AU368" s="173" t="s">
        <v>85</v>
      </c>
      <c r="AV368" s="13" t="s">
        <v>85</v>
      </c>
      <c r="AW368" s="13" t="s">
        <v>30</v>
      </c>
      <c r="AX368" s="13" t="s">
        <v>74</v>
      </c>
      <c r="AY368" s="173" t="s">
        <v>222</v>
      </c>
    </row>
    <row r="369" spans="2:51" s="13" customFormat="1">
      <c r="B369" s="171"/>
      <c r="D369" s="172" t="s">
        <v>229</v>
      </c>
      <c r="E369" s="173" t="s">
        <v>1</v>
      </c>
      <c r="F369" s="174" t="s">
        <v>460</v>
      </c>
      <c r="H369" s="175">
        <v>41.183999999999997</v>
      </c>
      <c r="I369" s="176"/>
      <c r="L369" s="171"/>
      <c r="M369" s="177"/>
      <c r="N369" s="178"/>
      <c r="O369" s="178"/>
      <c r="P369" s="178"/>
      <c r="Q369" s="178"/>
      <c r="R369" s="178"/>
      <c r="S369" s="178"/>
      <c r="T369" s="179"/>
      <c r="AT369" s="173" t="s">
        <v>229</v>
      </c>
      <c r="AU369" s="173" t="s">
        <v>85</v>
      </c>
      <c r="AV369" s="13" t="s">
        <v>85</v>
      </c>
      <c r="AW369" s="13" t="s">
        <v>30</v>
      </c>
      <c r="AX369" s="13" t="s">
        <v>74</v>
      </c>
      <c r="AY369" s="173" t="s">
        <v>222</v>
      </c>
    </row>
    <row r="370" spans="2:51" s="13" customFormat="1">
      <c r="B370" s="171"/>
      <c r="D370" s="172" t="s">
        <v>229</v>
      </c>
      <c r="E370" s="173" t="s">
        <v>1</v>
      </c>
      <c r="F370" s="174" t="s">
        <v>461</v>
      </c>
      <c r="H370" s="175">
        <v>-1.7</v>
      </c>
      <c r="I370" s="176"/>
      <c r="L370" s="171"/>
      <c r="M370" s="177"/>
      <c r="N370" s="178"/>
      <c r="O370" s="178"/>
      <c r="P370" s="178"/>
      <c r="Q370" s="178"/>
      <c r="R370" s="178"/>
      <c r="S370" s="178"/>
      <c r="T370" s="179"/>
      <c r="AT370" s="173" t="s">
        <v>229</v>
      </c>
      <c r="AU370" s="173" t="s">
        <v>85</v>
      </c>
      <c r="AV370" s="13" t="s">
        <v>85</v>
      </c>
      <c r="AW370" s="13" t="s">
        <v>30</v>
      </c>
      <c r="AX370" s="13" t="s">
        <v>74</v>
      </c>
      <c r="AY370" s="173" t="s">
        <v>222</v>
      </c>
    </row>
    <row r="371" spans="2:51" s="13" customFormat="1">
      <c r="B371" s="171"/>
      <c r="D371" s="172" t="s">
        <v>229</v>
      </c>
      <c r="E371" s="173" t="s">
        <v>1</v>
      </c>
      <c r="F371" s="174" t="s">
        <v>462</v>
      </c>
      <c r="H371" s="175">
        <v>-2.99</v>
      </c>
      <c r="I371" s="176"/>
      <c r="L371" s="171"/>
      <c r="M371" s="177"/>
      <c r="N371" s="178"/>
      <c r="O371" s="178"/>
      <c r="P371" s="178"/>
      <c r="Q371" s="178"/>
      <c r="R371" s="178"/>
      <c r="S371" s="178"/>
      <c r="T371" s="179"/>
      <c r="AT371" s="173" t="s">
        <v>229</v>
      </c>
      <c r="AU371" s="173" t="s">
        <v>85</v>
      </c>
      <c r="AV371" s="13" t="s">
        <v>85</v>
      </c>
      <c r="AW371" s="13" t="s">
        <v>30</v>
      </c>
      <c r="AX371" s="13" t="s">
        <v>74</v>
      </c>
      <c r="AY371" s="173" t="s">
        <v>222</v>
      </c>
    </row>
    <row r="372" spans="2:51" s="13" customFormat="1">
      <c r="B372" s="171"/>
      <c r="D372" s="172" t="s">
        <v>229</v>
      </c>
      <c r="E372" s="173" t="s">
        <v>1</v>
      </c>
      <c r="F372" s="174" t="s">
        <v>463</v>
      </c>
      <c r="H372" s="175">
        <v>7.91</v>
      </c>
      <c r="I372" s="176"/>
      <c r="L372" s="171"/>
      <c r="M372" s="177"/>
      <c r="N372" s="178"/>
      <c r="O372" s="178"/>
      <c r="P372" s="178"/>
      <c r="Q372" s="178"/>
      <c r="R372" s="178"/>
      <c r="S372" s="178"/>
      <c r="T372" s="179"/>
      <c r="AT372" s="173" t="s">
        <v>229</v>
      </c>
      <c r="AU372" s="173" t="s">
        <v>85</v>
      </c>
      <c r="AV372" s="13" t="s">
        <v>85</v>
      </c>
      <c r="AW372" s="13" t="s">
        <v>30</v>
      </c>
      <c r="AX372" s="13" t="s">
        <v>74</v>
      </c>
      <c r="AY372" s="173" t="s">
        <v>222</v>
      </c>
    </row>
    <row r="373" spans="2:51" s="13" customFormat="1">
      <c r="B373" s="171"/>
      <c r="D373" s="172" t="s">
        <v>229</v>
      </c>
      <c r="E373" s="173" t="s">
        <v>1</v>
      </c>
      <c r="F373" s="174" t="s">
        <v>464</v>
      </c>
      <c r="H373" s="175">
        <v>51.713999999999999</v>
      </c>
      <c r="I373" s="176"/>
      <c r="L373" s="171"/>
      <c r="M373" s="177"/>
      <c r="N373" s="178"/>
      <c r="O373" s="178"/>
      <c r="P373" s="178"/>
      <c r="Q373" s="178"/>
      <c r="R373" s="178"/>
      <c r="S373" s="178"/>
      <c r="T373" s="179"/>
      <c r="AT373" s="173" t="s">
        <v>229</v>
      </c>
      <c r="AU373" s="173" t="s">
        <v>85</v>
      </c>
      <c r="AV373" s="13" t="s">
        <v>85</v>
      </c>
      <c r="AW373" s="13" t="s">
        <v>30</v>
      </c>
      <c r="AX373" s="13" t="s">
        <v>74</v>
      </c>
      <c r="AY373" s="173" t="s">
        <v>222</v>
      </c>
    </row>
    <row r="374" spans="2:51" s="13" customFormat="1">
      <c r="B374" s="171"/>
      <c r="D374" s="172" t="s">
        <v>229</v>
      </c>
      <c r="E374" s="173" t="s">
        <v>1</v>
      </c>
      <c r="F374" s="174" t="s">
        <v>465</v>
      </c>
      <c r="H374" s="175">
        <v>-12.6</v>
      </c>
      <c r="I374" s="176"/>
      <c r="L374" s="171"/>
      <c r="M374" s="177"/>
      <c r="N374" s="178"/>
      <c r="O374" s="178"/>
      <c r="P374" s="178"/>
      <c r="Q374" s="178"/>
      <c r="R374" s="178"/>
      <c r="S374" s="178"/>
      <c r="T374" s="179"/>
      <c r="AT374" s="173" t="s">
        <v>229</v>
      </c>
      <c r="AU374" s="173" t="s">
        <v>85</v>
      </c>
      <c r="AV374" s="13" t="s">
        <v>85</v>
      </c>
      <c r="AW374" s="13" t="s">
        <v>30</v>
      </c>
      <c r="AX374" s="13" t="s">
        <v>74</v>
      </c>
      <c r="AY374" s="173" t="s">
        <v>222</v>
      </c>
    </row>
    <row r="375" spans="2:51" s="13" customFormat="1">
      <c r="B375" s="171"/>
      <c r="D375" s="172" t="s">
        <v>229</v>
      </c>
      <c r="E375" s="173" t="s">
        <v>1</v>
      </c>
      <c r="F375" s="174" t="s">
        <v>466</v>
      </c>
      <c r="H375" s="175">
        <v>7.14</v>
      </c>
      <c r="I375" s="176"/>
      <c r="L375" s="171"/>
      <c r="M375" s="177"/>
      <c r="N375" s="178"/>
      <c r="O375" s="178"/>
      <c r="P375" s="178"/>
      <c r="Q375" s="178"/>
      <c r="R375" s="178"/>
      <c r="S375" s="178"/>
      <c r="T375" s="179"/>
      <c r="AT375" s="173" t="s">
        <v>229</v>
      </c>
      <c r="AU375" s="173" t="s">
        <v>85</v>
      </c>
      <c r="AV375" s="13" t="s">
        <v>85</v>
      </c>
      <c r="AW375" s="13" t="s">
        <v>30</v>
      </c>
      <c r="AX375" s="13" t="s">
        <v>74</v>
      </c>
      <c r="AY375" s="173" t="s">
        <v>222</v>
      </c>
    </row>
    <row r="376" spans="2:51" s="13" customFormat="1">
      <c r="B376" s="171"/>
      <c r="D376" s="172" t="s">
        <v>229</v>
      </c>
      <c r="E376" s="173" t="s">
        <v>1</v>
      </c>
      <c r="F376" s="174" t="s">
        <v>467</v>
      </c>
      <c r="H376" s="175">
        <v>129.90899999999999</v>
      </c>
      <c r="I376" s="176"/>
      <c r="L376" s="171"/>
      <c r="M376" s="177"/>
      <c r="N376" s="178"/>
      <c r="O376" s="178"/>
      <c r="P376" s="178"/>
      <c r="Q376" s="178"/>
      <c r="R376" s="178"/>
      <c r="S376" s="178"/>
      <c r="T376" s="179"/>
      <c r="AT376" s="173" t="s">
        <v>229</v>
      </c>
      <c r="AU376" s="173" t="s">
        <v>85</v>
      </c>
      <c r="AV376" s="13" t="s">
        <v>85</v>
      </c>
      <c r="AW376" s="13" t="s">
        <v>30</v>
      </c>
      <c r="AX376" s="13" t="s">
        <v>74</v>
      </c>
      <c r="AY376" s="173" t="s">
        <v>222</v>
      </c>
    </row>
    <row r="377" spans="2:51" s="13" customFormat="1">
      <c r="B377" s="171"/>
      <c r="D377" s="172" t="s">
        <v>229</v>
      </c>
      <c r="E377" s="173" t="s">
        <v>1</v>
      </c>
      <c r="F377" s="174" t="s">
        <v>468</v>
      </c>
      <c r="H377" s="175">
        <v>-3.68</v>
      </c>
      <c r="I377" s="176"/>
      <c r="L377" s="171"/>
      <c r="M377" s="177"/>
      <c r="N377" s="178"/>
      <c r="O377" s="178"/>
      <c r="P377" s="178"/>
      <c r="Q377" s="178"/>
      <c r="R377" s="178"/>
      <c r="S377" s="178"/>
      <c r="T377" s="179"/>
      <c r="AT377" s="173" t="s">
        <v>229</v>
      </c>
      <c r="AU377" s="173" t="s">
        <v>85</v>
      </c>
      <c r="AV377" s="13" t="s">
        <v>85</v>
      </c>
      <c r="AW377" s="13" t="s">
        <v>30</v>
      </c>
      <c r="AX377" s="13" t="s">
        <v>74</v>
      </c>
      <c r="AY377" s="173" t="s">
        <v>222</v>
      </c>
    </row>
    <row r="378" spans="2:51" s="13" customFormat="1">
      <c r="B378" s="171"/>
      <c r="D378" s="172" t="s">
        <v>229</v>
      </c>
      <c r="E378" s="173" t="s">
        <v>1</v>
      </c>
      <c r="F378" s="174" t="s">
        <v>461</v>
      </c>
      <c r="H378" s="175">
        <v>-1.7</v>
      </c>
      <c r="I378" s="176"/>
      <c r="L378" s="171"/>
      <c r="M378" s="177"/>
      <c r="N378" s="178"/>
      <c r="O378" s="178"/>
      <c r="P378" s="178"/>
      <c r="Q378" s="178"/>
      <c r="R378" s="178"/>
      <c r="S378" s="178"/>
      <c r="T378" s="179"/>
      <c r="AT378" s="173" t="s">
        <v>229</v>
      </c>
      <c r="AU378" s="173" t="s">
        <v>85</v>
      </c>
      <c r="AV378" s="13" t="s">
        <v>85</v>
      </c>
      <c r="AW378" s="13" t="s">
        <v>30</v>
      </c>
      <c r="AX378" s="13" t="s">
        <v>74</v>
      </c>
      <c r="AY378" s="173" t="s">
        <v>222</v>
      </c>
    </row>
    <row r="379" spans="2:51" s="13" customFormat="1">
      <c r="B379" s="171"/>
      <c r="D379" s="172" t="s">
        <v>229</v>
      </c>
      <c r="E379" s="173" t="s">
        <v>1</v>
      </c>
      <c r="F379" s="174" t="s">
        <v>465</v>
      </c>
      <c r="H379" s="175">
        <v>-12.6</v>
      </c>
      <c r="I379" s="176"/>
      <c r="L379" s="171"/>
      <c r="M379" s="177"/>
      <c r="N379" s="178"/>
      <c r="O379" s="178"/>
      <c r="P379" s="178"/>
      <c r="Q379" s="178"/>
      <c r="R379" s="178"/>
      <c r="S379" s="178"/>
      <c r="T379" s="179"/>
      <c r="AT379" s="173" t="s">
        <v>229</v>
      </c>
      <c r="AU379" s="173" t="s">
        <v>85</v>
      </c>
      <c r="AV379" s="13" t="s">
        <v>85</v>
      </c>
      <c r="AW379" s="13" t="s">
        <v>30</v>
      </c>
      <c r="AX379" s="13" t="s">
        <v>74</v>
      </c>
      <c r="AY379" s="173" t="s">
        <v>222</v>
      </c>
    </row>
    <row r="380" spans="2:51" s="13" customFormat="1">
      <c r="B380" s="171"/>
      <c r="D380" s="172" t="s">
        <v>229</v>
      </c>
      <c r="E380" s="173" t="s">
        <v>1</v>
      </c>
      <c r="F380" s="174" t="s">
        <v>469</v>
      </c>
      <c r="H380" s="175">
        <v>-12.6</v>
      </c>
      <c r="I380" s="176"/>
      <c r="L380" s="171"/>
      <c r="M380" s="177"/>
      <c r="N380" s="178"/>
      <c r="O380" s="178"/>
      <c r="P380" s="178"/>
      <c r="Q380" s="178"/>
      <c r="R380" s="178"/>
      <c r="S380" s="178"/>
      <c r="T380" s="179"/>
      <c r="AT380" s="173" t="s">
        <v>229</v>
      </c>
      <c r="AU380" s="173" t="s">
        <v>85</v>
      </c>
      <c r="AV380" s="13" t="s">
        <v>85</v>
      </c>
      <c r="AW380" s="13" t="s">
        <v>30</v>
      </c>
      <c r="AX380" s="13" t="s">
        <v>74</v>
      </c>
      <c r="AY380" s="173" t="s">
        <v>222</v>
      </c>
    </row>
    <row r="381" spans="2:51" s="13" customFormat="1">
      <c r="B381" s="171"/>
      <c r="D381" s="172" t="s">
        <v>229</v>
      </c>
      <c r="E381" s="173" t="s">
        <v>1</v>
      </c>
      <c r="F381" s="174" t="s">
        <v>470</v>
      </c>
      <c r="H381" s="175">
        <v>-4.03</v>
      </c>
      <c r="I381" s="176"/>
      <c r="L381" s="171"/>
      <c r="M381" s="177"/>
      <c r="N381" s="178"/>
      <c r="O381" s="178"/>
      <c r="P381" s="178"/>
      <c r="Q381" s="178"/>
      <c r="R381" s="178"/>
      <c r="S381" s="178"/>
      <c r="T381" s="179"/>
      <c r="AT381" s="173" t="s">
        <v>229</v>
      </c>
      <c r="AU381" s="173" t="s">
        <v>85</v>
      </c>
      <c r="AV381" s="13" t="s">
        <v>85</v>
      </c>
      <c r="AW381" s="13" t="s">
        <v>30</v>
      </c>
      <c r="AX381" s="13" t="s">
        <v>74</v>
      </c>
      <c r="AY381" s="173" t="s">
        <v>222</v>
      </c>
    </row>
    <row r="382" spans="2:51" s="13" customFormat="1" ht="30.6">
      <c r="B382" s="171"/>
      <c r="D382" s="172" t="s">
        <v>229</v>
      </c>
      <c r="E382" s="173" t="s">
        <v>1</v>
      </c>
      <c r="F382" s="174" t="s">
        <v>471</v>
      </c>
      <c r="H382" s="175">
        <v>21.63</v>
      </c>
      <c r="I382" s="176"/>
      <c r="L382" s="171"/>
      <c r="M382" s="177"/>
      <c r="N382" s="178"/>
      <c r="O382" s="178"/>
      <c r="P382" s="178"/>
      <c r="Q382" s="178"/>
      <c r="R382" s="178"/>
      <c r="S382" s="178"/>
      <c r="T382" s="179"/>
      <c r="AT382" s="173" t="s">
        <v>229</v>
      </c>
      <c r="AU382" s="173" t="s">
        <v>85</v>
      </c>
      <c r="AV382" s="13" t="s">
        <v>85</v>
      </c>
      <c r="AW382" s="13" t="s">
        <v>30</v>
      </c>
      <c r="AX382" s="13" t="s">
        <v>74</v>
      </c>
      <c r="AY382" s="173" t="s">
        <v>222</v>
      </c>
    </row>
    <row r="383" spans="2:51" s="13" customFormat="1">
      <c r="B383" s="171"/>
      <c r="D383" s="172" t="s">
        <v>229</v>
      </c>
      <c r="E383" s="173" t="s">
        <v>1</v>
      </c>
      <c r="F383" s="174" t="s">
        <v>472</v>
      </c>
      <c r="H383" s="175">
        <v>7.28</v>
      </c>
      <c r="I383" s="176"/>
      <c r="L383" s="171"/>
      <c r="M383" s="177"/>
      <c r="N383" s="178"/>
      <c r="O383" s="178"/>
      <c r="P383" s="178"/>
      <c r="Q383" s="178"/>
      <c r="R383" s="178"/>
      <c r="S383" s="178"/>
      <c r="T383" s="179"/>
      <c r="AT383" s="173" t="s">
        <v>229</v>
      </c>
      <c r="AU383" s="173" t="s">
        <v>85</v>
      </c>
      <c r="AV383" s="13" t="s">
        <v>85</v>
      </c>
      <c r="AW383" s="13" t="s">
        <v>30</v>
      </c>
      <c r="AX383" s="13" t="s">
        <v>74</v>
      </c>
      <c r="AY383" s="173" t="s">
        <v>222</v>
      </c>
    </row>
    <row r="384" spans="2:51" s="14" customFormat="1">
      <c r="B384" s="180"/>
      <c r="D384" s="172" t="s">
        <v>229</v>
      </c>
      <c r="E384" s="181" t="s">
        <v>1</v>
      </c>
      <c r="F384" s="182" t="s">
        <v>232</v>
      </c>
      <c r="H384" s="183">
        <v>611.94200000000001</v>
      </c>
      <c r="I384" s="184"/>
      <c r="L384" s="180"/>
      <c r="M384" s="185"/>
      <c r="N384" s="186"/>
      <c r="O384" s="186"/>
      <c r="P384" s="186"/>
      <c r="Q384" s="186"/>
      <c r="R384" s="186"/>
      <c r="S384" s="186"/>
      <c r="T384" s="187"/>
      <c r="AT384" s="181" t="s">
        <v>229</v>
      </c>
      <c r="AU384" s="181" t="s">
        <v>85</v>
      </c>
      <c r="AV384" s="14" t="s">
        <v>114</v>
      </c>
      <c r="AW384" s="14" t="s">
        <v>30</v>
      </c>
      <c r="AX384" s="14" t="s">
        <v>78</v>
      </c>
      <c r="AY384" s="181" t="s">
        <v>222</v>
      </c>
    </row>
    <row r="385" spans="1:65" s="2" customFormat="1" ht="24.15" customHeight="1">
      <c r="A385" s="33"/>
      <c r="B385" s="156"/>
      <c r="C385" s="157" t="s">
        <v>473</v>
      </c>
      <c r="D385" s="157" t="s">
        <v>224</v>
      </c>
      <c r="E385" s="158" t="s">
        <v>474</v>
      </c>
      <c r="F385" s="159" t="s">
        <v>475</v>
      </c>
      <c r="G385" s="160" t="s">
        <v>249</v>
      </c>
      <c r="H385" s="161">
        <v>511.66399999999999</v>
      </c>
      <c r="I385" s="162"/>
      <c r="J385" s="163">
        <f>ROUND(I385*H385,2)</f>
        <v>0</v>
      </c>
      <c r="K385" s="164"/>
      <c r="L385" s="34"/>
      <c r="M385" s="165" t="s">
        <v>1</v>
      </c>
      <c r="N385" s="166" t="s">
        <v>40</v>
      </c>
      <c r="O385" s="62"/>
      <c r="P385" s="167">
        <f>O385*H385</f>
        <v>0</v>
      </c>
      <c r="Q385" s="167">
        <v>0</v>
      </c>
      <c r="R385" s="167">
        <f>Q385*H385</f>
        <v>0</v>
      </c>
      <c r="S385" s="167">
        <v>4.4999999999999998E-2</v>
      </c>
      <c r="T385" s="168">
        <f>S385*H385</f>
        <v>23.02488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9" t="s">
        <v>114</v>
      </c>
      <c r="AT385" s="169" t="s">
        <v>224</v>
      </c>
      <c r="AU385" s="169" t="s">
        <v>85</v>
      </c>
      <c r="AY385" s="18" t="s">
        <v>222</v>
      </c>
      <c r="BE385" s="170">
        <f>IF(N385="základná",J385,0)</f>
        <v>0</v>
      </c>
      <c r="BF385" s="170">
        <f>IF(N385="znížená",J385,0)</f>
        <v>0</v>
      </c>
      <c r="BG385" s="170">
        <f>IF(N385="zákl. prenesená",J385,0)</f>
        <v>0</v>
      </c>
      <c r="BH385" s="170">
        <f>IF(N385="zníž. prenesená",J385,0)</f>
        <v>0</v>
      </c>
      <c r="BI385" s="170">
        <f>IF(N385="nulová",J385,0)</f>
        <v>0</v>
      </c>
      <c r="BJ385" s="18" t="s">
        <v>85</v>
      </c>
      <c r="BK385" s="170">
        <f>ROUND(I385*H385,2)</f>
        <v>0</v>
      </c>
      <c r="BL385" s="18" t="s">
        <v>114</v>
      </c>
      <c r="BM385" s="169" t="s">
        <v>476</v>
      </c>
    </row>
    <row r="386" spans="1:65" s="15" customFormat="1">
      <c r="B386" s="188"/>
      <c r="D386" s="172" t="s">
        <v>229</v>
      </c>
      <c r="E386" s="189" t="s">
        <v>1</v>
      </c>
      <c r="F386" s="190" t="s">
        <v>477</v>
      </c>
      <c r="H386" s="189" t="s">
        <v>1</v>
      </c>
      <c r="I386" s="191"/>
      <c r="L386" s="188"/>
      <c r="M386" s="192"/>
      <c r="N386" s="193"/>
      <c r="O386" s="193"/>
      <c r="P386" s="193"/>
      <c r="Q386" s="193"/>
      <c r="R386" s="193"/>
      <c r="S386" s="193"/>
      <c r="T386" s="194"/>
      <c r="AT386" s="189" t="s">
        <v>229</v>
      </c>
      <c r="AU386" s="189" t="s">
        <v>85</v>
      </c>
      <c r="AV386" s="15" t="s">
        <v>78</v>
      </c>
      <c r="AW386" s="15" t="s">
        <v>30</v>
      </c>
      <c r="AX386" s="15" t="s">
        <v>74</v>
      </c>
      <c r="AY386" s="189" t="s">
        <v>222</v>
      </c>
    </row>
    <row r="387" spans="1:65" s="13" customFormat="1">
      <c r="B387" s="171"/>
      <c r="D387" s="172" t="s">
        <v>229</v>
      </c>
      <c r="E387" s="173" t="s">
        <v>1</v>
      </c>
      <c r="F387" s="174" t="s">
        <v>478</v>
      </c>
      <c r="H387" s="175">
        <v>511.66399999999999</v>
      </c>
      <c r="I387" s="176"/>
      <c r="L387" s="171"/>
      <c r="M387" s="177"/>
      <c r="N387" s="178"/>
      <c r="O387" s="178"/>
      <c r="P387" s="178"/>
      <c r="Q387" s="178"/>
      <c r="R387" s="178"/>
      <c r="S387" s="178"/>
      <c r="T387" s="179"/>
      <c r="AT387" s="173" t="s">
        <v>229</v>
      </c>
      <c r="AU387" s="173" t="s">
        <v>85</v>
      </c>
      <c r="AV387" s="13" t="s">
        <v>85</v>
      </c>
      <c r="AW387" s="13" t="s">
        <v>30</v>
      </c>
      <c r="AX387" s="13" t="s">
        <v>74</v>
      </c>
      <c r="AY387" s="173" t="s">
        <v>222</v>
      </c>
    </row>
    <row r="388" spans="1:65" s="14" customFormat="1">
      <c r="B388" s="180"/>
      <c r="D388" s="172" t="s">
        <v>229</v>
      </c>
      <c r="E388" s="181" t="s">
        <v>1</v>
      </c>
      <c r="F388" s="182" t="s">
        <v>232</v>
      </c>
      <c r="H388" s="183">
        <v>511.66399999999999</v>
      </c>
      <c r="I388" s="184"/>
      <c r="L388" s="180"/>
      <c r="M388" s="185"/>
      <c r="N388" s="186"/>
      <c r="O388" s="186"/>
      <c r="P388" s="186"/>
      <c r="Q388" s="186"/>
      <c r="R388" s="186"/>
      <c r="S388" s="186"/>
      <c r="T388" s="187"/>
      <c r="AT388" s="181" t="s">
        <v>229</v>
      </c>
      <c r="AU388" s="181" t="s">
        <v>85</v>
      </c>
      <c r="AV388" s="14" t="s">
        <v>114</v>
      </c>
      <c r="AW388" s="14" t="s">
        <v>30</v>
      </c>
      <c r="AX388" s="14" t="s">
        <v>78</v>
      </c>
      <c r="AY388" s="181" t="s">
        <v>222</v>
      </c>
    </row>
    <row r="389" spans="1:65" s="2" customFormat="1" ht="24.15" customHeight="1">
      <c r="A389" s="33"/>
      <c r="B389" s="156"/>
      <c r="C389" s="157" t="s">
        <v>479</v>
      </c>
      <c r="D389" s="157" t="s">
        <v>224</v>
      </c>
      <c r="E389" s="158" t="s">
        <v>480</v>
      </c>
      <c r="F389" s="159" t="s">
        <v>481</v>
      </c>
      <c r="G389" s="160" t="s">
        <v>482</v>
      </c>
      <c r="H389" s="161">
        <v>517.28800000000001</v>
      </c>
      <c r="I389" s="162"/>
      <c r="J389" s="163">
        <f t="shared" ref="J389:J394" si="0">ROUND(I389*H389,2)</f>
        <v>0</v>
      </c>
      <c r="K389" s="164"/>
      <c r="L389" s="34"/>
      <c r="M389" s="165" t="s">
        <v>1</v>
      </c>
      <c r="N389" s="166" t="s">
        <v>40</v>
      </c>
      <c r="O389" s="62"/>
      <c r="P389" s="167">
        <f t="shared" ref="P389:P394" si="1">O389*H389</f>
        <v>0</v>
      </c>
      <c r="Q389" s="167">
        <v>0</v>
      </c>
      <c r="R389" s="167">
        <f t="shared" ref="R389:R394" si="2">Q389*H389</f>
        <v>0</v>
      </c>
      <c r="S389" s="167">
        <v>0</v>
      </c>
      <c r="T389" s="168">
        <f t="shared" ref="T389:T394" si="3"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69" t="s">
        <v>114</v>
      </c>
      <c r="AT389" s="169" t="s">
        <v>224</v>
      </c>
      <c r="AU389" s="169" t="s">
        <v>85</v>
      </c>
      <c r="AY389" s="18" t="s">
        <v>222</v>
      </c>
      <c r="BE389" s="170">
        <f t="shared" ref="BE389:BE394" si="4">IF(N389="základná",J389,0)</f>
        <v>0</v>
      </c>
      <c r="BF389" s="170">
        <f t="shared" ref="BF389:BF394" si="5">IF(N389="znížená",J389,0)</f>
        <v>0</v>
      </c>
      <c r="BG389" s="170">
        <f t="shared" ref="BG389:BG394" si="6">IF(N389="zákl. prenesená",J389,0)</f>
        <v>0</v>
      </c>
      <c r="BH389" s="170">
        <f t="shared" ref="BH389:BH394" si="7">IF(N389="zníž. prenesená",J389,0)</f>
        <v>0</v>
      </c>
      <c r="BI389" s="170">
        <f t="shared" ref="BI389:BI394" si="8">IF(N389="nulová",J389,0)</f>
        <v>0</v>
      </c>
      <c r="BJ389" s="18" t="s">
        <v>85</v>
      </c>
      <c r="BK389" s="170">
        <f t="shared" ref="BK389:BK394" si="9">ROUND(I389*H389,2)</f>
        <v>0</v>
      </c>
      <c r="BL389" s="18" t="s">
        <v>114</v>
      </c>
      <c r="BM389" s="169" t="s">
        <v>483</v>
      </c>
    </row>
    <row r="390" spans="1:65" s="2" customFormat="1" ht="16.5" customHeight="1">
      <c r="A390" s="33"/>
      <c r="B390" s="156"/>
      <c r="C390" s="157" t="s">
        <v>484</v>
      </c>
      <c r="D390" s="157" t="s">
        <v>224</v>
      </c>
      <c r="E390" s="158" t="s">
        <v>485</v>
      </c>
      <c r="F390" s="159" t="s">
        <v>486</v>
      </c>
      <c r="G390" s="160" t="s">
        <v>482</v>
      </c>
      <c r="H390" s="161">
        <v>517.28800000000001</v>
      </c>
      <c r="I390" s="162"/>
      <c r="J390" s="163">
        <f t="shared" si="0"/>
        <v>0</v>
      </c>
      <c r="K390" s="164"/>
      <c r="L390" s="34"/>
      <c r="M390" s="165" t="s">
        <v>1</v>
      </c>
      <c r="N390" s="166" t="s">
        <v>40</v>
      </c>
      <c r="O390" s="62"/>
      <c r="P390" s="167">
        <f t="shared" si="1"/>
        <v>0</v>
      </c>
      <c r="Q390" s="167">
        <v>0</v>
      </c>
      <c r="R390" s="167">
        <f t="shared" si="2"/>
        <v>0</v>
      </c>
      <c r="S390" s="167">
        <v>0</v>
      </c>
      <c r="T390" s="168">
        <f t="shared" si="3"/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9" t="s">
        <v>114</v>
      </c>
      <c r="AT390" s="169" t="s">
        <v>224</v>
      </c>
      <c r="AU390" s="169" t="s">
        <v>85</v>
      </c>
      <c r="AY390" s="18" t="s">
        <v>222</v>
      </c>
      <c r="BE390" s="170">
        <f t="shared" si="4"/>
        <v>0</v>
      </c>
      <c r="BF390" s="170">
        <f t="shared" si="5"/>
        <v>0</v>
      </c>
      <c r="BG390" s="170">
        <f t="shared" si="6"/>
        <v>0</v>
      </c>
      <c r="BH390" s="170">
        <f t="shared" si="7"/>
        <v>0</v>
      </c>
      <c r="BI390" s="170">
        <f t="shared" si="8"/>
        <v>0</v>
      </c>
      <c r="BJ390" s="18" t="s">
        <v>85</v>
      </c>
      <c r="BK390" s="170">
        <f t="shared" si="9"/>
        <v>0</v>
      </c>
      <c r="BL390" s="18" t="s">
        <v>114</v>
      </c>
      <c r="BM390" s="169" t="s">
        <v>487</v>
      </c>
    </row>
    <row r="391" spans="1:65" s="2" customFormat="1" ht="24.15" customHeight="1">
      <c r="A391" s="33"/>
      <c r="B391" s="156"/>
      <c r="C391" s="157" t="s">
        <v>488</v>
      </c>
      <c r="D391" s="157" t="s">
        <v>224</v>
      </c>
      <c r="E391" s="158" t="s">
        <v>489</v>
      </c>
      <c r="F391" s="159" t="s">
        <v>490</v>
      </c>
      <c r="G391" s="160" t="s">
        <v>482</v>
      </c>
      <c r="H391" s="161">
        <v>517.28800000000001</v>
      </c>
      <c r="I391" s="162"/>
      <c r="J391" s="163">
        <f t="shared" si="0"/>
        <v>0</v>
      </c>
      <c r="K391" s="164"/>
      <c r="L391" s="34"/>
      <c r="M391" s="165" t="s">
        <v>1</v>
      </c>
      <c r="N391" s="166" t="s">
        <v>40</v>
      </c>
      <c r="O391" s="62"/>
      <c r="P391" s="167">
        <f t="shared" si="1"/>
        <v>0</v>
      </c>
      <c r="Q391" s="167">
        <v>0</v>
      </c>
      <c r="R391" s="167">
        <f t="shared" si="2"/>
        <v>0</v>
      </c>
      <c r="S391" s="167">
        <v>0</v>
      </c>
      <c r="T391" s="168">
        <f t="shared" si="3"/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9" t="s">
        <v>114</v>
      </c>
      <c r="AT391" s="169" t="s">
        <v>224</v>
      </c>
      <c r="AU391" s="169" t="s">
        <v>85</v>
      </c>
      <c r="AY391" s="18" t="s">
        <v>222</v>
      </c>
      <c r="BE391" s="170">
        <f t="shared" si="4"/>
        <v>0</v>
      </c>
      <c r="BF391" s="170">
        <f t="shared" si="5"/>
        <v>0</v>
      </c>
      <c r="BG391" s="170">
        <f t="shared" si="6"/>
        <v>0</v>
      </c>
      <c r="BH391" s="170">
        <f t="shared" si="7"/>
        <v>0</v>
      </c>
      <c r="BI391" s="170">
        <f t="shared" si="8"/>
        <v>0</v>
      </c>
      <c r="BJ391" s="18" t="s">
        <v>85</v>
      </c>
      <c r="BK391" s="170">
        <f t="shared" si="9"/>
        <v>0</v>
      </c>
      <c r="BL391" s="18" t="s">
        <v>114</v>
      </c>
      <c r="BM391" s="169" t="s">
        <v>491</v>
      </c>
    </row>
    <row r="392" spans="1:65" s="2" customFormat="1" ht="24.15" customHeight="1">
      <c r="A392" s="33"/>
      <c r="B392" s="156"/>
      <c r="C392" s="157" t="s">
        <v>492</v>
      </c>
      <c r="D392" s="157" t="s">
        <v>224</v>
      </c>
      <c r="E392" s="158" t="s">
        <v>493</v>
      </c>
      <c r="F392" s="159" t="s">
        <v>494</v>
      </c>
      <c r="G392" s="160" t="s">
        <v>482</v>
      </c>
      <c r="H392" s="161">
        <v>5.8380000000000001</v>
      </c>
      <c r="I392" s="162"/>
      <c r="J392" s="163">
        <f t="shared" si="0"/>
        <v>0</v>
      </c>
      <c r="K392" s="164"/>
      <c r="L392" s="34"/>
      <c r="M392" s="165" t="s">
        <v>1</v>
      </c>
      <c r="N392" s="166" t="s">
        <v>40</v>
      </c>
      <c r="O392" s="62"/>
      <c r="P392" s="167">
        <f t="shared" si="1"/>
        <v>0</v>
      </c>
      <c r="Q392" s="167">
        <v>0</v>
      </c>
      <c r="R392" s="167">
        <f t="shared" si="2"/>
        <v>0</v>
      </c>
      <c r="S392" s="167">
        <v>0</v>
      </c>
      <c r="T392" s="168">
        <f t="shared" si="3"/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69" t="s">
        <v>114</v>
      </c>
      <c r="AT392" s="169" t="s">
        <v>224</v>
      </c>
      <c r="AU392" s="169" t="s">
        <v>85</v>
      </c>
      <c r="AY392" s="18" t="s">
        <v>222</v>
      </c>
      <c r="BE392" s="170">
        <f t="shared" si="4"/>
        <v>0</v>
      </c>
      <c r="BF392" s="170">
        <f t="shared" si="5"/>
        <v>0</v>
      </c>
      <c r="BG392" s="170">
        <f t="shared" si="6"/>
        <v>0</v>
      </c>
      <c r="BH392" s="170">
        <f t="shared" si="7"/>
        <v>0</v>
      </c>
      <c r="BI392" s="170">
        <f t="shared" si="8"/>
        <v>0</v>
      </c>
      <c r="BJ392" s="18" t="s">
        <v>85</v>
      </c>
      <c r="BK392" s="170">
        <f t="shared" si="9"/>
        <v>0</v>
      </c>
      <c r="BL392" s="18" t="s">
        <v>114</v>
      </c>
      <c r="BM392" s="169" t="s">
        <v>495</v>
      </c>
    </row>
    <row r="393" spans="1:65" s="2" customFormat="1" ht="24.15" customHeight="1">
      <c r="A393" s="33"/>
      <c r="B393" s="156"/>
      <c r="C393" s="157" t="s">
        <v>496</v>
      </c>
      <c r="D393" s="157" t="s">
        <v>224</v>
      </c>
      <c r="E393" s="158" t="s">
        <v>497</v>
      </c>
      <c r="F393" s="159" t="s">
        <v>498</v>
      </c>
      <c r="G393" s="160" t="s">
        <v>482</v>
      </c>
      <c r="H393" s="161">
        <v>451.62799999999999</v>
      </c>
      <c r="I393" s="162"/>
      <c r="J393" s="163">
        <f t="shared" si="0"/>
        <v>0</v>
      </c>
      <c r="K393" s="164"/>
      <c r="L393" s="34"/>
      <c r="M393" s="165" t="s">
        <v>1</v>
      </c>
      <c r="N393" s="166" t="s">
        <v>40</v>
      </c>
      <c r="O393" s="62"/>
      <c r="P393" s="167">
        <f t="shared" si="1"/>
        <v>0</v>
      </c>
      <c r="Q393" s="167">
        <v>0</v>
      </c>
      <c r="R393" s="167">
        <f t="shared" si="2"/>
        <v>0</v>
      </c>
      <c r="S393" s="167">
        <v>0</v>
      </c>
      <c r="T393" s="168">
        <f t="shared" si="3"/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9" t="s">
        <v>114</v>
      </c>
      <c r="AT393" s="169" t="s">
        <v>224</v>
      </c>
      <c r="AU393" s="169" t="s">
        <v>85</v>
      </c>
      <c r="AY393" s="18" t="s">
        <v>222</v>
      </c>
      <c r="BE393" s="170">
        <f t="shared" si="4"/>
        <v>0</v>
      </c>
      <c r="BF393" s="170">
        <f t="shared" si="5"/>
        <v>0</v>
      </c>
      <c r="BG393" s="170">
        <f t="shared" si="6"/>
        <v>0</v>
      </c>
      <c r="BH393" s="170">
        <f t="shared" si="7"/>
        <v>0</v>
      </c>
      <c r="BI393" s="170">
        <f t="shared" si="8"/>
        <v>0</v>
      </c>
      <c r="BJ393" s="18" t="s">
        <v>85</v>
      </c>
      <c r="BK393" s="170">
        <f t="shared" si="9"/>
        <v>0</v>
      </c>
      <c r="BL393" s="18" t="s">
        <v>114</v>
      </c>
      <c r="BM393" s="169" t="s">
        <v>499</v>
      </c>
    </row>
    <row r="394" spans="1:65" s="2" customFormat="1" ht="24.15" customHeight="1">
      <c r="A394" s="33"/>
      <c r="B394" s="156"/>
      <c r="C394" s="157" t="s">
        <v>500</v>
      </c>
      <c r="D394" s="157" t="s">
        <v>224</v>
      </c>
      <c r="E394" s="158" t="s">
        <v>501</v>
      </c>
      <c r="F394" s="159" t="s">
        <v>502</v>
      </c>
      <c r="G394" s="160" t="s">
        <v>482</v>
      </c>
      <c r="H394" s="161">
        <v>54.987000000000002</v>
      </c>
      <c r="I394" s="162"/>
      <c r="J394" s="163">
        <f t="shared" si="0"/>
        <v>0</v>
      </c>
      <c r="K394" s="164"/>
      <c r="L394" s="34"/>
      <c r="M394" s="165" t="s">
        <v>1</v>
      </c>
      <c r="N394" s="166" t="s">
        <v>40</v>
      </c>
      <c r="O394" s="62"/>
      <c r="P394" s="167">
        <f t="shared" si="1"/>
        <v>0</v>
      </c>
      <c r="Q394" s="167">
        <v>0</v>
      </c>
      <c r="R394" s="167">
        <f t="shared" si="2"/>
        <v>0</v>
      </c>
      <c r="S394" s="167">
        <v>0</v>
      </c>
      <c r="T394" s="168">
        <f t="shared" si="3"/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9" t="s">
        <v>114</v>
      </c>
      <c r="AT394" s="169" t="s">
        <v>224</v>
      </c>
      <c r="AU394" s="169" t="s">
        <v>85</v>
      </c>
      <c r="AY394" s="18" t="s">
        <v>222</v>
      </c>
      <c r="BE394" s="170">
        <f t="shared" si="4"/>
        <v>0</v>
      </c>
      <c r="BF394" s="170">
        <f t="shared" si="5"/>
        <v>0</v>
      </c>
      <c r="BG394" s="170">
        <f t="shared" si="6"/>
        <v>0</v>
      </c>
      <c r="BH394" s="170">
        <f t="shared" si="7"/>
        <v>0</v>
      </c>
      <c r="BI394" s="170">
        <f t="shared" si="8"/>
        <v>0</v>
      </c>
      <c r="BJ394" s="18" t="s">
        <v>85</v>
      </c>
      <c r="BK394" s="170">
        <f t="shared" si="9"/>
        <v>0</v>
      </c>
      <c r="BL394" s="18" t="s">
        <v>114</v>
      </c>
      <c r="BM394" s="169" t="s">
        <v>503</v>
      </c>
    </row>
    <row r="395" spans="1:65" s="12" customFormat="1" ht="22.95" customHeight="1">
      <c r="B395" s="143"/>
      <c r="D395" s="144" t="s">
        <v>73</v>
      </c>
      <c r="E395" s="154" t="s">
        <v>504</v>
      </c>
      <c r="F395" s="154" t="s">
        <v>505</v>
      </c>
      <c r="I395" s="146"/>
      <c r="J395" s="155">
        <f>BK395</f>
        <v>0</v>
      </c>
      <c r="L395" s="143"/>
      <c r="M395" s="148"/>
      <c r="N395" s="149"/>
      <c r="O395" s="149"/>
      <c r="P395" s="150">
        <f>P396</f>
        <v>0</v>
      </c>
      <c r="Q395" s="149"/>
      <c r="R395" s="150">
        <f>R396</f>
        <v>0</v>
      </c>
      <c r="S395" s="149"/>
      <c r="T395" s="151">
        <f>T396</f>
        <v>0</v>
      </c>
      <c r="AR395" s="144" t="s">
        <v>78</v>
      </c>
      <c r="AT395" s="152" t="s">
        <v>73</v>
      </c>
      <c r="AU395" s="152" t="s">
        <v>78</v>
      </c>
      <c r="AY395" s="144" t="s">
        <v>222</v>
      </c>
      <c r="BK395" s="153">
        <f>BK396</f>
        <v>0</v>
      </c>
    </row>
    <row r="396" spans="1:65" s="2" customFormat="1" ht="24.15" customHeight="1">
      <c r="A396" s="33"/>
      <c r="B396" s="156"/>
      <c r="C396" s="157" t="s">
        <v>506</v>
      </c>
      <c r="D396" s="157" t="s">
        <v>224</v>
      </c>
      <c r="E396" s="158" t="s">
        <v>507</v>
      </c>
      <c r="F396" s="159" t="s">
        <v>508</v>
      </c>
      <c r="G396" s="160" t="s">
        <v>482</v>
      </c>
      <c r="H396" s="161">
        <v>4.4279999999999999</v>
      </c>
      <c r="I396" s="162"/>
      <c r="J396" s="163">
        <f>ROUND(I396*H396,2)</f>
        <v>0</v>
      </c>
      <c r="K396" s="164"/>
      <c r="L396" s="34"/>
      <c r="M396" s="165" t="s">
        <v>1</v>
      </c>
      <c r="N396" s="166" t="s">
        <v>40</v>
      </c>
      <c r="O396" s="62"/>
      <c r="P396" s="167">
        <f>O396*H396</f>
        <v>0</v>
      </c>
      <c r="Q396" s="167">
        <v>0</v>
      </c>
      <c r="R396" s="167">
        <f>Q396*H396</f>
        <v>0</v>
      </c>
      <c r="S396" s="167">
        <v>0</v>
      </c>
      <c r="T396" s="168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9" t="s">
        <v>114</v>
      </c>
      <c r="AT396" s="169" t="s">
        <v>224</v>
      </c>
      <c r="AU396" s="169" t="s">
        <v>85</v>
      </c>
      <c r="AY396" s="18" t="s">
        <v>222</v>
      </c>
      <c r="BE396" s="170">
        <f>IF(N396="základná",J396,0)</f>
        <v>0</v>
      </c>
      <c r="BF396" s="170">
        <f>IF(N396="znížená",J396,0)</f>
        <v>0</v>
      </c>
      <c r="BG396" s="170">
        <f>IF(N396="zákl. prenesená",J396,0)</f>
        <v>0</v>
      </c>
      <c r="BH396" s="170">
        <f>IF(N396="zníž. prenesená",J396,0)</f>
        <v>0</v>
      </c>
      <c r="BI396" s="170">
        <f>IF(N396="nulová",J396,0)</f>
        <v>0</v>
      </c>
      <c r="BJ396" s="18" t="s">
        <v>85</v>
      </c>
      <c r="BK396" s="170">
        <f>ROUND(I396*H396,2)</f>
        <v>0</v>
      </c>
      <c r="BL396" s="18" t="s">
        <v>114</v>
      </c>
      <c r="BM396" s="169" t="s">
        <v>509</v>
      </c>
    </row>
    <row r="397" spans="1:65" s="12" customFormat="1" ht="25.95" customHeight="1">
      <c r="B397" s="143"/>
      <c r="D397" s="144" t="s">
        <v>73</v>
      </c>
      <c r="E397" s="145" t="s">
        <v>510</v>
      </c>
      <c r="F397" s="145" t="s">
        <v>511</v>
      </c>
      <c r="I397" s="146"/>
      <c r="J397" s="147">
        <f>BK397</f>
        <v>0</v>
      </c>
      <c r="L397" s="143"/>
      <c r="M397" s="148"/>
      <c r="N397" s="149"/>
      <c r="O397" s="149"/>
      <c r="P397" s="150">
        <f>P398+P432+P449</f>
        <v>0</v>
      </c>
      <c r="Q397" s="149"/>
      <c r="R397" s="150">
        <f>R398+R432+R449</f>
        <v>0</v>
      </c>
      <c r="S397" s="149"/>
      <c r="T397" s="151">
        <f>T398+T432+T449</f>
        <v>68.618408000000002</v>
      </c>
      <c r="AR397" s="144" t="s">
        <v>85</v>
      </c>
      <c r="AT397" s="152" t="s">
        <v>73</v>
      </c>
      <c r="AU397" s="152" t="s">
        <v>74</v>
      </c>
      <c r="AY397" s="144" t="s">
        <v>222</v>
      </c>
      <c r="BK397" s="153">
        <f>BK398+BK432+BK449</f>
        <v>0</v>
      </c>
    </row>
    <row r="398" spans="1:65" s="12" customFormat="1" ht="22.95" customHeight="1">
      <c r="B398" s="143"/>
      <c r="D398" s="144" t="s">
        <v>73</v>
      </c>
      <c r="E398" s="154" t="s">
        <v>512</v>
      </c>
      <c r="F398" s="154" t="s">
        <v>513</v>
      </c>
      <c r="I398" s="146"/>
      <c r="J398" s="155">
        <f>BK398</f>
        <v>0</v>
      </c>
      <c r="L398" s="143"/>
      <c r="M398" s="148"/>
      <c r="N398" s="149"/>
      <c r="O398" s="149"/>
      <c r="P398" s="150">
        <f>SUM(P399:P431)</f>
        <v>0</v>
      </c>
      <c r="Q398" s="149"/>
      <c r="R398" s="150">
        <f>SUM(R399:R431)</f>
        <v>0</v>
      </c>
      <c r="S398" s="149"/>
      <c r="T398" s="151">
        <f>SUM(T399:T431)</f>
        <v>55.099826</v>
      </c>
      <c r="AR398" s="144" t="s">
        <v>85</v>
      </c>
      <c r="AT398" s="152" t="s">
        <v>73</v>
      </c>
      <c r="AU398" s="152" t="s">
        <v>78</v>
      </c>
      <c r="AY398" s="144" t="s">
        <v>222</v>
      </c>
      <c r="BK398" s="153">
        <f>SUM(BK399:BK431)</f>
        <v>0</v>
      </c>
    </row>
    <row r="399" spans="1:65" s="2" customFormat="1" ht="33" customHeight="1">
      <c r="A399" s="33"/>
      <c r="B399" s="156"/>
      <c r="C399" s="157" t="s">
        <v>514</v>
      </c>
      <c r="D399" s="157" t="s">
        <v>224</v>
      </c>
      <c r="E399" s="158" t="s">
        <v>515</v>
      </c>
      <c r="F399" s="159" t="s">
        <v>516</v>
      </c>
      <c r="G399" s="160" t="s">
        <v>399</v>
      </c>
      <c r="H399" s="161">
        <v>1034.972</v>
      </c>
      <c r="I399" s="162"/>
      <c r="J399" s="163">
        <f>ROUND(I399*H399,2)</f>
        <v>0</v>
      </c>
      <c r="K399" s="164"/>
      <c r="L399" s="34"/>
      <c r="M399" s="165" t="s">
        <v>1</v>
      </c>
      <c r="N399" s="166" t="s">
        <v>40</v>
      </c>
      <c r="O399" s="62"/>
      <c r="P399" s="167">
        <f>O399*H399</f>
        <v>0</v>
      </c>
      <c r="Q399" s="167">
        <v>0</v>
      </c>
      <c r="R399" s="167">
        <f>Q399*H399</f>
        <v>0</v>
      </c>
      <c r="S399" s="167">
        <v>1.4E-2</v>
      </c>
      <c r="T399" s="168">
        <f>S399*H399</f>
        <v>14.489608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9" t="s">
        <v>349</v>
      </c>
      <c r="AT399" s="169" t="s">
        <v>224</v>
      </c>
      <c r="AU399" s="169" t="s">
        <v>85</v>
      </c>
      <c r="AY399" s="18" t="s">
        <v>222</v>
      </c>
      <c r="BE399" s="170">
        <f>IF(N399="základná",J399,0)</f>
        <v>0</v>
      </c>
      <c r="BF399" s="170">
        <f>IF(N399="znížená",J399,0)</f>
        <v>0</v>
      </c>
      <c r="BG399" s="170">
        <f>IF(N399="zákl. prenesená",J399,0)</f>
        <v>0</v>
      </c>
      <c r="BH399" s="170">
        <f>IF(N399="zníž. prenesená",J399,0)</f>
        <v>0</v>
      </c>
      <c r="BI399" s="170">
        <f>IF(N399="nulová",J399,0)</f>
        <v>0</v>
      </c>
      <c r="BJ399" s="18" t="s">
        <v>85</v>
      </c>
      <c r="BK399" s="170">
        <f>ROUND(I399*H399,2)</f>
        <v>0</v>
      </c>
      <c r="BL399" s="18" t="s">
        <v>349</v>
      </c>
      <c r="BM399" s="169" t="s">
        <v>517</v>
      </c>
    </row>
    <row r="400" spans="1:65" s="2" customFormat="1" ht="33" customHeight="1">
      <c r="A400" s="33"/>
      <c r="B400" s="156"/>
      <c r="C400" s="157" t="s">
        <v>518</v>
      </c>
      <c r="D400" s="157" t="s">
        <v>224</v>
      </c>
      <c r="E400" s="158" t="s">
        <v>519</v>
      </c>
      <c r="F400" s="159" t="s">
        <v>520</v>
      </c>
      <c r="G400" s="160" t="s">
        <v>399</v>
      </c>
      <c r="H400" s="161">
        <v>346.77</v>
      </c>
      <c r="I400" s="162"/>
      <c r="J400" s="163">
        <f>ROUND(I400*H400,2)</f>
        <v>0</v>
      </c>
      <c r="K400" s="164"/>
      <c r="L400" s="34"/>
      <c r="M400" s="165" t="s">
        <v>1</v>
      </c>
      <c r="N400" s="166" t="s">
        <v>40</v>
      </c>
      <c r="O400" s="62"/>
      <c r="P400" s="167">
        <f>O400*H400</f>
        <v>0</v>
      </c>
      <c r="Q400" s="167">
        <v>0</v>
      </c>
      <c r="R400" s="167">
        <f>Q400*H400</f>
        <v>0</v>
      </c>
      <c r="S400" s="167">
        <v>3.2000000000000001E-2</v>
      </c>
      <c r="T400" s="168">
        <f>S400*H400</f>
        <v>11.096639999999999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9" t="s">
        <v>349</v>
      </c>
      <c r="AT400" s="169" t="s">
        <v>224</v>
      </c>
      <c r="AU400" s="169" t="s">
        <v>85</v>
      </c>
      <c r="AY400" s="18" t="s">
        <v>222</v>
      </c>
      <c r="BE400" s="170">
        <f>IF(N400="základná",J400,0)</f>
        <v>0</v>
      </c>
      <c r="BF400" s="170">
        <f>IF(N400="znížená",J400,0)</f>
        <v>0</v>
      </c>
      <c r="BG400" s="170">
        <f>IF(N400="zákl. prenesená",J400,0)</f>
        <v>0</v>
      </c>
      <c r="BH400" s="170">
        <f>IF(N400="zníž. prenesená",J400,0)</f>
        <v>0</v>
      </c>
      <c r="BI400" s="170">
        <f>IF(N400="nulová",J400,0)</f>
        <v>0</v>
      </c>
      <c r="BJ400" s="18" t="s">
        <v>85</v>
      </c>
      <c r="BK400" s="170">
        <f>ROUND(I400*H400,2)</f>
        <v>0</v>
      </c>
      <c r="BL400" s="18" t="s">
        <v>349</v>
      </c>
      <c r="BM400" s="169" t="s">
        <v>521</v>
      </c>
    </row>
    <row r="401" spans="1:65" s="2" customFormat="1" ht="33" customHeight="1">
      <c r="A401" s="33"/>
      <c r="B401" s="156"/>
      <c r="C401" s="157" t="s">
        <v>522</v>
      </c>
      <c r="D401" s="157" t="s">
        <v>224</v>
      </c>
      <c r="E401" s="158" t="s">
        <v>523</v>
      </c>
      <c r="F401" s="159" t="s">
        <v>524</v>
      </c>
      <c r="G401" s="160" t="s">
        <v>249</v>
      </c>
      <c r="H401" s="161">
        <v>678</v>
      </c>
      <c r="I401" s="162"/>
      <c r="J401" s="163">
        <f>ROUND(I401*H401,2)</f>
        <v>0</v>
      </c>
      <c r="K401" s="164"/>
      <c r="L401" s="34"/>
      <c r="M401" s="165" t="s">
        <v>1</v>
      </c>
      <c r="N401" s="166" t="s">
        <v>40</v>
      </c>
      <c r="O401" s="62"/>
      <c r="P401" s="167">
        <f>O401*H401</f>
        <v>0</v>
      </c>
      <c r="Q401" s="167">
        <v>0</v>
      </c>
      <c r="R401" s="167">
        <f>Q401*H401</f>
        <v>0</v>
      </c>
      <c r="S401" s="167">
        <v>5.0000000000000001E-3</v>
      </c>
      <c r="T401" s="168">
        <f>S401*H401</f>
        <v>3.39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9" t="s">
        <v>349</v>
      </c>
      <c r="AT401" s="169" t="s">
        <v>224</v>
      </c>
      <c r="AU401" s="169" t="s">
        <v>85</v>
      </c>
      <c r="AY401" s="18" t="s">
        <v>222</v>
      </c>
      <c r="BE401" s="170">
        <f>IF(N401="základná",J401,0)</f>
        <v>0</v>
      </c>
      <c r="BF401" s="170">
        <f>IF(N401="znížená",J401,0)</f>
        <v>0</v>
      </c>
      <c r="BG401" s="170">
        <f>IF(N401="zákl. prenesená",J401,0)</f>
        <v>0</v>
      </c>
      <c r="BH401" s="170">
        <f>IF(N401="zníž. prenesená",J401,0)</f>
        <v>0</v>
      </c>
      <c r="BI401" s="170">
        <f>IF(N401="nulová",J401,0)</f>
        <v>0</v>
      </c>
      <c r="BJ401" s="18" t="s">
        <v>85</v>
      </c>
      <c r="BK401" s="170">
        <f>ROUND(I401*H401,2)</f>
        <v>0</v>
      </c>
      <c r="BL401" s="18" t="s">
        <v>349</v>
      </c>
      <c r="BM401" s="169" t="s">
        <v>525</v>
      </c>
    </row>
    <row r="402" spans="1:65" s="15" customFormat="1">
      <c r="B402" s="188"/>
      <c r="D402" s="172" t="s">
        <v>229</v>
      </c>
      <c r="E402" s="189" t="s">
        <v>1</v>
      </c>
      <c r="F402" s="190" t="s">
        <v>526</v>
      </c>
      <c r="H402" s="189" t="s">
        <v>1</v>
      </c>
      <c r="I402" s="191"/>
      <c r="L402" s="188"/>
      <c r="M402" s="192"/>
      <c r="N402" s="193"/>
      <c r="O402" s="193"/>
      <c r="P402" s="193"/>
      <c r="Q402" s="193"/>
      <c r="R402" s="193"/>
      <c r="S402" s="193"/>
      <c r="T402" s="194"/>
      <c r="AT402" s="189" t="s">
        <v>229</v>
      </c>
      <c r="AU402" s="189" t="s">
        <v>85</v>
      </c>
      <c r="AV402" s="15" t="s">
        <v>78</v>
      </c>
      <c r="AW402" s="15" t="s">
        <v>30</v>
      </c>
      <c r="AX402" s="15" t="s">
        <v>74</v>
      </c>
      <c r="AY402" s="189" t="s">
        <v>222</v>
      </c>
    </row>
    <row r="403" spans="1:65" s="13" customFormat="1">
      <c r="B403" s="171"/>
      <c r="D403" s="172" t="s">
        <v>229</v>
      </c>
      <c r="E403" s="173" t="s">
        <v>1</v>
      </c>
      <c r="F403" s="174" t="s">
        <v>527</v>
      </c>
      <c r="H403" s="175">
        <v>678</v>
      </c>
      <c r="I403" s="176"/>
      <c r="L403" s="171"/>
      <c r="M403" s="177"/>
      <c r="N403" s="178"/>
      <c r="O403" s="178"/>
      <c r="P403" s="178"/>
      <c r="Q403" s="178"/>
      <c r="R403" s="178"/>
      <c r="S403" s="178"/>
      <c r="T403" s="179"/>
      <c r="AT403" s="173" t="s">
        <v>229</v>
      </c>
      <c r="AU403" s="173" t="s">
        <v>85</v>
      </c>
      <c r="AV403" s="13" t="s">
        <v>85</v>
      </c>
      <c r="AW403" s="13" t="s">
        <v>30</v>
      </c>
      <c r="AX403" s="13" t="s">
        <v>74</v>
      </c>
      <c r="AY403" s="173" t="s">
        <v>222</v>
      </c>
    </row>
    <row r="404" spans="1:65" s="14" customFormat="1">
      <c r="B404" s="180"/>
      <c r="D404" s="172" t="s">
        <v>229</v>
      </c>
      <c r="E404" s="181" t="s">
        <v>1</v>
      </c>
      <c r="F404" s="182" t="s">
        <v>232</v>
      </c>
      <c r="H404" s="183">
        <v>678</v>
      </c>
      <c r="I404" s="184"/>
      <c r="L404" s="180"/>
      <c r="M404" s="185"/>
      <c r="N404" s="186"/>
      <c r="O404" s="186"/>
      <c r="P404" s="186"/>
      <c r="Q404" s="186"/>
      <c r="R404" s="186"/>
      <c r="S404" s="186"/>
      <c r="T404" s="187"/>
      <c r="AT404" s="181" t="s">
        <v>229</v>
      </c>
      <c r="AU404" s="181" t="s">
        <v>85</v>
      </c>
      <c r="AV404" s="14" t="s">
        <v>114</v>
      </c>
      <c r="AW404" s="14" t="s">
        <v>30</v>
      </c>
      <c r="AX404" s="14" t="s">
        <v>78</v>
      </c>
      <c r="AY404" s="181" t="s">
        <v>222</v>
      </c>
    </row>
    <row r="405" spans="1:65" s="2" customFormat="1" ht="24.15" customHeight="1">
      <c r="A405" s="33"/>
      <c r="B405" s="156"/>
      <c r="C405" s="157" t="s">
        <v>528</v>
      </c>
      <c r="D405" s="157" t="s">
        <v>224</v>
      </c>
      <c r="E405" s="158" t="s">
        <v>529</v>
      </c>
      <c r="F405" s="159" t="s">
        <v>530</v>
      </c>
      <c r="G405" s="160" t="s">
        <v>249</v>
      </c>
      <c r="H405" s="161">
        <v>339.02199999999999</v>
      </c>
      <c r="I405" s="162"/>
      <c r="J405" s="163">
        <f>ROUND(I405*H405,2)</f>
        <v>0</v>
      </c>
      <c r="K405" s="164"/>
      <c r="L405" s="34"/>
      <c r="M405" s="165" t="s">
        <v>1</v>
      </c>
      <c r="N405" s="166" t="s">
        <v>40</v>
      </c>
      <c r="O405" s="62"/>
      <c r="P405" s="167">
        <f>O405*H405</f>
        <v>0</v>
      </c>
      <c r="Q405" s="167">
        <v>0</v>
      </c>
      <c r="R405" s="167">
        <f>Q405*H405</f>
        <v>0</v>
      </c>
      <c r="S405" s="167">
        <v>1.4E-2</v>
      </c>
      <c r="T405" s="168">
        <f>S405*H405</f>
        <v>4.746308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9" t="s">
        <v>349</v>
      </c>
      <c r="AT405" s="169" t="s">
        <v>224</v>
      </c>
      <c r="AU405" s="169" t="s">
        <v>85</v>
      </c>
      <c r="AY405" s="18" t="s">
        <v>222</v>
      </c>
      <c r="BE405" s="170">
        <f>IF(N405="základná",J405,0)</f>
        <v>0</v>
      </c>
      <c r="BF405" s="170">
        <f>IF(N405="znížená",J405,0)</f>
        <v>0</v>
      </c>
      <c r="BG405" s="170">
        <f>IF(N405="zákl. prenesená",J405,0)</f>
        <v>0</v>
      </c>
      <c r="BH405" s="170">
        <f>IF(N405="zníž. prenesená",J405,0)</f>
        <v>0</v>
      </c>
      <c r="BI405" s="170">
        <f>IF(N405="nulová",J405,0)</f>
        <v>0</v>
      </c>
      <c r="BJ405" s="18" t="s">
        <v>85</v>
      </c>
      <c r="BK405" s="170">
        <f>ROUND(I405*H405,2)</f>
        <v>0</v>
      </c>
      <c r="BL405" s="18" t="s">
        <v>349</v>
      </c>
      <c r="BM405" s="169" t="s">
        <v>531</v>
      </c>
    </row>
    <row r="406" spans="1:65" s="15" customFormat="1">
      <c r="B406" s="188"/>
      <c r="D406" s="172" t="s">
        <v>229</v>
      </c>
      <c r="E406" s="189" t="s">
        <v>1</v>
      </c>
      <c r="F406" s="190" t="s">
        <v>237</v>
      </c>
      <c r="H406" s="189" t="s">
        <v>1</v>
      </c>
      <c r="I406" s="191"/>
      <c r="L406" s="188"/>
      <c r="M406" s="192"/>
      <c r="N406" s="193"/>
      <c r="O406" s="193"/>
      <c r="P406" s="193"/>
      <c r="Q406" s="193"/>
      <c r="R406" s="193"/>
      <c r="S406" s="193"/>
      <c r="T406" s="194"/>
      <c r="AT406" s="189" t="s">
        <v>229</v>
      </c>
      <c r="AU406" s="189" t="s">
        <v>85</v>
      </c>
      <c r="AV406" s="15" t="s">
        <v>78</v>
      </c>
      <c r="AW406" s="15" t="s">
        <v>30</v>
      </c>
      <c r="AX406" s="15" t="s">
        <v>74</v>
      </c>
      <c r="AY406" s="189" t="s">
        <v>222</v>
      </c>
    </row>
    <row r="407" spans="1:65" s="15" customFormat="1">
      <c r="B407" s="188"/>
      <c r="D407" s="172" t="s">
        <v>229</v>
      </c>
      <c r="E407" s="189" t="s">
        <v>1</v>
      </c>
      <c r="F407" s="190" t="s">
        <v>532</v>
      </c>
      <c r="H407" s="189" t="s">
        <v>1</v>
      </c>
      <c r="I407" s="191"/>
      <c r="L407" s="188"/>
      <c r="M407" s="192"/>
      <c r="N407" s="193"/>
      <c r="O407" s="193"/>
      <c r="P407" s="193"/>
      <c r="Q407" s="193"/>
      <c r="R407" s="193"/>
      <c r="S407" s="193"/>
      <c r="T407" s="194"/>
      <c r="AT407" s="189" t="s">
        <v>229</v>
      </c>
      <c r="AU407" s="189" t="s">
        <v>85</v>
      </c>
      <c r="AV407" s="15" t="s">
        <v>78</v>
      </c>
      <c r="AW407" s="15" t="s">
        <v>30</v>
      </c>
      <c r="AX407" s="15" t="s">
        <v>74</v>
      </c>
      <c r="AY407" s="189" t="s">
        <v>222</v>
      </c>
    </row>
    <row r="408" spans="1:65" s="13" customFormat="1">
      <c r="B408" s="171"/>
      <c r="D408" s="172" t="s">
        <v>229</v>
      </c>
      <c r="E408" s="173" t="s">
        <v>1</v>
      </c>
      <c r="F408" s="174" t="s">
        <v>533</v>
      </c>
      <c r="H408" s="175">
        <v>34.981999999999999</v>
      </c>
      <c r="I408" s="176"/>
      <c r="L408" s="171"/>
      <c r="M408" s="177"/>
      <c r="N408" s="178"/>
      <c r="O408" s="178"/>
      <c r="P408" s="178"/>
      <c r="Q408" s="178"/>
      <c r="R408" s="178"/>
      <c r="S408" s="178"/>
      <c r="T408" s="179"/>
      <c r="AT408" s="173" t="s">
        <v>229</v>
      </c>
      <c r="AU408" s="173" t="s">
        <v>85</v>
      </c>
      <c r="AV408" s="13" t="s">
        <v>85</v>
      </c>
      <c r="AW408" s="13" t="s">
        <v>30</v>
      </c>
      <c r="AX408" s="13" t="s">
        <v>74</v>
      </c>
      <c r="AY408" s="173" t="s">
        <v>222</v>
      </c>
    </row>
    <row r="409" spans="1:65" s="13" customFormat="1">
      <c r="B409" s="171"/>
      <c r="D409" s="172" t="s">
        <v>229</v>
      </c>
      <c r="E409" s="173" t="s">
        <v>1</v>
      </c>
      <c r="F409" s="174" t="s">
        <v>534</v>
      </c>
      <c r="H409" s="175">
        <v>6</v>
      </c>
      <c r="I409" s="176"/>
      <c r="L409" s="171"/>
      <c r="M409" s="177"/>
      <c r="N409" s="178"/>
      <c r="O409" s="178"/>
      <c r="P409" s="178"/>
      <c r="Q409" s="178"/>
      <c r="R409" s="178"/>
      <c r="S409" s="178"/>
      <c r="T409" s="179"/>
      <c r="AT409" s="173" t="s">
        <v>229</v>
      </c>
      <c r="AU409" s="173" t="s">
        <v>85</v>
      </c>
      <c r="AV409" s="13" t="s">
        <v>85</v>
      </c>
      <c r="AW409" s="13" t="s">
        <v>30</v>
      </c>
      <c r="AX409" s="13" t="s">
        <v>74</v>
      </c>
      <c r="AY409" s="173" t="s">
        <v>222</v>
      </c>
    </row>
    <row r="410" spans="1:65" s="13" customFormat="1">
      <c r="B410" s="171"/>
      <c r="D410" s="172" t="s">
        <v>229</v>
      </c>
      <c r="E410" s="173" t="s">
        <v>1</v>
      </c>
      <c r="F410" s="174" t="s">
        <v>535</v>
      </c>
      <c r="H410" s="175">
        <v>12.42</v>
      </c>
      <c r="I410" s="176"/>
      <c r="L410" s="171"/>
      <c r="M410" s="177"/>
      <c r="N410" s="178"/>
      <c r="O410" s="178"/>
      <c r="P410" s="178"/>
      <c r="Q410" s="178"/>
      <c r="R410" s="178"/>
      <c r="S410" s="178"/>
      <c r="T410" s="179"/>
      <c r="AT410" s="173" t="s">
        <v>229</v>
      </c>
      <c r="AU410" s="173" t="s">
        <v>85</v>
      </c>
      <c r="AV410" s="13" t="s">
        <v>85</v>
      </c>
      <c r="AW410" s="13" t="s">
        <v>30</v>
      </c>
      <c r="AX410" s="13" t="s">
        <v>74</v>
      </c>
      <c r="AY410" s="173" t="s">
        <v>222</v>
      </c>
    </row>
    <row r="411" spans="1:65" s="13" customFormat="1">
      <c r="B411" s="171"/>
      <c r="D411" s="172" t="s">
        <v>229</v>
      </c>
      <c r="E411" s="173" t="s">
        <v>1</v>
      </c>
      <c r="F411" s="174" t="s">
        <v>536</v>
      </c>
      <c r="H411" s="175">
        <v>6.13</v>
      </c>
      <c r="I411" s="176"/>
      <c r="L411" s="171"/>
      <c r="M411" s="177"/>
      <c r="N411" s="178"/>
      <c r="O411" s="178"/>
      <c r="P411" s="178"/>
      <c r="Q411" s="178"/>
      <c r="R411" s="178"/>
      <c r="S411" s="178"/>
      <c r="T411" s="179"/>
      <c r="AT411" s="173" t="s">
        <v>229</v>
      </c>
      <c r="AU411" s="173" t="s">
        <v>85</v>
      </c>
      <c r="AV411" s="13" t="s">
        <v>85</v>
      </c>
      <c r="AW411" s="13" t="s">
        <v>30</v>
      </c>
      <c r="AX411" s="13" t="s">
        <v>74</v>
      </c>
      <c r="AY411" s="173" t="s">
        <v>222</v>
      </c>
    </row>
    <row r="412" spans="1:65" s="13" customFormat="1">
      <c r="B412" s="171"/>
      <c r="D412" s="172" t="s">
        <v>229</v>
      </c>
      <c r="E412" s="173" t="s">
        <v>1</v>
      </c>
      <c r="F412" s="174" t="s">
        <v>537</v>
      </c>
      <c r="H412" s="175">
        <v>7.1</v>
      </c>
      <c r="I412" s="176"/>
      <c r="L412" s="171"/>
      <c r="M412" s="177"/>
      <c r="N412" s="178"/>
      <c r="O412" s="178"/>
      <c r="P412" s="178"/>
      <c r="Q412" s="178"/>
      <c r="R412" s="178"/>
      <c r="S412" s="178"/>
      <c r="T412" s="179"/>
      <c r="AT412" s="173" t="s">
        <v>229</v>
      </c>
      <c r="AU412" s="173" t="s">
        <v>85</v>
      </c>
      <c r="AV412" s="13" t="s">
        <v>85</v>
      </c>
      <c r="AW412" s="13" t="s">
        <v>30</v>
      </c>
      <c r="AX412" s="13" t="s">
        <v>74</v>
      </c>
      <c r="AY412" s="173" t="s">
        <v>222</v>
      </c>
    </row>
    <row r="413" spans="1:65" s="13" customFormat="1">
      <c r="B413" s="171"/>
      <c r="D413" s="172" t="s">
        <v>229</v>
      </c>
      <c r="E413" s="173" t="s">
        <v>1</v>
      </c>
      <c r="F413" s="174" t="s">
        <v>538</v>
      </c>
      <c r="H413" s="175">
        <v>6.82</v>
      </c>
      <c r="I413" s="176"/>
      <c r="L413" s="171"/>
      <c r="M413" s="177"/>
      <c r="N413" s="178"/>
      <c r="O413" s="178"/>
      <c r="P413" s="178"/>
      <c r="Q413" s="178"/>
      <c r="R413" s="178"/>
      <c r="S413" s="178"/>
      <c r="T413" s="179"/>
      <c r="AT413" s="173" t="s">
        <v>229</v>
      </c>
      <c r="AU413" s="173" t="s">
        <v>85</v>
      </c>
      <c r="AV413" s="13" t="s">
        <v>85</v>
      </c>
      <c r="AW413" s="13" t="s">
        <v>30</v>
      </c>
      <c r="AX413" s="13" t="s">
        <v>74</v>
      </c>
      <c r="AY413" s="173" t="s">
        <v>222</v>
      </c>
    </row>
    <row r="414" spans="1:65" s="13" customFormat="1">
      <c r="B414" s="171"/>
      <c r="D414" s="172" t="s">
        <v>229</v>
      </c>
      <c r="E414" s="173" t="s">
        <v>1</v>
      </c>
      <c r="F414" s="174" t="s">
        <v>239</v>
      </c>
      <c r="H414" s="175">
        <v>37.729999999999997</v>
      </c>
      <c r="I414" s="176"/>
      <c r="L414" s="171"/>
      <c r="M414" s="177"/>
      <c r="N414" s="178"/>
      <c r="O414" s="178"/>
      <c r="P414" s="178"/>
      <c r="Q414" s="178"/>
      <c r="R414" s="178"/>
      <c r="S414" s="178"/>
      <c r="T414" s="179"/>
      <c r="AT414" s="173" t="s">
        <v>229</v>
      </c>
      <c r="AU414" s="173" t="s">
        <v>85</v>
      </c>
      <c r="AV414" s="13" t="s">
        <v>85</v>
      </c>
      <c r="AW414" s="13" t="s">
        <v>30</v>
      </c>
      <c r="AX414" s="13" t="s">
        <v>74</v>
      </c>
      <c r="AY414" s="173" t="s">
        <v>222</v>
      </c>
    </row>
    <row r="415" spans="1:65" s="13" customFormat="1">
      <c r="B415" s="171"/>
      <c r="D415" s="172" t="s">
        <v>229</v>
      </c>
      <c r="E415" s="173" t="s">
        <v>1</v>
      </c>
      <c r="F415" s="174" t="s">
        <v>240</v>
      </c>
      <c r="H415" s="175">
        <v>53.59</v>
      </c>
      <c r="I415" s="176"/>
      <c r="L415" s="171"/>
      <c r="M415" s="177"/>
      <c r="N415" s="178"/>
      <c r="O415" s="178"/>
      <c r="P415" s="178"/>
      <c r="Q415" s="178"/>
      <c r="R415" s="178"/>
      <c r="S415" s="178"/>
      <c r="T415" s="179"/>
      <c r="AT415" s="173" t="s">
        <v>229</v>
      </c>
      <c r="AU415" s="173" t="s">
        <v>85</v>
      </c>
      <c r="AV415" s="13" t="s">
        <v>85</v>
      </c>
      <c r="AW415" s="13" t="s">
        <v>30</v>
      </c>
      <c r="AX415" s="13" t="s">
        <v>74</v>
      </c>
      <c r="AY415" s="173" t="s">
        <v>222</v>
      </c>
    </row>
    <row r="416" spans="1:65" s="13" customFormat="1">
      <c r="B416" s="171"/>
      <c r="D416" s="172" t="s">
        <v>229</v>
      </c>
      <c r="E416" s="173" t="s">
        <v>1</v>
      </c>
      <c r="F416" s="174" t="s">
        <v>241</v>
      </c>
      <c r="H416" s="175">
        <v>16.89</v>
      </c>
      <c r="I416" s="176"/>
      <c r="L416" s="171"/>
      <c r="M416" s="177"/>
      <c r="N416" s="178"/>
      <c r="O416" s="178"/>
      <c r="P416" s="178"/>
      <c r="Q416" s="178"/>
      <c r="R416" s="178"/>
      <c r="S416" s="178"/>
      <c r="T416" s="179"/>
      <c r="AT416" s="173" t="s">
        <v>229</v>
      </c>
      <c r="AU416" s="173" t="s">
        <v>85</v>
      </c>
      <c r="AV416" s="13" t="s">
        <v>85</v>
      </c>
      <c r="AW416" s="13" t="s">
        <v>30</v>
      </c>
      <c r="AX416" s="13" t="s">
        <v>74</v>
      </c>
      <c r="AY416" s="173" t="s">
        <v>222</v>
      </c>
    </row>
    <row r="417" spans="1:65" s="13" customFormat="1">
      <c r="B417" s="171"/>
      <c r="D417" s="172" t="s">
        <v>229</v>
      </c>
      <c r="E417" s="173" t="s">
        <v>1</v>
      </c>
      <c r="F417" s="174" t="s">
        <v>242</v>
      </c>
      <c r="H417" s="175">
        <v>61.02</v>
      </c>
      <c r="I417" s="176"/>
      <c r="L417" s="171"/>
      <c r="M417" s="177"/>
      <c r="N417" s="178"/>
      <c r="O417" s="178"/>
      <c r="P417" s="178"/>
      <c r="Q417" s="178"/>
      <c r="R417" s="178"/>
      <c r="S417" s="178"/>
      <c r="T417" s="179"/>
      <c r="AT417" s="173" t="s">
        <v>229</v>
      </c>
      <c r="AU417" s="173" t="s">
        <v>85</v>
      </c>
      <c r="AV417" s="13" t="s">
        <v>85</v>
      </c>
      <c r="AW417" s="13" t="s">
        <v>30</v>
      </c>
      <c r="AX417" s="13" t="s">
        <v>74</v>
      </c>
      <c r="AY417" s="173" t="s">
        <v>222</v>
      </c>
    </row>
    <row r="418" spans="1:65" s="13" customFormat="1">
      <c r="B418" s="171"/>
      <c r="D418" s="172" t="s">
        <v>229</v>
      </c>
      <c r="E418" s="173" t="s">
        <v>1</v>
      </c>
      <c r="F418" s="174" t="s">
        <v>243</v>
      </c>
      <c r="H418" s="175">
        <v>3.61</v>
      </c>
      <c r="I418" s="176"/>
      <c r="L418" s="171"/>
      <c r="M418" s="177"/>
      <c r="N418" s="178"/>
      <c r="O418" s="178"/>
      <c r="P418" s="178"/>
      <c r="Q418" s="178"/>
      <c r="R418" s="178"/>
      <c r="S418" s="178"/>
      <c r="T418" s="179"/>
      <c r="AT418" s="173" t="s">
        <v>229</v>
      </c>
      <c r="AU418" s="173" t="s">
        <v>85</v>
      </c>
      <c r="AV418" s="13" t="s">
        <v>85</v>
      </c>
      <c r="AW418" s="13" t="s">
        <v>30</v>
      </c>
      <c r="AX418" s="13" t="s">
        <v>74</v>
      </c>
      <c r="AY418" s="173" t="s">
        <v>222</v>
      </c>
    </row>
    <row r="419" spans="1:65" s="13" customFormat="1">
      <c r="B419" s="171"/>
      <c r="D419" s="172" t="s">
        <v>229</v>
      </c>
      <c r="E419" s="173" t="s">
        <v>1</v>
      </c>
      <c r="F419" s="174" t="s">
        <v>244</v>
      </c>
      <c r="H419" s="175">
        <v>13.77</v>
      </c>
      <c r="I419" s="176"/>
      <c r="L419" s="171"/>
      <c r="M419" s="177"/>
      <c r="N419" s="178"/>
      <c r="O419" s="178"/>
      <c r="P419" s="178"/>
      <c r="Q419" s="178"/>
      <c r="R419" s="178"/>
      <c r="S419" s="178"/>
      <c r="T419" s="179"/>
      <c r="AT419" s="173" t="s">
        <v>229</v>
      </c>
      <c r="AU419" s="173" t="s">
        <v>85</v>
      </c>
      <c r="AV419" s="13" t="s">
        <v>85</v>
      </c>
      <c r="AW419" s="13" t="s">
        <v>30</v>
      </c>
      <c r="AX419" s="13" t="s">
        <v>74</v>
      </c>
      <c r="AY419" s="173" t="s">
        <v>222</v>
      </c>
    </row>
    <row r="420" spans="1:65" s="13" customFormat="1">
      <c r="B420" s="171"/>
      <c r="D420" s="172" t="s">
        <v>229</v>
      </c>
      <c r="E420" s="173" t="s">
        <v>1</v>
      </c>
      <c r="F420" s="174" t="s">
        <v>245</v>
      </c>
      <c r="H420" s="175">
        <v>78.959999999999994</v>
      </c>
      <c r="I420" s="176"/>
      <c r="L420" s="171"/>
      <c r="M420" s="177"/>
      <c r="N420" s="178"/>
      <c r="O420" s="178"/>
      <c r="P420" s="178"/>
      <c r="Q420" s="178"/>
      <c r="R420" s="178"/>
      <c r="S420" s="178"/>
      <c r="T420" s="179"/>
      <c r="AT420" s="173" t="s">
        <v>229</v>
      </c>
      <c r="AU420" s="173" t="s">
        <v>85</v>
      </c>
      <c r="AV420" s="13" t="s">
        <v>85</v>
      </c>
      <c r="AW420" s="13" t="s">
        <v>30</v>
      </c>
      <c r="AX420" s="13" t="s">
        <v>74</v>
      </c>
      <c r="AY420" s="173" t="s">
        <v>222</v>
      </c>
    </row>
    <row r="421" spans="1:65" s="14" customFormat="1">
      <c r="B421" s="180"/>
      <c r="D421" s="172" t="s">
        <v>229</v>
      </c>
      <c r="E421" s="181" t="s">
        <v>1</v>
      </c>
      <c r="F421" s="182" t="s">
        <v>232</v>
      </c>
      <c r="H421" s="183">
        <v>339.02199999999999</v>
      </c>
      <c r="I421" s="184"/>
      <c r="L421" s="180"/>
      <c r="M421" s="185"/>
      <c r="N421" s="186"/>
      <c r="O421" s="186"/>
      <c r="P421" s="186"/>
      <c r="Q421" s="186"/>
      <c r="R421" s="186"/>
      <c r="S421" s="186"/>
      <c r="T421" s="187"/>
      <c r="AT421" s="181" t="s">
        <v>229</v>
      </c>
      <c r="AU421" s="181" t="s">
        <v>85</v>
      </c>
      <c r="AV421" s="14" t="s">
        <v>114</v>
      </c>
      <c r="AW421" s="14" t="s">
        <v>30</v>
      </c>
      <c r="AX421" s="14" t="s">
        <v>78</v>
      </c>
      <c r="AY421" s="181" t="s">
        <v>222</v>
      </c>
    </row>
    <row r="422" spans="1:65" s="2" customFormat="1" ht="24.15" customHeight="1">
      <c r="A422" s="33"/>
      <c r="B422" s="156"/>
      <c r="C422" s="157" t="s">
        <v>539</v>
      </c>
      <c r="D422" s="157" t="s">
        <v>224</v>
      </c>
      <c r="E422" s="158" t="s">
        <v>540</v>
      </c>
      <c r="F422" s="159" t="s">
        <v>541</v>
      </c>
      <c r="G422" s="160" t="s">
        <v>399</v>
      </c>
      <c r="H422" s="161">
        <v>286.29399999999998</v>
      </c>
      <c r="I422" s="162"/>
      <c r="J422" s="163">
        <f>ROUND(I422*H422,2)</f>
        <v>0</v>
      </c>
      <c r="K422" s="164"/>
      <c r="L422" s="34"/>
      <c r="M422" s="165" t="s">
        <v>1</v>
      </c>
      <c r="N422" s="166" t="s">
        <v>40</v>
      </c>
      <c r="O422" s="62"/>
      <c r="P422" s="167">
        <f>O422*H422</f>
        <v>0</v>
      </c>
      <c r="Q422" s="167">
        <v>0</v>
      </c>
      <c r="R422" s="167">
        <f>Q422*H422</f>
        <v>0</v>
      </c>
      <c r="S422" s="167">
        <v>2.5000000000000001E-2</v>
      </c>
      <c r="T422" s="168">
        <f>S422*H422</f>
        <v>7.1573500000000001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9" t="s">
        <v>349</v>
      </c>
      <c r="AT422" s="169" t="s">
        <v>224</v>
      </c>
      <c r="AU422" s="169" t="s">
        <v>85</v>
      </c>
      <c r="AY422" s="18" t="s">
        <v>222</v>
      </c>
      <c r="BE422" s="170">
        <f>IF(N422="základná",J422,0)</f>
        <v>0</v>
      </c>
      <c r="BF422" s="170">
        <f>IF(N422="znížená",J422,0)</f>
        <v>0</v>
      </c>
      <c r="BG422" s="170">
        <f>IF(N422="zákl. prenesená",J422,0)</f>
        <v>0</v>
      </c>
      <c r="BH422" s="170">
        <f>IF(N422="zníž. prenesená",J422,0)</f>
        <v>0</v>
      </c>
      <c r="BI422" s="170">
        <f>IF(N422="nulová",J422,0)</f>
        <v>0</v>
      </c>
      <c r="BJ422" s="18" t="s">
        <v>85</v>
      </c>
      <c r="BK422" s="170">
        <f>ROUND(I422*H422,2)</f>
        <v>0</v>
      </c>
      <c r="BL422" s="18" t="s">
        <v>349</v>
      </c>
      <c r="BM422" s="169" t="s">
        <v>542</v>
      </c>
    </row>
    <row r="423" spans="1:65" s="15" customFormat="1">
      <c r="B423" s="188"/>
      <c r="D423" s="172" t="s">
        <v>229</v>
      </c>
      <c r="E423" s="189" t="s">
        <v>1</v>
      </c>
      <c r="F423" s="190" t="s">
        <v>237</v>
      </c>
      <c r="H423" s="189" t="s">
        <v>1</v>
      </c>
      <c r="I423" s="191"/>
      <c r="L423" s="188"/>
      <c r="M423" s="192"/>
      <c r="N423" s="193"/>
      <c r="O423" s="193"/>
      <c r="P423" s="193"/>
      <c r="Q423" s="193"/>
      <c r="R423" s="193"/>
      <c r="S423" s="193"/>
      <c r="T423" s="194"/>
      <c r="AT423" s="189" t="s">
        <v>229</v>
      </c>
      <c r="AU423" s="189" t="s">
        <v>85</v>
      </c>
      <c r="AV423" s="15" t="s">
        <v>78</v>
      </c>
      <c r="AW423" s="15" t="s">
        <v>30</v>
      </c>
      <c r="AX423" s="15" t="s">
        <v>74</v>
      </c>
      <c r="AY423" s="189" t="s">
        <v>222</v>
      </c>
    </row>
    <row r="424" spans="1:65" s="15" customFormat="1">
      <c r="B424" s="188"/>
      <c r="D424" s="172" t="s">
        <v>229</v>
      </c>
      <c r="E424" s="189" t="s">
        <v>1</v>
      </c>
      <c r="F424" s="190" t="s">
        <v>532</v>
      </c>
      <c r="H424" s="189" t="s">
        <v>1</v>
      </c>
      <c r="I424" s="191"/>
      <c r="L424" s="188"/>
      <c r="M424" s="192"/>
      <c r="N424" s="193"/>
      <c r="O424" s="193"/>
      <c r="P424" s="193"/>
      <c r="Q424" s="193"/>
      <c r="R424" s="193"/>
      <c r="S424" s="193"/>
      <c r="T424" s="194"/>
      <c r="AT424" s="189" t="s">
        <v>229</v>
      </c>
      <c r="AU424" s="189" t="s">
        <v>85</v>
      </c>
      <c r="AV424" s="15" t="s">
        <v>78</v>
      </c>
      <c r="AW424" s="15" t="s">
        <v>30</v>
      </c>
      <c r="AX424" s="15" t="s">
        <v>74</v>
      </c>
      <c r="AY424" s="189" t="s">
        <v>222</v>
      </c>
    </row>
    <row r="425" spans="1:65" s="13" customFormat="1">
      <c r="B425" s="171"/>
      <c r="D425" s="172" t="s">
        <v>229</v>
      </c>
      <c r="E425" s="173" t="s">
        <v>1</v>
      </c>
      <c r="F425" s="174" t="s">
        <v>543</v>
      </c>
      <c r="H425" s="175">
        <v>286.29399999999998</v>
      </c>
      <c r="I425" s="176"/>
      <c r="L425" s="171"/>
      <c r="M425" s="177"/>
      <c r="N425" s="178"/>
      <c r="O425" s="178"/>
      <c r="P425" s="178"/>
      <c r="Q425" s="178"/>
      <c r="R425" s="178"/>
      <c r="S425" s="178"/>
      <c r="T425" s="179"/>
      <c r="AT425" s="173" t="s">
        <v>229</v>
      </c>
      <c r="AU425" s="173" t="s">
        <v>85</v>
      </c>
      <c r="AV425" s="13" t="s">
        <v>85</v>
      </c>
      <c r="AW425" s="13" t="s">
        <v>30</v>
      </c>
      <c r="AX425" s="13" t="s">
        <v>74</v>
      </c>
      <c r="AY425" s="173" t="s">
        <v>222</v>
      </c>
    </row>
    <row r="426" spans="1:65" s="14" customFormat="1">
      <c r="B426" s="180"/>
      <c r="D426" s="172" t="s">
        <v>229</v>
      </c>
      <c r="E426" s="181" t="s">
        <v>1</v>
      </c>
      <c r="F426" s="182" t="s">
        <v>232</v>
      </c>
      <c r="H426" s="183">
        <v>286.29399999999998</v>
      </c>
      <c r="I426" s="184"/>
      <c r="L426" s="180"/>
      <c r="M426" s="185"/>
      <c r="N426" s="186"/>
      <c r="O426" s="186"/>
      <c r="P426" s="186"/>
      <c r="Q426" s="186"/>
      <c r="R426" s="186"/>
      <c r="S426" s="186"/>
      <c r="T426" s="187"/>
      <c r="AT426" s="181" t="s">
        <v>229</v>
      </c>
      <c r="AU426" s="181" t="s">
        <v>85</v>
      </c>
      <c r="AV426" s="14" t="s">
        <v>114</v>
      </c>
      <c r="AW426" s="14" t="s">
        <v>30</v>
      </c>
      <c r="AX426" s="14" t="s">
        <v>78</v>
      </c>
      <c r="AY426" s="181" t="s">
        <v>222</v>
      </c>
    </row>
    <row r="427" spans="1:65" s="2" customFormat="1" ht="24.15" customHeight="1">
      <c r="A427" s="33"/>
      <c r="B427" s="156"/>
      <c r="C427" s="157" t="s">
        <v>544</v>
      </c>
      <c r="D427" s="157" t="s">
        <v>224</v>
      </c>
      <c r="E427" s="158" t="s">
        <v>545</v>
      </c>
      <c r="F427" s="159" t="s">
        <v>546</v>
      </c>
      <c r="G427" s="160" t="s">
        <v>249</v>
      </c>
      <c r="H427" s="161">
        <v>355.49799999999999</v>
      </c>
      <c r="I427" s="162"/>
      <c r="J427" s="163">
        <f>ROUND(I427*H427,2)</f>
        <v>0</v>
      </c>
      <c r="K427" s="164"/>
      <c r="L427" s="34"/>
      <c r="M427" s="165" t="s">
        <v>1</v>
      </c>
      <c r="N427" s="166" t="s">
        <v>40</v>
      </c>
      <c r="O427" s="62"/>
      <c r="P427" s="167">
        <f>O427*H427</f>
        <v>0</v>
      </c>
      <c r="Q427" s="167">
        <v>0</v>
      </c>
      <c r="R427" s="167">
        <f>Q427*H427</f>
        <v>0</v>
      </c>
      <c r="S427" s="167">
        <v>0.04</v>
      </c>
      <c r="T427" s="168">
        <f>S427*H427</f>
        <v>14.21992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9" t="s">
        <v>349</v>
      </c>
      <c r="AT427" s="169" t="s">
        <v>224</v>
      </c>
      <c r="AU427" s="169" t="s">
        <v>85</v>
      </c>
      <c r="AY427" s="18" t="s">
        <v>222</v>
      </c>
      <c r="BE427" s="170">
        <f>IF(N427="základná",J427,0)</f>
        <v>0</v>
      </c>
      <c r="BF427" s="170">
        <f>IF(N427="znížená",J427,0)</f>
        <v>0</v>
      </c>
      <c r="BG427" s="170">
        <f>IF(N427="zákl. prenesená",J427,0)</f>
        <v>0</v>
      </c>
      <c r="BH427" s="170">
        <f>IF(N427="zníž. prenesená",J427,0)</f>
        <v>0</v>
      </c>
      <c r="BI427" s="170">
        <f>IF(N427="nulová",J427,0)</f>
        <v>0</v>
      </c>
      <c r="BJ427" s="18" t="s">
        <v>85</v>
      </c>
      <c r="BK427" s="170">
        <f>ROUND(I427*H427,2)</f>
        <v>0</v>
      </c>
      <c r="BL427" s="18" t="s">
        <v>349</v>
      </c>
      <c r="BM427" s="169" t="s">
        <v>547</v>
      </c>
    </row>
    <row r="428" spans="1:65" s="15" customFormat="1">
      <c r="B428" s="188"/>
      <c r="D428" s="172" t="s">
        <v>229</v>
      </c>
      <c r="E428" s="189" t="s">
        <v>1</v>
      </c>
      <c r="F428" s="190" t="s">
        <v>237</v>
      </c>
      <c r="H428" s="189" t="s">
        <v>1</v>
      </c>
      <c r="I428" s="191"/>
      <c r="L428" s="188"/>
      <c r="M428" s="192"/>
      <c r="N428" s="193"/>
      <c r="O428" s="193"/>
      <c r="P428" s="193"/>
      <c r="Q428" s="193"/>
      <c r="R428" s="193"/>
      <c r="S428" s="193"/>
      <c r="T428" s="194"/>
      <c r="AT428" s="189" t="s">
        <v>229</v>
      </c>
      <c r="AU428" s="189" t="s">
        <v>85</v>
      </c>
      <c r="AV428" s="15" t="s">
        <v>78</v>
      </c>
      <c r="AW428" s="15" t="s">
        <v>30</v>
      </c>
      <c r="AX428" s="15" t="s">
        <v>74</v>
      </c>
      <c r="AY428" s="189" t="s">
        <v>222</v>
      </c>
    </row>
    <row r="429" spans="1:65" s="15" customFormat="1" ht="20.399999999999999">
      <c r="B429" s="188"/>
      <c r="D429" s="172" t="s">
        <v>229</v>
      </c>
      <c r="E429" s="189" t="s">
        <v>1</v>
      </c>
      <c r="F429" s="190" t="s">
        <v>548</v>
      </c>
      <c r="H429" s="189" t="s">
        <v>1</v>
      </c>
      <c r="I429" s="191"/>
      <c r="L429" s="188"/>
      <c r="M429" s="192"/>
      <c r="N429" s="193"/>
      <c r="O429" s="193"/>
      <c r="P429" s="193"/>
      <c r="Q429" s="193"/>
      <c r="R429" s="193"/>
      <c r="S429" s="193"/>
      <c r="T429" s="194"/>
      <c r="AT429" s="189" t="s">
        <v>229</v>
      </c>
      <c r="AU429" s="189" t="s">
        <v>85</v>
      </c>
      <c r="AV429" s="15" t="s">
        <v>78</v>
      </c>
      <c r="AW429" s="15" t="s">
        <v>30</v>
      </c>
      <c r="AX429" s="15" t="s">
        <v>74</v>
      </c>
      <c r="AY429" s="189" t="s">
        <v>222</v>
      </c>
    </row>
    <row r="430" spans="1:65" s="13" customFormat="1">
      <c r="B430" s="171"/>
      <c r="D430" s="172" t="s">
        <v>229</v>
      </c>
      <c r="E430" s="173" t="s">
        <v>1</v>
      </c>
      <c r="F430" s="174" t="s">
        <v>549</v>
      </c>
      <c r="H430" s="175">
        <v>355.49799999999999</v>
      </c>
      <c r="I430" s="176"/>
      <c r="L430" s="171"/>
      <c r="M430" s="177"/>
      <c r="N430" s="178"/>
      <c r="O430" s="178"/>
      <c r="P430" s="178"/>
      <c r="Q430" s="178"/>
      <c r="R430" s="178"/>
      <c r="S430" s="178"/>
      <c r="T430" s="179"/>
      <c r="AT430" s="173" t="s">
        <v>229</v>
      </c>
      <c r="AU430" s="173" t="s">
        <v>85</v>
      </c>
      <c r="AV430" s="13" t="s">
        <v>85</v>
      </c>
      <c r="AW430" s="13" t="s">
        <v>30</v>
      </c>
      <c r="AX430" s="13" t="s">
        <v>74</v>
      </c>
      <c r="AY430" s="173" t="s">
        <v>222</v>
      </c>
    </row>
    <row r="431" spans="1:65" s="14" customFormat="1">
      <c r="B431" s="180"/>
      <c r="D431" s="172" t="s">
        <v>229</v>
      </c>
      <c r="E431" s="181" t="s">
        <v>1</v>
      </c>
      <c r="F431" s="182" t="s">
        <v>232</v>
      </c>
      <c r="H431" s="183">
        <v>355.49799999999999</v>
      </c>
      <c r="I431" s="184"/>
      <c r="L431" s="180"/>
      <c r="M431" s="185"/>
      <c r="N431" s="186"/>
      <c r="O431" s="186"/>
      <c r="P431" s="186"/>
      <c r="Q431" s="186"/>
      <c r="R431" s="186"/>
      <c r="S431" s="186"/>
      <c r="T431" s="187"/>
      <c r="AT431" s="181" t="s">
        <v>229</v>
      </c>
      <c r="AU431" s="181" t="s">
        <v>85</v>
      </c>
      <c r="AV431" s="14" t="s">
        <v>114</v>
      </c>
      <c r="AW431" s="14" t="s">
        <v>30</v>
      </c>
      <c r="AX431" s="14" t="s">
        <v>78</v>
      </c>
      <c r="AY431" s="181" t="s">
        <v>222</v>
      </c>
    </row>
    <row r="432" spans="1:65" s="12" customFormat="1" ht="22.95" customHeight="1">
      <c r="B432" s="143"/>
      <c r="D432" s="144" t="s">
        <v>73</v>
      </c>
      <c r="E432" s="154" t="s">
        <v>550</v>
      </c>
      <c r="F432" s="154" t="s">
        <v>551</v>
      </c>
      <c r="I432" s="146"/>
      <c r="J432" s="155">
        <f>BK432</f>
        <v>0</v>
      </c>
      <c r="L432" s="143"/>
      <c r="M432" s="148"/>
      <c r="N432" s="149"/>
      <c r="O432" s="149"/>
      <c r="P432" s="150">
        <f>SUM(P433:P448)</f>
        <v>0</v>
      </c>
      <c r="Q432" s="149"/>
      <c r="R432" s="150">
        <f>SUM(R433:R448)</f>
        <v>0</v>
      </c>
      <c r="S432" s="149"/>
      <c r="T432" s="151">
        <f>SUM(T433:T448)</f>
        <v>0.18058199999999999</v>
      </c>
      <c r="AR432" s="144" t="s">
        <v>85</v>
      </c>
      <c r="AT432" s="152" t="s">
        <v>73</v>
      </c>
      <c r="AU432" s="152" t="s">
        <v>78</v>
      </c>
      <c r="AY432" s="144" t="s">
        <v>222</v>
      </c>
      <c r="BK432" s="153">
        <f>SUM(BK433:BK448)</f>
        <v>0</v>
      </c>
    </row>
    <row r="433" spans="1:65" s="2" customFormat="1" ht="24.15" customHeight="1">
      <c r="A433" s="33"/>
      <c r="B433" s="156"/>
      <c r="C433" s="157" t="s">
        <v>552</v>
      </c>
      <c r="D433" s="157" t="s">
        <v>224</v>
      </c>
      <c r="E433" s="158" t="s">
        <v>553</v>
      </c>
      <c r="F433" s="159" t="s">
        <v>554</v>
      </c>
      <c r="G433" s="160" t="s">
        <v>399</v>
      </c>
      <c r="H433" s="161">
        <v>48.1</v>
      </c>
      <c r="I433" s="162"/>
      <c r="J433" s="163">
        <f>ROUND(I433*H433,2)</f>
        <v>0</v>
      </c>
      <c r="K433" s="164"/>
      <c r="L433" s="34"/>
      <c r="M433" s="165" t="s">
        <v>1</v>
      </c>
      <c r="N433" s="166" t="s">
        <v>40</v>
      </c>
      <c r="O433" s="62"/>
      <c r="P433" s="167">
        <f>O433*H433</f>
        <v>0</v>
      </c>
      <c r="Q433" s="167">
        <v>0</v>
      </c>
      <c r="R433" s="167">
        <f>Q433*H433</f>
        <v>0</v>
      </c>
      <c r="S433" s="167">
        <v>3.3E-3</v>
      </c>
      <c r="T433" s="168">
        <f>S433*H433</f>
        <v>0.15873000000000001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69" t="s">
        <v>349</v>
      </c>
      <c r="AT433" s="169" t="s">
        <v>224</v>
      </c>
      <c r="AU433" s="169" t="s">
        <v>85</v>
      </c>
      <c r="AY433" s="18" t="s">
        <v>222</v>
      </c>
      <c r="BE433" s="170">
        <f>IF(N433="základná",J433,0)</f>
        <v>0</v>
      </c>
      <c r="BF433" s="170">
        <f>IF(N433="znížená",J433,0)</f>
        <v>0</v>
      </c>
      <c r="BG433" s="170">
        <f>IF(N433="zákl. prenesená",J433,0)</f>
        <v>0</v>
      </c>
      <c r="BH433" s="170">
        <f>IF(N433="zníž. prenesená",J433,0)</f>
        <v>0</v>
      </c>
      <c r="BI433" s="170">
        <f>IF(N433="nulová",J433,0)</f>
        <v>0</v>
      </c>
      <c r="BJ433" s="18" t="s">
        <v>85</v>
      </c>
      <c r="BK433" s="170">
        <f>ROUND(I433*H433,2)</f>
        <v>0</v>
      </c>
      <c r="BL433" s="18" t="s">
        <v>349</v>
      </c>
      <c r="BM433" s="169" t="s">
        <v>555</v>
      </c>
    </row>
    <row r="434" spans="1:65" s="15" customFormat="1">
      <c r="B434" s="188"/>
      <c r="D434" s="172" t="s">
        <v>229</v>
      </c>
      <c r="E434" s="189" t="s">
        <v>1</v>
      </c>
      <c r="F434" s="190" t="s">
        <v>556</v>
      </c>
      <c r="H434" s="189" t="s">
        <v>1</v>
      </c>
      <c r="I434" s="191"/>
      <c r="L434" s="188"/>
      <c r="M434" s="192"/>
      <c r="N434" s="193"/>
      <c r="O434" s="193"/>
      <c r="P434" s="193"/>
      <c r="Q434" s="193"/>
      <c r="R434" s="193"/>
      <c r="S434" s="193"/>
      <c r="T434" s="194"/>
      <c r="AT434" s="189" t="s">
        <v>229</v>
      </c>
      <c r="AU434" s="189" t="s">
        <v>85</v>
      </c>
      <c r="AV434" s="15" t="s">
        <v>78</v>
      </c>
      <c r="AW434" s="15" t="s">
        <v>30</v>
      </c>
      <c r="AX434" s="15" t="s">
        <v>74</v>
      </c>
      <c r="AY434" s="189" t="s">
        <v>222</v>
      </c>
    </row>
    <row r="435" spans="1:65" s="13" customFormat="1">
      <c r="B435" s="171"/>
      <c r="D435" s="172" t="s">
        <v>229</v>
      </c>
      <c r="E435" s="173" t="s">
        <v>1</v>
      </c>
      <c r="F435" s="174" t="s">
        <v>557</v>
      </c>
      <c r="H435" s="175">
        <v>48.1</v>
      </c>
      <c r="I435" s="176"/>
      <c r="L435" s="171"/>
      <c r="M435" s="177"/>
      <c r="N435" s="178"/>
      <c r="O435" s="178"/>
      <c r="P435" s="178"/>
      <c r="Q435" s="178"/>
      <c r="R435" s="178"/>
      <c r="S435" s="178"/>
      <c r="T435" s="179"/>
      <c r="AT435" s="173" t="s">
        <v>229</v>
      </c>
      <c r="AU435" s="173" t="s">
        <v>85</v>
      </c>
      <c r="AV435" s="13" t="s">
        <v>85</v>
      </c>
      <c r="AW435" s="13" t="s">
        <v>30</v>
      </c>
      <c r="AX435" s="13" t="s">
        <v>74</v>
      </c>
      <c r="AY435" s="173" t="s">
        <v>222</v>
      </c>
    </row>
    <row r="436" spans="1:65" s="14" customFormat="1">
      <c r="B436" s="180"/>
      <c r="D436" s="172" t="s">
        <v>229</v>
      </c>
      <c r="E436" s="181" t="s">
        <v>1</v>
      </c>
      <c r="F436" s="182" t="s">
        <v>232</v>
      </c>
      <c r="H436" s="183">
        <v>48.1</v>
      </c>
      <c r="I436" s="184"/>
      <c r="L436" s="180"/>
      <c r="M436" s="185"/>
      <c r="N436" s="186"/>
      <c r="O436" s="186"/>
      <c r="P436" s="186"/>
      <c r="Q436" s="186"/>
      <c r="R436" s="186"/>
      <c r="S436" s="186"/>
      <c r="T436" s="187"/>
      <c r="AT436" s="181" t="s">
        <v>229</v>
      </c>
      <c r="AU436" s="181" t="s">
        <v>85</v>
      </c>
      <c r="AV436" s="14" t="s">
        <v>114</v>
      </c>
      <c r="AW436" s="14" t="s">
        <v>30</v>
      </c>
      <c r="AX436" s="14" t="s">
        <v>78</v>
      </c>
      <c r="AY436" s="181" t="s">
        <v>222</v>
      </c>
    </row>
    <row r="437" spans="1:65" s="2" customFormat="1" ht="24.15" customHeight="1">
      <c r="A437" s="33"/>
      <c r="B437" s="156"/>
      <c r="C437" s="157" t="s">
        <v>558</v>
      </c>
      <c r="D437" s="157" t="s">
        <v>224</v>
      </c>
      <c r="E437" s="158" t="s">
        <v>559</v>
      </c>
      <c r="F437" s="159" t="s">
        <v>560</v>
      </c>
      <c r="G437" s="160" t="s">
        <v>227</v>
      </c>
      <c r="H437" s="161">
        <v>1</v>
      </c>
      <c r="I437" s="162"/>
      <c r="J437" s="163">
        <f>ROUND(I437*H437,2)</f>
        <v>0</v>
      </c>
      <c r="K437" s="164"/>
      <c r="L437" s="34"/>
      <c r="M437" s="165" t="s">
        <v>1</v>
      </c>
      <c r="N437" s="166" t="s">
        <v>40</v>
      </c>
      <c r="O437" s="62"/>
      <c r="P437" s="167">
        <f>O437*H437</f>
        <v>0</v>
      </c>
      <c r="Q437" s="167">
        <v>0</v>
      </c>
      <c r="R437" s="167">
        <f>Q437*H437</f>
        <v>0</v>
      </c>
      <c r="S437" s="167">
        <v>1.1000000000000001E-3</v>
      </c>
      <c r="T437" s="168">
        <f>S437*H437</f>
        <v>1.1000000000000001E-3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69" t="s">
        <v>349</v>
      </c>
      <c r="AT437" s="169" t="s">
        <v>224</v>
      </c>
      <c r="AU437" s="169" t="s">
        <v>85</v>
      </c>
      <c r="AY437" s="18" t="s">
        <v>222</v>
      </c>
      <c r="BE437" s="170">
        <f>IF(N437="základná",J437,0)</f>
        <v>0</v>
      </c>
      <c r="BF437" s="170">
        <f>IF(N437="znížená",J437,0)</f>
        <v>0</v>
      </c>
      <c r="BG437" s="170">
        <f>IF(N437="zákl. prenesená",J437,0)</f>
        <v>0</v>
      </c>
      <c r="BH437" s="170">
        <f>IF(N437="zníž. prenesená",J437,0)</f>
        <v>0</v>
      </c>
      <c r="BI437" s="170">
        <f>IF(N437="nulová",J437,0)</f>
        <v>0</v>
      </c>
      <c r="BJ437" s="18" t="s">
        <v>85</v>
      </c>
      <c r="BK437" s="170">
        <f>ROUND(I437*H437,2)</f>
        <v>0</v>
      </c>
      <c r="BL437" s="18" t="s">
        <v>349</v>
      </c>
      <c r="BM437" s="169" t="s">
        <v>561</v>
      </c>
    </row>
    <row r="438" spans="1:65" s="15" customFormat="1">
      <c r="B438" s="188"/>
      <c r="D438" s="172" t="s">
        <v>229</v>
      </c>
      <c r="E438" s="189" t="s">
        <v>1</v>
      </c>
      <c r="F438" s="190" t="s">
        <v>562</v>
      </c>
      <c r="H438" s="189" t="s">
        <v>1</v>
      </c>
      <c r="I438" s="191"/>
      <c r="L438" s="188"/>
      <c r="M438" s="192"/>
      <c r="N438" s="193"/>
      <c r="O438" s="193"/>
      <c r="P438" s="193"/>
      <c r="Q438" s="193"/>
      <c r="R438" s="193"/>
      <c r="S438" s="193"/>
      <c r="T438" s="194"/>
      <c r="AT438" s="189" t="s">
        <v>229</v>
      </c>
      <c r="AU438" s="189" t="s">
        <v>85</v>
      </c>
      <c r="AV438" s="15" t="s">
        <v>78</v>
      </c>
      <c r="AW438" s="15" t="s">
        <v>30</v>
      </c>
      <c r="AX438" s="15" t="s">
        <v>74</v>
      </c>
      <c r="AY438" s="189" t="s">
        <v>222</v>
      </c>
    </row>
    <row r="439" spans="1:65" s="13" customFormat="1">
      <c r="B439" s="171"/>
      <c r="D439" s="172" t="s">
        <v>229</v>
      </c>
      <c r="E439" s="173" t="s">
        <v>1</v>
      </c>
      <c r="F439" s="174" t="s">
        <v>78</v>
      </c>
      <c r="H439" s="175">
        <v>1</v>
      </c>
      <c r="I439" s="176"/>
      <c r="L439" s="171"/>
      <c r="M439" s="177"/>
      <c r="N439" s="178"/>
      <c r="O439" s="178"/>
      <c r="P439" s="178"/>
      <c r="Q439" s="178"/>
      <c r="R439" s="178"/>
      <c r="S439" s="178"/>
      <c r="T439" s="179"/>
      <c r="AT439" s="173" t="s">
        <v>229</v>
      </c>
      <c r="AU439" s="173" t="s">
        <v>85</v>
      </c>
      <c r="AV439" s="13" t="s">
        <v>85</v>
      </c>
      <c r="AW439" s="13" t="s">
        <v>30</v>
      </c>
      <c r="AX439" s="13" t="s">
        <v>74</v>
      </c>
      <c r="AY439" s="173" t="s">
        <v>222</v>
      </c>
    </row>
    <row r="440" spans="1:65" s="14" customFormat="1">
      <c r="B440" s="180"/>
      <c r="D440" s="172" t="s">
        <v>229</v>
      </c>
      <c r="E440" s="181" t="s">
        <v>1</v>
      </c>
      <c r="F440" s="182" t="s">
        <v>232</v>
      </c>
      <c r="H440" s="183">
        <v>1</v>
      </c>
      <c r="I440" s="184"/>
      <c r="L440" s="180"/>
      <c r="M440" s="185"/>
      <c r="N440" s="186"/>
      <c r="O440" s="186"/>
      <c r="P440" s="186"/>
      <c r="Q440" s="186"/>
      <c r="R440" s="186"/>
      <c r="S440" s="186"/>
      <c r="T440" s="187"/>
      <c r="AT440" s="181" t="s">
        <v>229</v>
      </c>
      <c r="AU440" s="181" t="s">
        <v>85</v>
      </c>
      <c r="AV440" s="14" t="s">
        <v>114</v>
      </c>
      <c r="AW440" s="14" t="s">
        <v>30</v>
      </c>
      <c r="AX440" s="14" t="s">
        <v>78</v>
      </c>
      <c r="AY440" s="181" t="s">
        <v>222</v>
      </c>
    </row>
    <row r="441" spans="1:65" s="2" customFormat="1" ht="24.15" customHeight="1">
      <c r="A441" s="33"/>
      <c r="B441" s="156"/>
      <c r="C441" s="157" t="s">
        <v>563</v>
      </c>
      <c r="D441" s="157" t="s">
        <v>224</v>
      </c>
      <c r="E441" s="158" t="s">
        <v>564</v>
      </c>
      <c r="F441" s="159" t="s">
        <v>565</v>
      </c>
      <c r="G441" s="160" t="s">
        <v>227</v>
      </c>
      <c r="H441" s="161">
        <v>2</v>
      </c>
      <c r="I441" s="162"/>
      <c r="J441" s="163">
        <f>ROUND(I441*H441,2)</f>
        <v>0</v>
      </c>
      <c r="K441" s="164"/>
      <c r="L441" s="34"/>
      <c r="M441" s="165" t="s">
        <v>1</v>
      </c>
      <c r="N441" s="166" t="s">
        <v>40</v>
      </c>
      <c r="O441" s="62"/>
      <c r="P441" s="167">
        <f>O441*H441</f>
        <v>0</v>
      </c>
      <c r="Q441" s="167">
        <v>0</v>
      </c>
      <c r="R441" s="167">
        <f>Q441*H441</f>
        <v>0</v>
      </c>
      <c r="S441" s="167">
        <v>2.8999999999999998E-3</v>
      </c>
      <c r="T441" s="168">
        <f>S441*H441</f>
        <v>5.7999999999999996E-3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9" t="s">
        <v>349</v>
      </c>
      <c r="AT441" s="169" t="s">
        <v>224</v>
      </c>
      <c r="AU441" s="169" t="s">
        <v>85</v>
      </c>
      <c r="AY441" s="18" t="s">
        <v>222</v>
      </c>
      <c r="BE441" s="170">
        <f>IF(N441="základná",J441,0)</f>
        <v>0</v>
      </c>
      <c r="BF441" s="170">
        <f>IF(N441="znížená",J441,0)</f>
        <v>0</v>
      </c>
      <c r="BG441" s="170">
        <f>IF(N441="zákl. prenesená",J441,0)</f>
        <v>0</v>
      </c>
      <c r="BH441" s="170">
        <f>IF(N441="zníž. prenesená",J441,0)</f>
        <v>0</v>
      </c>
      <c r="BI441" s="170">
        <f>IF(N441="nulová",J441,0)</f>
        <v>0</v>
      </c>
      <c r="BJ441" s="18" t="s">
        <v>85</v>
      </c>
      <c r="BK441" s="170">
        <f>ROUND(I441*H441,2)</f>
        <v>0</v>
      </c>
      <c r="BL441" s="18" t="s">
        <v>349</v>
      </c>
      <c r="BM441" s="169" t="s">
        <v>566</v>
      </c>
    </row>
    <row r="442" spans="1:65" s="15" customFormat="1">
      <c r="B442" s="188"/>
      <c r="D442" s="172" t="s">
        <v>229</v>
      </c>
      <c r="E442" s="189" t="s">
        <v>1</v>
      </c>
      <c r="F442" s="190" t="s">
        <v>567</v>
      </c>
      <c r="H442" s="189" t="s">
        <v>1</v>
      </c>
      <c r="I442" s="191"/>
      <c r="L442" s="188"/>
      <c r="M442" s="192"/>
      <c r="N442" s="193"/>
      <c r="O442" s="193"/>
      <c r="P442" s="193"/>
      <c r="Q442" s="193"/>
      <c r="R442" s="193"/>
      <c r="S442" s="193"/>
      <c r="T442" s="194"/>
      <c r="AT442" s="189" t="s">
        <v>229</v>
      </c>
      <c r="AU442" s="189" t="s">
        <v>85</v>
      </c>
      <c r="AV442" s="15" t="s">
        <v>78</v>
      </c>
      <c r="AW442" s="15" t="s">
        <v>30</v>
      </c>
      <c r="AX442" s="15" t="s">
        <v>74</v>
      </c>
      <c r="AY442" s="189" t="s">
        <v>222</v>
      </c>
    </row>
    <row r="443" spans="1:65" s="13" customFormat="1">
      <c r="B443" s="171"/>
      <c r="D443" s="172" t="s">
        <v>229</v>
      </c>
      <c r="E443" s="173" t="s">
        <v>1</v>
      </c>
      <c r="F443" s="174" t="s">
        <v>85</v>
      </c>
      <c r="H443" s="175">
        <v>2</v>
      </c>
      <c r="I443" s="176"/>
      <c r="L443" s="171"/>
      <c r="M443" s="177"/>
      <c r="N443" s="178"/>
      <c r="O443" s="178"/>
      <c r="P443" s="178"/>
      <c r="Q443" s="178"/>
      <c r="R443" s="178"/>
      <c r="S443" s="178"/>
      <c r="T443" s="179"/>
      <c r="AT443" s="173" t="s">
        <v>229</v>
      </c>
      <c r="AU443" s="173" t="s">
        <v>85</v>
      </c>
      <c r="AV443" s="13" t="s">
        <v>85</v>
      </c>
      <c r="AW443" s="13" t="s">
        <v>30</v>
      </c>
      <c r="AX443" s="13" t="s">
        <v>74</v>
      </c>
      <c r="AY443" s="173" t="s">
        <v>222</v>
      </c>
    </row>
    <row r="444" spans="1:65" s="14" customFormat="1">
      <c r="B444" s="180"/>
      <c r="D444" s="172" t="s">
        <v>229</v>
      </c>
      <c r="E444" s="181" t="s">
        <v>1</v>
      </c>
      <c r="F444" s="182" t="s">
        <v>232</v>
      </c>
      <c r="H444" s="183">
        <v>2</v>
      </c>
      <c r="I444" s="184"/>
      <c r="L444" s="180"/>
      <c r="M444" s="185"/>
      <c r="N444" s="186"/>
      <c r="O444" s="186"/>
      <c r="P444" s="186"/>
      <c r="Q444" s="186"/>
      <c r="R444" s="186"/>
      <c r="S444" s="186"/>
      <c r="T444" s="187"/>
      <c r="AT444" s="181" t="s">
        <v>229</v>
      </c>
      <c r="AU444" s="181" t="s">
        <v>85</v>
      </c>
      <c r="AV444" s="14" t="s">
        <v>114</v>
      </c>
      <c r="AW444" s="14" t="s">
        <v>30</v>
      </c>
      <c r="AX444" s="14" t="s">
        <v>78</v>
      </c>
      <c r="AY444" s="181" t="s">
        <v>222</v>
      </c>
    </row>
    <row r="445" spans="1:65" s="2" customFormat="1" ht="24.15" customHeight="1">
      <c r="A445" s="33"/>
      <c r="B445" s="156"/>
      <c r="C445" s="157" t="s">
        <v>568</v>
      </c>
      <c r="D445" s="157" t="s">
        <v>224</v>
      </c>
      <c r="E445" s="158" t="s">
        <v>569</v>
      </c>
      <c r="F445" s="159" t="s">
        <v>570</v>
      </c>
      <c r="G445" s="160" t="s">
        <v>399</v>
      </c>
      <c r="H445" s="161">
        <v>4.2</v>
      </c>
      <c r="I445" s="162"/>
      <c r="J445" s="163">
        <f>ROUND(I445*H445,2)</f>
        <v>0</v>
      </c>
      <c r="K445" s="164"/>
      <c r="L445" s="34"/>
      <c r="M445" s="165" t="s">
        <v>1</v>
      </c>
      <c r="N445" s="166" t="s">
        <v>40</v>
      </c>
      <c r="O445" s="62"/>
      <c r="P445" s="167">
        <f>O445*H445</f>
        <v>0</v>
      </c>
      <c r="Q445" s="167">
        <v>0</v>
      </c>
      <c r="R445" s="167">
        <f>Q445*H445</f>
        <v>0</v>
      </c>
      <c r="S445" s="167">
        <v>3.5599999999999998E-3</v>
      </c>
      <c r="T445" s="168">
        <f>S445*H445</f>
        <v>1.4952E-2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69" t="s">
        <v>349</v>
      </c>
      <c r="AT445" s="169" t="s">
        <v>224</v>
      </c>
      <c r="AU445" s="169" t="s">
        <v>85</v>
      </c>
      <c r="AY445" s="18" t="s">
        <v>222</v>
      </c>
      <c r="BE445" s="170">
        <f>IF(N445="základná",J445,0)</f>
        <v>0</v>
      </c>
      <c r="BF445" s="170">
        <f>IF(N445="znížená",J445,0)</f>
        <v>0</v>
      </c>
      <c r="BG445" s="170">
        <f>IF(N445="zákl. prenesená",J445,0)</f>
        <v>0</v>
      </c>
      <c r="BH445" s="170">
        <f>IF(N445="zníž. prenesená",J445,0)</f>
        <v>0</v>
      </c>
      <c r="BI445" s="170">
        <f>IF(N445="nulová",J445,0)</f>
        <v>0</v>
      </c>
      <c r="BJ445" s="18" t="s">
        <v>85</v>
      </c>
      <c r="BK445" s="170">
        <f>ROUND(I445*H445,2)</f>
        <v>0</v>
      </c>
      <c r="BL445" s="18" t="s">
        <v>349</v>
      </c>
      <c r="BM445" s="169" t="s">
        <v>571</v>
      </c>
    </row>
    <row r="446" spans="1:65" s="15" customFormat="1">
      <c r="B446" s="188"/>
      <c r="D446" s="172" t="s">
        <v>229</v>
      </c>
      <c r="E446" s="189" t="s">
        <v>1</v>
      </c>
      <c r="F446" s="190" t="s">
        <v>572</v>
      </c>
      <c r="H446" s="189" t="s">
        <v>1</v>
      </c>
      <c r="I446" s="191"/>
      <c r="L446" s="188"/>
      <c r="M446" s="192"/>
      <c r="N446" s="193"/>
      <c r="O446" s="193"/>
      <c r="P446" s="193"/>
      <c r="Q446" s="193"/>
      <c r="R446" s="193"/>
      <c r="S446" s="193"/>
      <c r="T446" s="194"/>
      <c r="AT446" s="189" t="s">
        <v>229</v>
      </c>
      <c r="AU446" s="189" t="s">
        <v>85</v>
      </c>
      <c r="AV446" s="15" t="s">
        <v>78</v>
      </c>
      <c r="AW446" s="15" t="s">
        <v>30</v>
      </c>
      <c r="AX446" s="15" t="s">
        <v>74</v>
      </c>
      <c r="AY446" s="189" t="s">
        <v>222</v>
      </c>
    </row>
    <row r="447" spans="1:65" s="13" customFormat="1">
      <c r="B447" s="171"/>
      <c r="D447" s="172" t="s">
        <v>229</v>
      </c>
      <c r="E447" s="173" t="s">
        <v>1</v>
      </c>
      <c r="F447" s="174" t="s">
        <v>573</v>
      </c>
      <c r="H447" s="175">
        <v>4.2</v>
      </c>
      <c r="I447" s="176"/>
      <c r="L447" s="171"/>
      <c r="M447" s="177"/>
      <c r="N447" s="178"/>
      <c r="O447" s="178"/>
      <c r="P447" s="178"/>
      <c r="Q447" s="178"/>
      <c r="R447" s="178"/>
      <c r="S447" s="178"/>
      <c r="T447" s="179"/>
      <c r="AT447" s="173" t="s">
        <v>229</v>
      </c>
      <c r="AU447" s="173" t="s">
        <v>85</v>
      </c>
      <c r="AV447" s="13" t="s">
        <v>85</v>
      </c>
      <c r="AW447" s="13" t="s">
        <v>30</v>
      </c>
      <c r="AX447" s="13" t="s">
        <v>74</v>
      </c>
      <c r="AY447" s="173" t="s">
        <v>222</v>
      </c>
    </row>
    <row r="448" spans="1:65" s="14" customFormat="1">
      <c r="B448" s="180"/>
      <c r="D448" s="172" t="s">
        <v>229</v>
      </c>
      <c r="E448" s="181" t="s">
        <v>1</v>
      </c>
      <c r="F448" s="182" t="s">
        <v>232</v>
      </c>
      <c r="H448" s="183">
        <v>4.2</v>
      </c>
      <c r="I448" s="184"/>
      <c r="L448" s="180"/>
      <c r="M448" s="185"/>
      <c r="N448" s="186"/>
      <c r="O448" s="186"/>
      <c r="P448" s="186"/>
      <c r="Q448" s="186"/>
      <c r="R448" s="186"/>
      <c r="S448" s="186"/>
      <c r="T448" s="187"/>
      <c r="AT448" s="181" t="s">
        <v>229</v>
      </c>
      <c r="AU448" s="181" t="s">
        <v>85</v>
      </c>
      <c r="AV448" s="14" t="s">
        <v>114</v>
      </c>
      <c r="AW448" s="14" t="s">
        <v>30</v>
      </c>
      <c r="AX448" s="14" t="s">
        <v>78</v>
      </c>
      <c r="AY448" s="181" t="s">
        <v>222</v>
      </c>
    </row>
    <row r="449" spans="1:65" s="12" customFormat="1" ht="22.95" customHeight="1">
      <c r="B449" s="143"/>
      <c r="D449" s="144" t="s">
        <v>73</v>
      </c>
      <c r="E449" s="154" t="s">
        <v>574</v>
      </c>
      <c r="F449" s="154" t="s">
        <v>575</v>
      </c>
      <c r="I449" s="146"/>
      <c r="J449" s="155">
        <f>BK449</f>
        <v>0</v>
      </c>
      <c r="L449" s="143"/>
      <c r="M449" s="148"/>
      <c r="N449" s="149"/>
      <c r="O449" s="149"/>
      <c r="P449" s="150">
        <f>SUM(P450:P457)</f>
        <v>0</v>
      </c>
      <c r="Q449" s="149"/>
      <c r="R449" s="150">
        <f>SUM(R450:R457)</f>
        <v>0</v>
      </c>
      <c r="S449" s="149"/>
      <c r="T449" s="151">
        <f>SUM(T450:T457)</f>
        <v>13.338000000000001</v>
      </c>
      <c r="AR449" s="144" t="s">
        <v>85</v>
      </c>
      <c r="AT449" s="152" t="s">
        <v>73</v>
      </c>
      <c r="AU449" s="152" t="s">
        <v>78</v>
      </c>
      <c r="AY449" s="144" t="s">
        <v>222</v>
      </c>
      <c r="BK449" s="153">
        <f>SUM(BK450:BK457)</f>
        <v>0</v>
      </c>
    </row>
    <row r="450" spans="1:65" s="2" customFormat="1" ht="37.950000000000003" customHeight="1">
      <c r="A450" s="33"/>
      <c r="B450" s="156"/>
      <c r="C450" s="157" t="s">
        <v>576</v>
      </c>
      <c r="D450" s="157" t="s">
        <v>224</v>
      </c>
      <c r="E450" s="158" t="s">
        <v>577</v>
      </c>
      <c r="F450" s="159" t="s">
        <v>578</v>
      </c>
      <c r="G450" s="160" t="s">
        <v>249</v>
      </c>
      <c r="H450" s="161">
        <v>150</v>
      </c>
      <c r="I450" s="162"/>
      <c r="J450" s="163">
        <f>ROUND(I450*H450,2)</f>
        <v>0</v>
      </c>
      <c r="K450" s="164"/>
      <c r="L450" s="34"/>
      <c r="M450" s="165" t="s">
        <v>1</v>
      </c>
      <c r="N450" s="166" t="s">
        <v>40</v>
      </c>
      <c r="O450" s="62"/>
      <c r="P450" s="167">
        <f>O450*H450</f>
        <v>0</v>
      </c>
      <c r="Q450" s="167">
        <v>0</v>
      </c>
      <c r="R450" s="167">
        <f>Q450*H450</f>
        <v>0</v>
      </c>
      <c r="S450" s="167">
        <v>0.05</v>
      </c>
      <c r="T450" s="168">
        <f>S450*H450</f>
        <v>7.5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69" t="s">
        <v>349</v>
      </c>
      <c r="AT450" s="169" t="s">
        <v>224</v>
      </c>
      <c r="AU450" s="169" t="s">
        <v>85</v>
      </c>
      <c r="AY450" s="18" t="s">
        <v>222</v>
      </c>
      <c r="BE450" s="170">
        <f>IF(N450="základná",J450,0)</f>
        <v>0</v>
      </c>
      <c r="BF450" s="170">
        <f>IF(N450="znížená",J450,0)</f>
        <v>0</v>
      </c>
      <c r="BG450" s="170">
        <f>IF(N450="zákl. prenesená",J450,0)</f>
        <v>0</v>
      </c>
      <c r="BH450" s="170">
        <f>IF(N450="zníž. prenesená",J450,0)</f>
        <v>0</v>
      </c>
      <c r="BI450" s="170">
        <f>IF(N450="nulová",J450,0)</f>
        <v>0</v>
      </c>
      <c r="BJ450" s="18" t="s">
        <v>85</v>
      </c>
      <c r="BK450" s="170">
        <f>ROUND(I450*H450,2)</f>
        <v>0</v>
      </c>
      <c r="BL450" s="18" t="s">
        <v>349</v>
      </c>
      <c r="BM450" s="169" t="s">
        <v>579</v>
      </c>
    </row>
    <row r="451" spans="1:65" s="15" customFormat="1">
      <c r="B451" s="188"/>
      <c r="D451" s="172" t="s">
        <v>229</v>
      </c>
      <c r="E451" s="189" t="s">
        <v>1</v>
      </c>
      <c r="F451" s="190" t="s">
        <v>580</v>
      </c>
      <c r="H451" s="189" t="s">
        <v>1</v>
      </c>
      <c r="I451" s="191"/>
      <c r="L451" s="188"/>
      <c r="M451" s="192"/>
      <c r="N451" s="193"/>
      <c r="O451" s="193"/>
      <c r="P451" s="193"/>
      <c r="Q451" s="193"/>
      <c r="R451" s="193"/>
      <c r="S451" s="193"/>
      <c r="T451" s="194"/>
      <c r="AT451" s="189" t="s">
        <v>229</v>
      </c>
      <c r="AU451" s="189" t="s">
        <v>85</v>
      </c>
      <c r="AV451" s="15" t="s">
        <v>78</v>
      </c>
      <c r="AW451" s="15" t="s">
        <v>30</v>
      </c>
      <c r="AX451" s="15" t="s">
        <v>74</v>
      </c>
      <c r="AY451" s="189" t="s">
        <v>222</v>
      </c>
    </row>
    <row r="452" spans="1:65" s="13" customFormat="1">
      <c r="B452" s="171"/>
      <c r="D452" s="172" t="s">
        <v>229</v>
      </c>
      <c r="E452" s="173" t="s">
        <v>1</v>
      </c>
      <c r="F452" s="174" t="s">
        <v>581</v>
      </c>
      <c r="H452" s="175">
        <v>150</v>
      </c>
      <c r="I452" s="176"/>
      <c r="L452" s="171"/>
      <c r="M452" s="177"/>
      <c r="N452" s="178"/>
      <c r="O452" s="178"/>
      <c r="P452" s="178"/>
      <c r="Q452" s="178"/>
      <c r="R452" s="178"/>
      <c r="S452" s="178"/>
      <c r="T452" s="179"/>
      <c r="AT452" s="173" t="s">
        <v>229</v>
      </c>
      <c r="AU452" s="173" t="s">
        <v>85</v>
      </c>
      <c r="AV452" s="13" t="s">
        <v>85</v>
      </c>
      <c r="AW452" s="13" t="s">
        <v>30</v>
      </c>
      <c r="AX452" s="13" t="s">
        <v>74</v>
      </c>
      <c r="AY452" s="173" t="s">
        <v>222</v>
      </c>
    </row>
    <row r="453" spans="1:65" s="14" customFormat="1">
      <c r="B453" s="180"/>
      <c r="D453" s="172" t="s">
        <v>229</v>
      </c>
      <c r="E453" s="181" t="s">
        <v>1</v>
      </c>
      <c r="F453" s="182" t="s">
        <v>232</v>
      </c>
      <c r="H453" s="183">
        <v>150</v>
      </c>
      <c r="I453" s="184"/>
      <c r="L453" s="180"/>
      <c r="M453" s="185"/>
      <c r="N453" s="186"/>
      <c r="O453" s="186"/>
      <c r="P453" s="186"/>
      <c r="Q453" s="186"/>
      <c r="R453" s="186"/>
      <c r="S453" s="186"/>
      <c r="T453" s="187"/>
      <c r="AT453" s="181" t="s">
        <v>229</v>
      </c>
      <c r="AU453" s="181" t="s">
        <v>85</v>
      </c>
      <c r="AV453" s="14" t="s">
        <v>114</v>
      </c>
      <c r="AW453" s="14" t="s">
        <v>30</v>
      </c>
      <c r="AX453" s="14" t="s">
        <v>78</v>
      </c>
      <c r="AY453" s="181" t="s">
        <v>222</v>
      </c>
    </row>
    <row r="454" spans="1:65" s="2" customFormat="1" ht="33" customHeight="1">
      <c r="A454" s="33"/>
      <c r="B454" s="156"/>
      <c r="C454" s="157" t="s">
        <v>582</v>
      </c>
      <c r="D454" s="157" t="s">
        <v>224</v>
      </c>
      <c r="E454" s="158" t="s">
        <v>583</v>
      </c>
      <c r="F454" s="159" t="s">
        <v>584</v>
      </c>
      <c r="G454" s="160" t="s">
        <v>249</v>
      </c>
      <c r="H454" s="161">
        <v>417</v>
      </c>
      <c r="I454" s="162"/>
      <c r="J454" s="163">
        <f>ROUND(I454*H454,2)</f>
        <v>0</v>
      </c>
      <c r="K454" s="164"/>
      <c r="L454" s="34"/>
      <c r="M454" s="165" t="s">
        <v>1</v>
      </c>
      <c r="N454" s="166" t="s">
        <v>40</v>
      </c>
      <c r="O454" s="62"/>
      <c r="P454" s="167">
        <f>O454*H454</f>
        <v>0</v>
      </c>
      <c r="Q454" s="167">
        <v>0</v>
      </c>
      <c r="R454" s="167">
        <f>Q454*H454</f>
        <v>0</v>
      </c>
      <c r="S454" s="167">
        <v>1.4E-2</v>
      </c>
      <c r="T454" s="168">
        <f>S454*H454</f>
        <v>5.8380000000000001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9" t="s">
        <v>349</v>
      </c>
      <c r="AT454" s="169" t="s">
        <v>224</v>
      </c>
      <c r="AU454" s="169" t="s">
        <v>85</v>
      </c>
      <c r="AY454" s="18" t="s">
        <v>222</v>
      </c>
      <c r="BE454" s="170">
        <f>IF(N454="základná",J454,0)</f>
        <v>0</v>
      </c>
      <c r="BF454" s="170">
        <f>IF(N454="znížená",J454,0)</f>
        <v>0</v>
      </c>
      <c r="BG454" s="170">
        <f>IF(N454="zákl. prenesená",J454,0)</f>
        <v>0</v>
      </c>
      <c r="BH454" s="170">
        <f>IF(N454="zníž. prenesená",J454,0)</f>
        <v>0</v>
      </c>
      <c r="BI454" s="170">
        <f>IF(N454="nulová",J454,0)</f>
        <v>0</v>
      </c>
      <c r="BJ454" s="18" t="s">
        <v>85</v>
      </c>
      <c r="BK454" s="170">
        <f>ROUND(I454*H454,2)</f>
        <v>0</v>
      </c>
      <c r="BL454" s="18" t="s">
        <v>349</v>
      </c>
      <c r="BM454" s="169" t="s">
        <v>585</v>
      </c>
    </row>
    <row r="455" spans="1:65" s="15" customFormat="1">
      <c r="B455" s="188"/>
      <c r="D455" s="172" t="s">
        <v>229</v>
      </c>
      <c r="E455" s="189" t="s">
        <v>1</v>
      </c>
      <c r="F455" s="190" t="s">
        <v>586</v>
      </c>
      <c r="H455" s="189" t="s">
        <v>1</v>
      </c>
      <c r="I455" s="191"/>
      <c r="L455" s="188"/>
      <c r="M455" s="192"/>
      <c r="N455" s="193"/>
      <c r="O455" s="193"/>
      <c r="P455" s="193"/>
      <c r="Q455" s="193"/>
      <c r="R455" s="193"/>
      <c r="S455" s="193"/>
      <c r="T455" s="194"/>
      <c r="AT455" s="189" t="s">
        <v>229</v>
      </c>
      <c r="AU455" s="189" t="s">
        <v>85</v>
      </c>
      <c r="AV455" s="15" t="s">
        <v>78</v>
      </c>
      <c r="AW455" s="15" t="s">
        <v>30</v>
      </c>
      <c r="AX455" s="15" t="s">
        <v>74</v>
      </c>
      <c r="AY455" s="189" t="s">
        <v>222</v>
      </c>
    </row>
    <row r="456" spans="1:65" s="13" customFormat="1">
      <c r="B456" s="171"/>
      <c r="D456" s="172" t="s">
        <v>229</v>
      </c>
      <c r="E456" s="173" t="s">
        <v>1</v>
      </c>
      <c r="F456" s="174" t="s">
        <v>587</v>
      </c>
      <c r="H456" s="175">
        <v>417</v>
      </c>
      <c r="I456" s="176"/>
      <c r="L456" s="171"/>
      <c r="M456" s="177"/>
      <c r="N456" s="178"/>
      <c r="O456" s="178"/>
      <c r="P456" s="178"/>
      <c r="Q456" s="178"/>
      <c r="R456" s="178"/>
      <c r="S456" s="178"/>
      <c r="T456" s="179"/>
      <c r="AT456" s="173" t="s">
        <v>229</v>
      </c>
      <c r="AU456" s="173" t="s">
        <v>85</v>
      </c>
      <c r="AV456" s="13" t="s">
        <v>85</v>
      </c>
      <c r="AW456" s="13" t="s">
        <v>30</v>
      </c>
      <c r="AX456" s="13" t="s">
        <v>74</v>
      </c>
      <c r="AY456" s="173" t="s">
        <v>222</v>
      </c>
    </row>
    <row r="457" spans="1:65" s="14" customFormat="1">
      <c r="B457" s="180"/>
      <c r="D457" s="172" t="s">
        <v>229</v>
      </c>
      <c r="E457" s="181" t="s">
        <v>1</v>
      </c>
      <c r="F457" s="182" t="s">
        <v>232</v>
      </c>
      <c r="H457" s="183">
        <v>417</v>
      </c>
      <c r="I457" s="184"/>
      <c r="L457" s="180"/>
      <c r="M457" s="185"/>
      <c r="N457" s="186"/>
      <c r="O457" s="186"/>
      <c r="P457" s="186"/>
      <c r="Q457" s="186"/>
      <c r="R457" s="186"/>
      <c r="S457" s="186"/>
      <c r="T457" s="187"/>
      <c r="AT457" s="181" t="s">
        <v>229</v>
      </c>
      <c r="AU457" s="181" t="s">
        <v>85</v>
      </c>
      <c r="AV457" s="14" t="s">
        <v>114</v>
      </c>
      <c r="AW457" s="14" t="s">
        <v>30</v>
      </c>
      <c r="AX457" s="14" t="s">
        <v>78</v>
      </c>
      <c r="AY457" s="181" t="s">
        <v>222</v>
      </c>
    </row>
    <row r="458" spans="1:65" s="12" customFormat="1" ht="25.95" customHeight="1">
      <c r="B458" s="143"/>
      <c r="D458" s="144" t="s">
        <v>73</v>
      </c>
      <c r="E458" s="145" t="s">
        <v>588</v>
      </c>
      <c r="F458" s="145" t="s">
        <v>589</v>
      </c>
      <c r="I458" s="146"/>
      <c r="J458" s="147">
        <f>BK458</f>
        <v>0</v>
      </c>
      <c r="L458" s="143"/>
      <c r="M458" s="148"/>
      <c r="N458" s="149"/>
      <c r="O458" s="149"/>
      <c r="P458" s="150">
        <f>P459</f>
        <v>0</v>
      </c>
      <c r="Q458" s="149"/>
      <c r="R458" s="150">
        <f>R459</f>
        <v>0</v>
      </c>
      <c r="S458" s="149"/>
      <c r="T458" s="151">
        <f>T459</f>
        <v>0</v>
      </c>
      <c r="AR458" s="144" t="s">
        <v>90</v>
      </c>
      <c r="AT458" s="152" t="s">
        <v>73</v>
      </c>
      <c r="AU458" s="152" t="s">
        <v>74</v>
      </c>
      <c r="AY458" s="144" t="s">
        <v>222</v>
      </c>
      <c r="BK458" s="153">
        <f>BK459</f>
        <v>0</v>
      </c>
    </row>
    <row r="459" spans="1:65" s="12" customFormat="1" ht="22.95" customHeight="1">
      <c r="B459" s="143"/>
      <c r="D459" s="144" t="s">
        <v>73</v>
      </c>
      <c r="E459" s="154" t="s">
        <v>590</v>
      </c>
      <c r="F459" s="154" t="s">
        <v>591</v>
      </c>
      <c r="I459" s="146"/>
      <c r="J459" s="155">
        <f>BK459</f>
        <v>0</v>
      </c>
      <c r="L459" s="143"/>
      <c r="M459" s="148"/>
      <c r="N459" s="149"/>
      <c r="O459" s="149"/>
      <c r="P459" s="150">
        <f>SUM(P460:P461)</f>
        <v>0</v>
      </c>
      <c r="Q459" s="149"/>
      <c r="R459" s="150">
        <f>SUM(R460:R461)</f>
        <v>0</v>
      </c>
      <c r="S459" s="149"/>
      <c r="T459" s="151">
        <f>SUM(T460:T461)</f>
        <v>0</v>
      </c>
      <c r="AR459" s="144" t="s">
        <v>90</v>
      </c>
      <c r="AT459" s="152" t="s">
        <v>73</v>
      </c>
      <c r="AU459" s="152" t="s">
        <v>78</v>
      </c>
      <c r="AY459" s="144" t="s">
        <v>222</v>
      </c>
      <c r="BK459" s="153">
        <f>SUM(BK460:BK461)</f>
        <v>0</v>
      </c>
    </row>
    <row r="460" spans="1:65" s="2" customFormat="1" ht="16.5" customHeight="1">
      <c r="A460" s="33"/>
      <c r="B460" s="156"/>
      <c r="C460" s="157" t="s">
        <v>592</v>
      </c>
      <c r="D460" s="157" t="s">
        <v>224</v>
      </c>
      <c r="E460" s="158" t="s">
        <v>593</v>
      </c>
      <c r="F460" s="159" t="s">
        <v>594</v>
      </c>
      <c r="G460" s="160" t="s">
        <v>227</v>
      </c>
      <c r="H460" s="161">
        <v>2</v>
      </c>
      <c r="I460" s="162"/>
      <c r="J460" s="163">
        <f>ROUND(I460*H460,2)</f>
        <v>0</v>
      </c>
      <c r="K460" s="164"/>
      <c r="L460" s="34"/>
      <c r="M460" s="165" t="s">
        <v>1</v>
      </c>
      <c r="N460" s="166" t="s">
        <v>40</v>
      </c>
      <c r="O460" s="62"/>
      <c r="P460" s="167">
        <f>O460*H460</f>
        <v>0</v>
      </c>
      <c r="Q460" s="167">
        <v>0</v>
      </c>
      <c r="R460" s="167">
        <f>Q460*H460</f>
        <v>0</v>
      </c>
      <c r="S460" s="167">
        <v>0</v>
      </c>
      <c r="T460" s="168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69" t="s">
        <v>595</v>
      </c>
      <c r="AT460" s="169" t="s">
        <v>224</v>
      </c>
      <c r="AU460" s="169" t="s">
        <v>85</v>
      </c>
      <c r="AY460" s="18" t="s">
        <v>222</v>
      </c>
      <c r="BE460" s="170">
        <f>IF(N460="základná",J460,0)</f>
        <v>0</v>
      </c>
      <c r="BF460" s="170">
        <f>IF(N460="znížená",J460,0)</f>
        <v>0</v>
      </c>
      <c r="BG460" s="170">
        <f>IF(N460="zákl. prenesená",J460,0)</f>
        <v>0</v>
      </c>
      <c r="BH460" s="170">
        <f>IF(N460="zníž. prenesená",J460,0)</f>
        <v>0</v>
      </c>
      <c r="BI460" s="170">
        <f>IF(N460="nulová",J460,0)</f>
        <v>0</v>
      </c>
      <c r="BJ460" s="18" t="s">
        <v>85</v>
      </c>
      <c r="BK460" s="170">
        <f>ROUND(I460*H460,2)</f>
        <v>0</v>
      </c>
      <c r="BL460" s="18" t="s">
        <v>595</v>
      </c>
      <c r="BM460" s="169" t="s">
        <v>596</v>
      </c>
    </row>
    <row r="461" spans="1:65" s="13" customFormat="1">
      <c r="B461" s="171"/>
      <c r="D461" s="172" t="s">
        <v>229</v>
      </c>
      <c r="E461" s="173" t="s">
        <v>1</v>
      </c>
      <c r="F461" s="174" t="s">
        <v>597</v>
      </c>
      <c r="H461" s="175">
        <v>2</v>
      </c>
      <c r="I461" s="176"/>
      <c r="L461" s="171"/>
      <c r="M461" s="203"/>
      <c r="N461" s="204"/>
      <c r="O461" s="204"/>
      <c r="P461" s="204"/>
      <c r="Q461" s="204"/>
      <c r="R461" s="204"/>
      <c r="S461" s="204"/>
      <c r="T461" s="205"/>
      <c r="AT461" s="173" t="s">
        <v>229</v>
      </c>
      <c r="AU461" s="173" t="s">
        <v>85</v>
      </c>
      <c r="AV461" s="13" t="s">
        <v>85</v>
      </c>
      <c r="AW461" s="13" t="s">
        <v>30</v>
      </c>
      <c r="AX461" s="13" t="s">
        <v>78</v>
      </c>
      <c r="AY461" s="173" t="s">
        <v>222</v>
      </c>
    </row>
    <row r="462" spans="1:65" s="2" customFormat="1" ht="6.9" customHeight="1">
      <c r="A462" s="33"/>
      <c r="B462" s="51"/>
      <c r="C462" s="52"/>
      <c r="D462" s="52"/>
      <c r="E462" s="52"/>
      <c r="F462" s="52"/>
      <c r="G462" s="52"/>
      <c r="H462" s="52"/>
      <c r="I462" s="52"/>
      <c r="J462" s="52"/>
      <c r="K462" s="52"/>
      <c r="L462" s="34"/>
      <c r="M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</row>
    <row r="465" spans="3:10">
      <c r="C465" s="281" t="s">
        <v>3286</v>
      </c>
      <c r="D465" s="281"/>
      <c r="E465" s="281"/>
      <c r="F465" s="281"/>
      <c r="G465" s="281"/>
      <c r="H465" s="281"/>
      <c r="I465" s="281"/>
      <c r="J465" s="281"/>
    </row>
    <row r="466" spans="3:10">
      <c r="C466" s="281"/>
      <c r="D466" s="281"/>
      <c r="E466" s="281"/>
      <c r="F466" s="281"/>
      <c r="G466" s="281"/>
      <c r="H466" s="281"/>
      <c r="I466" s="281"/>
      <c r="J466" s="281"/>
    </row>
    <row r="467" spans="3:10">
      <c r="C467" s="281"/>
      <c r="D467" s="281"/>
      <c r="E467" s="281"/>
      <c r="F467" s="281"/>
      <c r="G467" s="281"/>
      <c r="H467" s="281"/>
      <c r="I467" s="281"/>
      <c r="J467" s="281"/>
    </row>
    <row r="468" spans="3:10">
      <c r="C468" s="281"/>
      <c r="D468" s="281"/>
      <c r="E468" s="281"/>
      <c r="F468" s="281"/>
      <c r="G468" s="281"/>
      <c r="H468" s="281"/>
      <c r="I468" s="281"/>
      <c r="J468" s="281"/>
    </row>
    <row r="469" spans="3:10">
      <c r="C469" s="281"/>
      <c r="D469" s="281"/>
      <c r="E469" s="281"/>
      <c r="F469" s="281"/>
      <c r="G469" s="281"/>
      <c r="H469" s="281"/>
      <c r="I469" s="281"/>
      <c r="J469" s="281"/>
    </row>
    <row r="472" spans="3:10">
      <c r="C472" s="281" t="s">
        <v>3287</v>
      </c>
      <c r="D472" s="281"/>
      <c r="E472" s="281"/>
      <c r="F472" s="281"/>
      <c r="G472" s="281"/>
      <c r="H472" s="281"/>
      <c r="I472" s="281"/>
      <c r="J472" s="281"/>
    </row>
    <row r="473" spans="3:10">
      <c r="C473" s="281"/>
      <c r="D473" s="281"/>
      <c r="E473" s="281"/>
      <c r="F473" s="281"/>
      <c r="G473" s="281"/>
      <c r="H473" s="281"/>
      <c r="I473" s="281"/>
      <c r="J473" s="281"/>
    </row>
    <row r="474" spans="3:10">
      <c r="C474" s="281"/>
      <c r="D474" s="281"/>
      <c r="E474" s="281"/>
      <c r="F474" s="281"/>
      <c r="G474" s="281"/>
      <c r="H474" s="281"/>
      <c r="I474" s="281"/>
      <c r="J474" s="281"/>
    </row>
    <row r="475" spans="3:10">
      <c r="C475" s="281"/>
      <c r="D475" s="281"/>
      <c r="E475" s="281"/>
      <c r="F475" s="281"/>
      <c r="G475" s="281"/>
      <c r="H475" s="281"/>
      <c r="I475" s="281"/>
      <c r="J475" s="281"/>
    </row>
    <row r="482" spans="3:10">
      <c r="C482" s="281" t="s">
        <v>3288</v>
      </c>
      <c r="D482" s="281"/>
      <c r="E482" s="281"/>
      <c r="F482" s="281"/>
      <c r="G482" s="281"/>
      <c r="H482" s="281"/>
      <c r="I482" s="281"/>
      <c r="J482" s="281"/>
    </row>
    <row r="483" spans="3:10">
      <c r="C483" s="281"/>
      <c r="D483" s="281"/>
      <c r="E483" s="281"/>
      <c r="F483" s="281"/>
      <c r="G483" s="281"/>
      <c r="H483" s="281"/>
      <c r="I483" s="281"/>
      <c r="J483" s="281"/>
    </row>
  </sheetData>
  <autoFilter ref="C132:K461" xr:uid="{00000000-0009-0000-0000-000001000000}"/>
  <mergeCells count="18">
    <mergeCell ref="C465:J469"/>
    <mergeCell ref="C472:J475"/>
    <mergeCell ref="C482:J483"/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BM325"/>
  <sheetViews>
    <sheetView showGridLines="0" topLeftCell="A291" workbookViewId="0">
      <selection activeCell="C324" sqref="C324:J32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152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2409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2410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ROUND(J136,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ROUND((SUM(BE136:BE303)),  2)</f>
        <v>0</v>
      </c>
      <c r="G37" s="109"/>
      <c r="H37" s="109"/>
      <c r="I37" s="110">
        <v>0.2</v>
      </c>
      <c r="J37" s="108">
        <f>ROUND(((SUM(BE136:BE303))*I37),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ROUND((SUM(BF136:BF303)),  2)</f>
        <v>0</v>
      </c>
      <c r="G38" s="109"/>
      <c r="H38" s="109"/>
      <c r="I38" s="110">
        <v>0.2</v>
      </c>
      <c r="J38" s="108">
        <f>ROUND(((SUM(BF136:BF303))*I38),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ROUND((SUM(BG136:BG303)),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ROUND((SUM(BH136:BH303)),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ROUND((SUM(BI136:BI303)),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2409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02 - SO 02 - Drobná architektúra areálu ( oplotenie)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J136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J137</f>
        <v>0</v>
      </c>
      <c r="L101" s="124"/>
    </row>
    <row r="102" spans="1:47" s="10" customFormat="1" ht="19.95" customHeight="1">
      <c r="B102" s="128"/>
      <c r="D102" s="129" t="s">
        <v>651</v>
      </c>
      <c r="E102" s="130"/>
      <c r="F102" s="130"/>
      <c r="G102" s="130"/>
      <c r="H102" s="130"/>
      <c r="I102" s="130"/>
      <c r="J102" s="131">
        <f>J138</f>
        <v>0</v>
      </c>
      <c r="L102" s="128"/>
    </row>
    <row r="103" spans="1:47" s="10" customFormat="1" ht="19.95" customHeight="1">
      <c r="B103" s="128"/>
      <c r="D103" s="129" t="s">
        <v>652</v>
      </c>
      <c r="E103" s="130"/>
      <c r="F103" s="130"/>
      <c r="G103" s="130"/>
      <c r="H103" s="130"/>
      <c r="I103" s="130"/>
      <c r="J103" s="131">
        <f>J164</f>
        <v>0</v>
      </c>
      <c r="L103" s="128"/>
    </row>
    <row r="104" spans="1:47" s="10" customFormat="1" ht="19.95" customHeight="1">
      <c r="B104" s="128"/>
      <c r="D104" s="129" t="s">
        <v>653</v>
      </c>
      <c r="E104" s="130"/>
      <c r="F104" s="130"/>
      <c r="G104" s="130"/>
      <c r="H104" s="130"/>
      <c r="I104" s="130"/>
      <c r="J104" s="131">
        <f>J195</f>
        <v>0</v>
      </c>
      <c r="L104" s="128"/>
    </row>
    <row r="105" spans="1:47" s="10" customFormat="1" ht="19.95" customHeight="1">
      <c r="B105" s="128"/>
      <c r="D105" s="129" t="s">
        <v>1360</v>
      </c>
      <c r="E105" s="130"/>
      <c r="F105" s="130"/>
      <c r="G105" s="130"/>
      <c r="H105" s="130"/>
      <c r="I105" s="130"/>
      <c r="J105" s="131">
        <f>J214</f>
        <v>0</v>
      </c>
      <c r="L105" s="128"/>
    </row>
    <row r="106" spans="1:47" s="10" customFormat="1" ht="19.95" customHeight="1">
      <c r="B106" s="128"/>
      <c r="D106" s="129" t="s">
        <v>655</v>
      </c>
      <c r="E106" s="130"/>
      <c r="F106" s="130"/>
      <c r="G106" s="130"/>
      <c r="H106" s="130"/>
      <c r="I106" s="130"/>
      <c r="J106" s="131">
        <f>J221</f>
        <v>0</v>
      </c>
      <c r="L106" s="128"/>
    </row>
    <row r="107" spans="1:47" s="10" customFormat="1" ht="19.95" customHeight="1">
      <c r="B107" s="128"/>
      <c r="D107" s="129" t="s">
        <v>200</v>
      </c>
      <c r="E107" s="130"/>
      <c r="F107" s="130"/>
      <c r="G107" s="130"/>
      <c r="H107" s="130"/>
      <c r="I107" s="130"/>
      <c r="J107" s="131">
        <f>J226</f>
        <v>0</v>
      </c>
      <c r="L107" s="128"/>
    </row>
    <row r="108" spans="1:47" s="10" customFormat="1" ht="19.95" customHeight="1">
      <c r="B108" s="128"/>
      <c r="D108" s="129" t="s">
        <v>201</v>
      </c>
      <c r="E108" s="130"/>
      <c r="F108" s="130"/>
      <c r="G108" s="130"/>
      <c r="H108" s="130"/>
      <c r="I108" s="130"/>
      <c r="J108" s="131">
        <f>J250</f>
        <v>0</v>
      </c>
      <c r="L108" s="128"/>
    </row>
    <row r="109" spans="1:47" s="9" customFormat="1" ht="24.9" customHeight="1">
      <c r="B109" s="124"/>
      <c r="D109" s="125" t="s">
        <v>202</v>
      </c>
      <c r="E109" s="126"/>
      <c r="F109" s="126"/>
      <c r="G109" s="126"/>
      <c r="H109" s="126"/>
      <c r="I109" s="126"/>
      <c r="J109" s="127">
        <f>J252</f>
        <v>0</v>
      </c>
      <c r="L109" s="124"/>
    </row>
    <row r="110" spans="1:47" s="10" customFormat="1" ht="19.95" customHeight="1">
      <c r="B110" s="128"/>
      <c r="D110" s="129" t="s">
        <v>1361</v>
      </c>
      <c r="E110" s="130"/>
      <c r="F110" s="130"/>
      <c r="G110" s="130"/>
      <c r="H110" s="130"/>
      <c r="I110" s="130"/>
      <c r="J110" s="131">
        <f>J253</f>
        <v>0</v>
      </c>
      <c r="L110" s="128"/>
    </row>
    <row r="111" spans="1:47" s="10" customFormat="1" ht="19.95" customHeight="1">
      <c r="B111" s="128"/>
      <c r="D111" s="129" t="s">
        <v>204</v>
      </c>
      <c r="E111" s="130"/>
      <c r="F111" s="130"/>
      <c r="G111" s="130"/>
      <c r="H111" s="130"/>
      <c r="I111" s="130"/>
      <c r="J111" s="131">
        <f>J263</f>
        <v>0</v>
      </c>
      <c r="L111" s="128"/>
    </row>
    <row r="112" spans="1:47" s="10" customFormat="1" ht="19.95" customHeight="1">
      <c r="B112" s="128"/>
      <c r="D112" s="129" t="s">
        <v>1127</v>
      </c>
      <c r="E112" s="130"/>
      <c r="F112" s="130"/>
      <c r="G112" s="130"/>
      <c r="H112" s="130"/>
      <c r="I112" s="130"/>
      <c r="J112" s="131">
        <f>J269</f>
        <v>0</v>
      </c>
      <c r="L112" s="128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" customHeight="1">
      <c r="A114" s="33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" customHeight="1">
      <c r="A118" s="33"/>
      <c r="B118" s="53"/>
      <c r="C118" s="54"/>
      <c r="D118" s="54"/>
      <c r="E118" s="54"/>
      <c r="F118" s="54"/>
      <c r="G118" s="54"/>
      <c r="H118" s="54"/>
      <c r="I118" s="54"/>
      <c r="J118" s="54"/>
      <c r="K118" s="54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" customHeight="1">
      <c r="A119" s="33"/>
      <c r="B119" s="34"/>
      <c r="C119" s="22" t="s">
        <v>208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15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77" t="str">
        <f>E7</f>
        <v>Výstavba zberného dvora Gemerská Poloma</v>
      </c>
      <c r="F122" s="278"/>
      <c r="G122" s="278"/>
      <c r="H122" s="278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1" customFormat="1" ht="12" customHeight="1">
      <c r="B123" s="21"/>
      <c r="C123" s="28" t="s">
        <v>187</v>
      </c>
      <c r="L123" s="21"/>
    </row>
    <row r="124" spans="1:31" s="1" customFormat="1" ht="16.5" customHeight="1">
      <c r="B124" s="21"/>
      <c r="E124" s="277" t="s">
        <v>2409</v>
      </c>
      <c r="F124" s="240"/>
      <c r="G124" s="240"/>
      <c r="H124" s="240"/>
      <c r="L124" s="21"/>
    </row>
    <row r="125" spans="1:31" s="1" customFormat="1" ht="12" customHeight="1">
      <c r="B125" s="21"/>
      <c r="C125" s="28" t="s">
        <v>189</v>
      </c>
      <c r="L125" s="21"/>
    </row>
    <row r="126" spans="1:31" s="2" customFormat="1" ht="16.5" customHeight="1">
      <c r="A126" s="33"/>
      <c r="B126" s="34"/>
      <c r="C126" s="33"/>
      <c r="D126" s="33"/>
      <c r="E126" s="279" t="s">
        <v>190</v>
      </c>
      <c r="F126" s="276"/>
      <c r="G126" s="276"/>
      <c r="H126" s="276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191</v>
      </c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6.5" customHeight="1">
      <c r="A128" s="33"/>
      <c r="B128" s="34"/>
      <c r="C128" s="33"/>
      <c r="D128" s="33"/>
      <c r="E128" s="259" t="str">
        <f>E13</f>
        <v>SO 02 - SO 02 - Drobná architektúra areálu ( oplotenie)</v>
      </c>
      <c r="F128" s="276"/>
      <c r="G128" s="276"/>
      <c r="H128" s="276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19</v>
      </c>
      <c r="D130" s="33"/>
      <c r="E130" s="33"/>
      <c r="F130" s="26" t="str">
        <f>F16</f>
        <v>Gemerska Poloma</v>
      </c>
      <c r="G130" s="33"/>
      <c r="H130" s="33"/>
      <c r="I130" s="28" t="s">
        <v>21</v>
      </c>
      <c r="J130" s="59" t="str">
        <f>IF(J16="","",J16)</f>
        <v/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6.9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25.65" customHeight="1">
      <c r="A132" s="33"/>
      <c r="B132" s="34"/>
      <c r="C132" s="28" t="s">
        <v>22</v>
      </c>
      <c r="D132" s="33"/>
      <c r="E132" s="33"/>
      <c r="F132" s="26" t="str">
        <f>E19</f>
        <v>Obec Gemerská Poloma,Nám.SNP 211 Gemerská Poloma</v>
      </c>
      <c r="G132" s="33"/>
      <c r="H132" s="33"/>
      <c r="I132" s="28" t="s">
        <v>28</v>
      </c>
      <c r="J132" s="31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15" customHeight="1">
      <c r="A133" s="33"/>
      <c r="B133" s="34"/>
      <c r="C133" s="28" t="s">
        <v>26</v>
      </c>
      <c r="D133" s="33"/>
      <c r="E133" s="33"/>
      <c r="F133" s="26" t="str">
        <f>IF(E22="","",E22)</f>
        <v/>
      </c>
      <c r="G133" s="33"/>
      <c r="H133" s="33"/>
      <c r="I133" s="28" t="s">
        <v>31</v>
      </c>
      <c r="J133" s="31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0.3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11" customFormat="1" ht="29.25" customHeight="1">
      <c r="A135" s="132"/>
      <c r="B135" s="133"/>
      <c r="C135" s="134" t="s">
        <v>209</v>
      </c>
      <c r="D135" s="135" t="s">
        <v>59</v>
      </c>
      <c r="E135" s="135" t="s">
        <v>55</v>
      </c>
      <c r="F135" s="135" t="s">
        <v>56</v>
      </c>
      <c r="G135" s="135" t="s">
        <v>210</v>
      </c>
      <c r="H135" s="135" t="s">
        <v>211</v>
      </c>
      <c r="I135" s="135" t="s">
        <v>212</v>
      </c>
      <c r="J135" s="136" t="s">
        <v>196</v>
      </c>
      <c r="K135" s="137" t="s">
        <v>213</v>
      </c>
      <c r="L135" s="138"/>
      <c r="M135" s="66" t="s">
        <v>1</v>
      </c>
      <c r="N135" s="67" t="s">
        <v>38</v>
      </c>
      <c r="O135" s="67" t="s">
        <v>214</v>
      </c>
      <c r="P135" s="67" t="s">
        <v>215</v>
      </c>
      <c r="Q135" s="67" t="s">
        <v>216</v>
      </c>
      <c r="R135" s="67" t="s">
        <v>217</v>
      </c>
      <c r="S135" s="67" t="s">
        <v>218</v>
      </c>
      <c r="T135" s="68" t="s">
        <v>219</v>
      </c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</row>
    <row r="136" spans="1:65" s="2" customFormat="1" ht="22.95" customHeight="1">
      <c r="A136" s="33"/>
      <c r="B136" s="34"/>
      <c r="C136" s="73" t="s">
        <v>197</v>
      </c>
      <c r="D136" s="33"/>
      <c r="E136" s="33"/>
      <c r="F136" s="33"/>
      <c r="G136" s="33"/>
      <c r="H136" s="33"/>
      <c r="I136" s="33"/>
      <c r="J136" s="139">
        <f>BK136</f>
        <v>0</v>
      </c>
      <c r="K136" s="33"/>
      <c r="L136" s="34"/>
      <c r="M136" s="69"/>
      <c r="N136" s="60"/>
      <c r="O136" s="70"/>
      <c r="P136" s="140">
        <f>P137+P252</f>
        <v>0</v>
      </c>
      <c r="Q136" s="70"/>
      <c r="R136" s="140">
        <f>R137+R252</f>
        <v>110.76303258000002</v>
      </c>
      <c r="S136" s="70"/>
      <c r="T136" s="141">
        <f>T137+T252</f>
        <v>45.036899999999996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8" t="s">
        <v>73</v>
      </c>
      <c r="AU136" s="18" t="s">
        <v>198</v>
      </c>
      <c r="BK136" s="142">
        <f>BK137+BK252</f>
        <v>0</v>
      </c>
    </row>
    <row r="137" spans="1:65" s="12" customFormat="1" ht="25.95" customHeight="1">
      <c r="B137" s="143"/>
      <c r="D137" s="144" t="s">
        <v>73</v>
      </c>
      <c r="E137" s="145" t="s">
        <v>220</v>
      </c>
      <c r="F137" s="145" t="s">
        <v>221</v>
      </c>
      <c r="I137" s="146"/>
      <c r="J137" s="147">
        <f>BK137</f>
        <v>0</v>
      </c>
      <c r="L137" s="143"/>
      <c r="M137" s="148"/>
      <c r="N137" s="149"/>
      <c r="O137" s="149"/>
      <c r="P137" s="150">
        <f>P138+P164+P195+P214+P221+P226+P250</f>
        <v>0</v>
      </c>
      <c r="Q137" s="149"/>
      <c r="R137" s="150">
        <f>R138+R164+R195+R214+R221+R226+R250</f>
        <v>110.23077268000002</v>
      </c>
      <c r="S137" s="149"/>
      <c r="T137" s="151">
        <f>T138+T164+T195+T214+T221+T226+T250</f>
        <v>44.478199999999994</v>
      </c>
      <c r="AR137" s="144" t="s">
        <v>78</v>
      </c>
      <c r="AT137" s="152" t="s">
        <v>73</v>
      </c>
      <c r="AU137" s="152" t="s">
        <v>74</v>
      </c>
      <c r="AY137" s="144" t="s">
        <v>222</v>
      </c>
      <c r="BK137" s="153">
        <f>BK138+BK164+BK195+BK214+BK221+BK226+BK250</f>
        <v>0</v>
      </c>
    </row>
    <row r="138" spans="1:65" s="12" customFormat="1" ht="22.95" customHeight="1">
      <c r="B138" s="143"/>
      <c r="D138" s="144" t="s">
        <v>73</v>
      </c>
      <c r="E138" s="154" t="s">
        <v>78</v>
      </c>
      <c r="F138" s="154" t="s">
        <v>656</v>
      </c>
      <c r="I138" s="146"/>
      <c r="J138" s="155">
        <f>BK138</f>
        <v>0</v>
      </c>
      <c r="L138" s="143"/>
      <c r="M138" s="148"/>
      <c r="N138" s="149"/>
      <c r="O138" s="149"/>
      <c r="P138" s="150">
        <f>SUM(P139:P163)</f>
        <v>0</v>
      </c>
      <c r="Q138" s="149"/>
      <c r="R138" s="150">
        <f>SUM(R139:R163)</f>
        <v>4.032E-3</v>
      </c>
      <c r="S138" s="149"/>
      <c r="T138" s="151">
        <f>SUM(T139:T163)</f>
        <v>0</v>
      </c>
      <c r="AR138" s="144" t="s">
        <v>78</v>
      </c>
      <c r="AT138" s="152" t="s">
        <v>73</v>
      </c>
      <c r="AU138" s="152" t="s">
        <v>78</v>
      </c>
      <c r="AY138" s="144" t="s">
        <v>222</v>
      </c>
      <c r="BK138" s="153">
        <f>SUM(BK139:BK163)</f>
        <v>0</v>
      </c>
    </row>
    <row r="139" spans="1:65" s="2" customFormat="1" ht="16.5" customHeight="1">
      <c r="A139" s="33"/>
      <c r="B139" s="156"/>
      <c r="C139" s="157" t="s">
        <v>78</v>
      </c>
      <c r="D139" s="157" t="s">
        <v>224</v>
      </c>
      <c r="E139" s="158" t="s">
        <v>830</v>
      </c>
      <c r="F139" s="159" t="s">
        <v>831</v>
      </c>
      <c r="G139" s="160" t="s">
        <v>235</v>
      </c>
      <c r="H139" s="161">
        <v>35.343000000000004</v>
      </c>
      <c r="I139" s="162"/>
      <c r="J139" s="163">
        <f>ROUND(I139*H139,2)</f>
        <v>0</v>
      </c>
      <c r="K139" s="164"/>
      <c r="L139" s="34"/>
      <c r="M139" s="165" t="s">
        <v>1</v>
      </c>
      <c r="N139" s="166" t="s">
        <v>40</v>
      </c>
      <c r="O139" s="62"/>
      <c r="P139" s="167">
        <f>O139*H139</f>
        <v>0</v>
      </c>
      <c r="Q139" s="167">
        <v>0</v>
      </c>
      <c r="R139" s="167">
        <f>Q139*H139</f>
        <v>0</v>
      </c>
      <c r="S139" s="167">
        <v>0</v>
      </c>
      <c r="T139" s="16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>IF(N139="základná",J139,0)</f>
        <v>0</v>
      </c>
      <c r="BF139" s="170">
        <f>IF(N139="znížená",J139,0)</f>
        <v>0</v>
      </c>
      <c r="BG139" s="170">
        <f>IF(N139="zákl. prenesená",J139,0)</f>
        <v>0</v>
      </c>
      <c r="BH139" s="170">
        <f>IF(N139="zníž. prenesená",J139,0)</f>
        <v>0</v>
      </c>
      <c r="BI139" s="170">
        <f>IF(N139="nulová",J139,0)</f>
        <v>0</v>
      </c>
      <c r="BJ139" s="18" t="s">
        <v>85</v>
      </c>
      <c r="BK139" s="170">
        <f>ROUND(I139*H139,2)</f>
        <v>0</v>
      </c>
      <c r="BL139" s="18" t="s">
        <v>114</v>
      </c>
      <c r="BM139" s="169" t="s">
        <v>2411</v>
      </c>
    </row>
    <row r="140" spans="1:65" s="15" customFormat="1">
      <c r="B140" s="188"/>
      <c r="D140" s="172" t="s">
        <v>229</v>
      </c>
      <c r="E140" s="189" t="s">
        <v>1</v>
      </c>
      <c r="F140" s="190" t="s">
        <v>2412</v>
      </c>
      <c r="H140" s="189" t="s">
        <v>1</v>
      </c>
      <c r="I140" s="191"/>
      <c r="L140" s="188"/>
      <c r="M140" s="192"/>
      <c r="N140" s="193"/>
      <c r="O140" s="193"/>
      <c r="P140" s="193"/>
      <c r="Q140" s="193"/>
      <c r="R140" s="193"/>
      <c r="S140" s="193"/>
      <c r="T140" s="194"/>
      <c r="AT140" s="189" t="s">
        <v>229</v>
      </c>
      <c r="AU140" s="189" t="s">
        <v>85</v>
      </c>
      <c r="AV140" s="15" t="s">
        <v>78</v>
      </c>
      <c r="AW140" s="15" t="s">
        <v>30</v>
      </c>
      <c r="AX140" s="15" t="s">
        <v>74</v>
      </c>
      <c r="AY140" s="189" t="s">
        <v>222</v>
      </c>
    </row>
    <row r="141" spans="1:65" s="13" customFormat="1">
      <c r="B141" s="171"/>
      <c r="D141" s="172" t="s">
        <v>229</v>
      </c>
      <c r="E141" s="173" t="s">
        <v>1</v>
      </c>
      <c r="F141" s="174" t="s">
        <v>2413</v>
      </c>
      <c r="H141" s="175">
        <v>35.343000000000004</v>
      </c>
      <c r="I141" s="176"/>
      <c r="L141" s="171"/>
      <c r="M141" s="177"/>
      <c r="N141" s="178"/>
      <c r="O141" s="178"/>
      <c r="P141" s="178"/>
      <c r="Q141" s="178"/>
      <c r="R141" s="178"/>
      <c r="S141" s="178"/>
      <c r="T141" s="179"/>
      <c r="AT141" s="173" t="s">
        <v>229</v>
      </c>
      <c r="AU141" s="173" t="s">
        <v>85</v>
      </c>
      <c r="AV141" s="13" t="s">
        <v>85</v>
      </c>
      <c r="AW141" s="13" t="s">
        <v>30</v>
      </c>
      <c r="AX141" s="13" t="s">
        <v>78</v>
      </c>
      <c r="AY141" s="173" t="s">
        <v>222</v>
      </c>
    </row>
    <row r="142" spans="1:65" s="2" customFormat="1" ht="37.950000000000003" customHeight="1">
      <c r="A142" s="33"/>
      <c r="B142" s="156"/>
      <c r="C142" s="157" t="s">
        <v>85</v>
      </c>
      <c r="D142" s="157" t="s">
        <v>224</v>
      </c>
      <c r="E142" s="158" t="s">
        <v>833</v>
      </c>
      <c r="F142" s="159" t="s">
        <v>2414</v>
      </c>
      <c r="G142" s="160" t="s">
        <v>235</v>
      </c>
      <c r="H142" s="161">
        <v>35.343000000000004</v>
      </c>
      <c r="I142" s="162"/>
      <c r="J142" s="163">
        <f>ROUND(I142*H142,2)</f>
        <v>0</v>
      </c>
      <c r="K142" s="164"/>
      <c r="L142" s="34"/>
      <c r="M142" s="165" t="s">
        <v>1</v>
      </c>
      <c r="N142" s="166" t="s">
        <v>40</v>
      </c>
      <c r="O142" s="62"/>
      <c r="P142" s="167">
        <f>O142*H142</f>
        <v>0</v>
      </c>
      <c r="Q142" s="167">
        <v>0</v>
      </c>
      <c r="R142" s="167">
        <f>Q142*H142</f>
        <v>0</v>
      </c>
      <c r="S142" s="167">
        <v>0</v>
      </c>
      <c r="T142" s="16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114</v>
      </c>
      <c r="AT142" s="169" t="s">
        <v>224</v>
      </c>
      <c r="AU142" s="169" t="s">
        <v>85</v>
      </c>
      <c r="AY142" s="18" t="s">
        <v>222</v>
      </c>
      <c r="BE142" s="170">
        <f>IF(N142="základná",J142,0)</f>
        <v>0</v>
      </c>
      <c r="BF142" s="170">
        <f>IF(N142="znížená",J142,0)</f>
        <v>0</v>
      </c>
      <c r="BG142" s="170">
        <f>IF(N142="zákl. prenesená",J142,0)</f>
        <v>0</v>
      </c>
      <c r="BH142" s="170">
        <f>IF(N142="zníž. prenesená",J142,0)</f>
        <v>0</v>
      </c>
      <c r="BI142" s="170">
        <f>IF(N142="nulová",J142,0)</f>
        <v>0</v>
      </c>
      <c r="BJ142" s="18" t="s">
        <v>85</v>
      </c>
      <c r="BK142" s="170">
        <f>ROUND(I142*H142,2)</f>
        <v>0</v>
      </c>
      <c r="BL142" s="18" t="s">
        <v>114</v>
      </c>
      <c r="BM142" s="169" t="s">
        <v>2415</v>
      </c>
    </row>
    <row r="143" spans="1:65" s="2" customFormat="1" ht="24.15" customHeight="1">
      <c r="A143" s="33"/>
      <c r="B143" s="156"/>
      <c r="C143" s="157" t="s">
        <v>90</v>
      </c>
      <c r="D143" s="157" t="s">
        <v>224</v>
      </c>
      <c r="E143" s="158" t="s">
        <v>2416</v>
      </c>
      <c r="F143" s="159" t="s">
        <v>2417</v>
      </c>
      <c r="G143" s="160" t="s">
        <v>235</v>
      </c>
      <c r="H143" s="161">
        <v>1.9219999999999999</v>
      </c>
      <c r="I143" s="162"/>
      <c r="J143" s="163">
        <f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>O143*H143</f>
        <v>0</v>
      </c>
      <c r="Q143" s="167">
        <v>0</v>
      </c>
      <c r="R143" s="167">
        <f>Q143*H143</f>
        <v>0</v>
      </c>
      <c r="S143" s="167">
        <v>0</v>
      </c>
      <c r="T143" s="16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114</v>
      </c>
      <c r="AT143" s="169" t="s">
        <v>224</v>
      </c>
      <c r="AU143" s="169" t="s">
        <v>85</v>
      </c>
      <c r="AY143" s="18" t="s">
        <v>222</v>
      </c>
      <c r="BE143" s="170">
        <f>IF(N143="základná",J143,0)</f>
        <v>0</v>
      </c>
      <c r="BF143" s="170">
        <f>IF(N143="znížená",J143,0)</f>
        <v>0</v>
      </c>
      <c r="BG143" s="170">
        <f>IF(N143="zákl. prenesená",J143,0)</f>
        <v>0</v>
      </c>
      <c r="BH143" s="170">
        <f>IF(N143="zníž. prenesená",J143,0)</f>
        <v>0</v>
      </c>
      <c r="BI143" s="170">
        <f>IF(N143="nulová",J143,0)</f>
        <v>0</v>
      </c>
      <c r="BJ143" s="18" t="s">
        <v>85</v>
      </c>
      <c r="BK143" s="170">
        <f>ROUND(I143*H143,2)</f>
        <v>0</v>
      </c>
      <c r="BL143" s="18" t="s">
        <v>114</v>
      </c>
      <c r="BM143" s="169" t="s">
        <v>2418</v>
      </c>
    </row>
    <row r="144" spans="1:65" s="15" customFormat="1">
      <c r="B144" s="188"/>
      <c r="D144" s="172" t="s">
        <v>229</v>
      </c>
      <c r="E144" s="189" t="s">
        <v>1</v>
      </c>
      <c r="F144" s="190" t="s">
        <v>2419</v>
      </c>
      <c r="H144" s="189" t="s">
        <v>1</v>
      </c>
      <c r="I144" s="191"/>
      <c r="L144" s="188"/>
      <c r="M144" s="192"/>
      <c r="N144" s="193"/>
      <c r="O144" s="193"/>
      <c r="P144" s="193"/>
      <c r="Q144" s="193"/>
      <c r="R144" s="193"/>
      <c r="S144" s="193"/>
      <c r="T144" s="194"/>
      <c r="AT144" s="189" t="s">
        <v>229</v>
      </c>
      <c r="AU144" s="189" t="s">
        <v>85</v>
      </c>
      <c r="AV144" s="15" t="s">
        <v>78</v>
      </c>
      <c r="AW144" s="15" t="s">
        <v>30</v>
      </c>
      <c r="AX144" s="15" t="s">
        <v>74</v>
      </c>
      <c r="AY144" s="189" t="s">
        <v>222</v>
      </c>
    </row>
    <row r="145" spans="1:65" s="13" customFormat="1">
      <c r="B145" s="171"/>
      <c r="D145" s="172" t="s">
        <v>229</v>
      </c>
      <c r="E145" s="173" t="s">
        <v>1</v>
      </c>
      <c r="F145" s="174" t="s">
        <v>2420</v>
      </c>
      <c r="H145" s="175">
        <v>0.3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229</v>
      </c>
      <c r="AU145" s="173" t="s">
        <v>85</v>
      </c>
      <c r="AV145" s="13" t="s">
        <v>85</v>
      </c>
      <c r="AW145" s="13" t="s">
        <v>30</v>
      </c>
      <c r="AX145" s="13" t="s">
        <v>74</v>
      </c>
      <c r="AY145" s="173" t="s">
        <v>222</v>
      </c>
    </row>
    <row r="146" spans="1:65" s="13" customFormat="1">
      <c r="B146" s="171"/>
      <c r="D146" s="172" t="s">
        <v>229</v>
      </c>
      <c r="E146" s="173" t="s">
        <v>1</v>
      </c>
      <c r="F146" s="174" t="s">
        <v>2421</v>
      </c>
      <c r="H146" s="175">
        <v>1.53</v>
      </c>
      <c r="I146" s="176"/>
      <c r="L146" s="171"/>
      <c r="M146" s="177"/>
      <c r="N146" s="178"/>
      <c r="O146" s="178"/>
      <c r="P146" s="178"/>
      <c r="Q146" s="178"/>
      <c r="R146" s="178"/>
      <c r="S146" s="178"/>
      <c r="T146" s="179"/>
      <c r="AT146" s="173" t="s">
        <v>229</v>
      </c>
      <c r="AU146" s="173" t="s">
        <v>85</v>
      </c>
      <c r="AV146" s="13" t="s">
        <v>85</v>
      </c>
      <c r="AW146" s="13" t="s">
        <v>30</v>
      </c>
      <c r="AX146" s="13" t="s">
        <v>74</v>
      </c>
      <c r="AY146" s="173" t="s">
        <v>222</v>
      </c>
    </row>
    <row r="147" spans="1:65" s="14" customFormat="1">
      <c r="B147" s="180"/>
      <c r="D147" s="172" t="s">
        <v>229</v>
      </c>
      <c r="E147" s="181" t="s">
        <v>1</v>
      </c>
      <c r="F147" s="182" t="s">
        <v>232</v>
      </c>
      <c r="H147" s="183">
        <v>1.83</v>
      </c>
      <c r="I147" s="184"/>
      <c r="L147" s="180"/>
      <c r="M147" s="185"/>
      <c r="N147" s="186"/>
      <c r="O147" s="186"/>
      <c r="P147" s="186"/>
      <c r="Q147" s="186"/>
      <c r="R147" s="186"/>
      <c r="S147" s="186"/>
      <c r="T147" s="187"/>
      <c r="AT147" s="181" t="s">
        <v>229</v>
      </c>
      <c r="AU147" s="181" t="s">
        <v>85</v>
      </c>
      <c r="AV147" s="14" t="s">
        <v>114</v>
      </c>
      <c r="AW147" s="14" t="s">
        <v>30</v>
      </c>
      <c r="AX147" s="14" t="s">
        <v>74</v>
      </c>
      <c r="AY147" s="181" t="s">
        <v>222</v>
      </c>
    </row>
    <row r="148" spans="1:65" s="13" customFormat="1">
      <c r="B148" s="171"/>
      <c r="D148" s="172" t="s">
        <v>229</v>
      </c>
      <c r="E148" s="173" t="s">
        <v>1</v>
      </c>
      <c r="F148" s="174" t="s">
        <v>2422</v>
      </c>
      <c r="H148" s="175">
        <v>1.9219999999999999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229</v>
      </c>
      <c r="AU148" s="173" t="s">
        <v>85</v>
      </c>
      <c r="AV148" s="13" t="s">
        <v>85</v>
      </c>
      <c r="AW148" s="13" t="s">
        <v>30</v>
      </c>
      <c r="AX148" s="13" t="s">
        <v>74</v>
      </c>
      <c r="AY148" s="173" t="s">
        <v>222</v>
      </c>
    </row>
    <row r="149" spans="1:65" s="14" customFormat="1">
      <c r="B149" s="180"/>
      <c r="D149" s="172" t="s">
        <v>229</v>
      </c>
      <c r="E149" s="181" t="s">
        <v>1</v>
      </c>
      <c r="F149" s="182" t="s">
        <v>232</v>
      </c>
      <c r="H149" s="183">
        <v>1.9219999999999999</v>
      </c>
      <c r="I149" s="184"/>
      <c r="L149" s="180"/>
      <c r="M149" s="185"/>
      <c r="N149" s="186"/>
      <c r="O149" s="186"/>
      <c r="P149" s="186"/>
      <c r="Q149" s="186"/>
      <c r="R149" s="186"/>
      <c r="S149" s="186"/>
      <c r="T149" s="187"/>
      <c r="AT149" s="181" t="s">
        <v>229</v>
      </c>
      <c r="AU149" s="181" t="s">
        <v>85</v>
      </c>
      <c r="AV149" s="14" t="s">
        <v>114</v>
      </c>
      <c r="AW149" s="14" t="s">
        <v>30</v>
      </c>
      <c r="AX149" s="14" t="s">
        <v>78</v>
      </c>
      <c r="AY149" s="181" t="s">
        <v>222</v>
      </c>
    </row>
    <row r="150" spans="1:65" s="2" customFormat="1" ht="24.15" customHeight="1">
      <c r="A150" s="33"/>
      <c r="B150" s="156"/>
      <c r="C150" s="157" t="s">
        <v>114</v>
      </c>
      <c r="D150" s="157" t="s">
        <v>224</v>
      </c>
      <c r="E150" s="158" t="s">
        <v>2423</v>
      </c>
      <c r="F150" s="159" t="s">
        <v>2424</v>
      </c>
      <c r="G150" s="160" t="s">
        <v>235</v>
      </c>
      <c r="H150" s="161">
        <v>1.9219999999999999</v>
      </c>
      <c r="I150" s="162"/>
      <c r="J150" s="163">
        <f>ROUND(I150*H150,2)</f>
        <v>0</v>
      </c>
      <c r="K150" s="164"/>
      <c r="L150" s="34"/>
      <c r="M150" s="165" t="s">
        <v>1</v>
      </c>
      <c r="N150" s="166" t="s">
        <v>40</v>
      </c>
      <c r="O150" s="62"/>
      <c r="P150" s="167">
        <f>O150*H150</f>
        <v>0</v>
      </c>
      <c r="Q150" s="167">
        <v>0</v>
      </c>
      <c r="R150" s="167">
        <f>Q150*H150</f>
        <v>0</v>
      </c>
      <c r="S150" s="167">
        <v>0</v>
      </c>
      <c r="T150" s="16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114</v>
      </c>
      <c r="AT150" s="169" t="s">
        <v>224</v>
      </c>
      <c r="AU150" s="169" t="s">
        <v>85</v>
      </c>
      <c r="AY150" s="18" t="s">
        <v>222</v>
      </c>
      <c r="BE150" s="170">
        <f>IF(N150="základná",J150,0)</f>
        <v>0</v>
      </c>
      <c r="BF150" s="170">
        <f>IF(N150="znížená",J150,0)</f>
        <v>0</v>
      </c>
      <c r="BG150" s="170">
        <f>IF(N150="zákl. prenesená",J150,0)</f>
        <v>0</v>
      </c>
      <c r="BH150" s="170">
        <f>IF(N150="zníž. prenesená",J150,0)</f>
        <v>0</v>
      </c>
      <c r="BI150" s="170">
        <f>IF(N150="nulová",J150,0)</f>
        <v>0</v>
      </c>
      <c r="BJ150" s="18" t="s">
        <v>85</v>
      </c>
      <c r="BK150" s="170">
        <f>ROUND(I150*H150,2)</f>
        <v>0</v>
      </c>
      <c r="BL150" s="18" t="s">
        <v>114</v>
      </c>
      <c r="BM150" s="169" t="s">
        <v>2425</v>
      </c>
    </row>
    <row r="151" spans="1:65" s="2" customFormat="1" ht="24.15" customHeight="1">
      <c r="A151" s="33"/>
      <c r="B151" s="156"/>
      <c r="C151" s="157" t="s">
        <v>121</v>
      </c>
      <c r="D151" s="157" t="s">
        <v>224</v>
      </c>
      <c r="E151" s="158" t="s">
        <v>2426</v>
      </c>
      <c r="F151" s="159" t="s">
        <v>2427</v>
      </c>
      <c r="G151" s="160" t="s">
        <v>399</v>
      </c>
      <c r="H151" s="161">
        <v>25.2</v>
      </c>
      <c r="I151" s="162"/>
      <c r="J151" s="163">
        <f>ROUND(I151*H151,2)</f>
        <v>0</v>
      </c>
      <c r="K151" s="164"/>
      <c r="L151" s="34"/>
      <c r="M151" s="165" t="s">
        <v>1</v>
      </c>
      <c r="N151" s="166" t="s">
        <v>40</v>
      </c>
      <c r="O151" s="62"/>
      <c r="P151" s="167">
        <f>O151*H151</f>
        <v>0</v>
      </c>
      <c r="Q151" s="167">
        <v>1.6000000000000001E-4</v>
      </c>
      <c r="R151" s="167">
        <f>Q151*H151</f>
        <v>4.032E-3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114</v>
      </c>
      <c r="AT151" s="169" t="s">
        <v>224</v>
      </c>
      <c r="AU151" s="169" t="s">
        <v>85</v>
      </c>
      <c r="AY151" s="18" t="s">
        <v>222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8" t="s">
        <v>85</v>
      </c>
      <c r="BK151" s="170">
        <f>ROUND(I151*H151,2)</f>
        <v>0</v>
      </c>
      <c r="BL151" s="18" t="s">
        <v>114</v>
      </c>
      <c r="BM151" s="169" t="s">
        <v>2428</v>
      </c>
    </row>
    <row r="152" spans="1:65" s="13" customFormat="1">
      <c r="B152" s="171"/>
      <c r="D152" s="172" t="s">
        <v>229</v>
      </c>
      <c r="E152" s="173" t="s">
        <v>1</v>
      </c>
      <c r="F152" s="174" t="s">
        <v>2429</v>
      </c>
      <c r="H152" s="175">
        <v>20.16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229</v>
      </c>
      <c r="AU152" s="173" t="s">
        <v>85</v>
      </c>
      <c r="AV152" s="13" t="s">
        <v>85</v>
      </c>
      <c r="AW152" s="13" t="s">
        <v>30</v>
      </c>
      <c r="AX152" s="13" t="s">
        <v>74</v>
      </c>
      <c r="AY152" s="173" t="s">
        <v>222</v>
      </c>
    </row>
    <row r="153" spans="1:65" s="13" customFormat="1">
      <c r="B153" s="171"/>
      <c r="D153" s="172" t="s">
        <v>229</v>
      </c>
      <c r="E153" s="173" t="s">
        <v>1</v>
      </c>
      <c r="F153" s="174" t="s">
        <v>2430</v>
      </c>
      <c r="H153" s="175">
        <v>5.04</v>
      </c>
      <c r="I153" s="176"/>
      <c r="L153" s="171"/>
      <c r="M153" s="177"/>
      <c r="N153" s="178"/>
      <c r="O153" s="178"/>
      <c r="P153" s="178"/>
      <c r="Q153" s="178"/>
      <c r="R153" s="178"/>
      <c r="S153" s="178"/>
      <c r="T153" s="179"/>
      <c r="AT153" s="173" t="s">
        <v>229</v>
      </c>
      <c r="AU153" s="173" t="s">
        <v>85</v>
      </c>
      <c r="AV153" s="13" t="s">
        <v>85</v>
      </c>
      <c r="AW153" s="13" t="s">
        <v>30</v>
      </c>
      <c r="AX153" s="13" t="s">
        <v>74</v>
      </c>
      <c r="AY153" s="173" t="s">
        <v>222</v>
      </c>
    </row>
    <row r="154" spans="1:65" s="14" customFormat="1">
      <c r="B154" s="180"/>
      <c r="D154" s="172" t="s">
        <v>229</v>
      </c>
      <c r="E154" s="181" t="s">
        <v>1</v>
      </c>
      <c r="F154" s="182" t="s">
        <v>232</v>
      </c>
      <c r="H154" s="183">
        <v>25.2</v>
      </c>
      <c r="I154" s="184"/>
      <c r="L154" s="180"/>
      <c r="M154" s="185"/>
      <c r="N154" s="186"/>
      <c r="O154" s="186"/>
      <c r="P154" s="186"/>
      <c r="Q154" s="186"/>
      <c r="R154" s="186"/>
      <c r="S154" s="186"/>
      <c r="T154" s="187"/>
      <c r="AT154" s="181" t="s">
        <v>229</v>
      </c>
      <c r="AU154" s="181" t="s">
        <v>85</v>
      </c>
      <c r="AV154" s="14" t="s">
        <v>114</v>
      </c>
      <c r="AW154" s="14" t="s">
        <v>30</v>
      </c>
      <c r="AX154" s="14" t="s">
        <v>78</v>
      </c>
      <c r="AY154" s="181" t="s">
        <v>222</v>
      </c>
    </row>
    <row r="155" spans="1:65" s="2" customFormat="1" ht="21.75" customHeight="1">
      <c r="A155" s="33"/>
      <c r="B155" s="156"/>
      <c r="C155" s="157" t="s">
        <v>137</v>
      </c>
      <c r="D155" s="157" t="s">
        <v>224</v>
      </c>
      <c r="E155" s="158" t="s">
        <v>2431</v>
      </c>
      <c r="F155" s="159" t="s">
        <v>2432</v>
      </c>
      <c r="G155" s="160" t="s">
        <v>235</v>
      </c>
      <c r="H155" s="161">
        <v>37.265000000000001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0</v>
      </c>
      <c r="R155" s="167">
        <f>Q155*H155</f>
        <v>0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114</v>
      </c>
      <c r="AT155" s="169" t="s">
        <v>224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114</v>
      </c>
      <c r="BM155" s="169" t="s">
        <v>2433</v>
      </c>
    </row>
    <row r="156" spans="1:65" s="13" customFormat="1">
      <c r="B156" s="171"/>
      <c r="D156" s="172" t="s">
        <v>229</v>
      </c>
      <c r="E156" s="173" t="s">
        <v>1</v>
      </c>
      <c r="F156" s="174" t="s">
        <v>2434</v>
      </c>
      <c r="H156" s="175">
        <v>37.265000000000001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229</v>
      </c>
      <c r="AU156" s="173" t="s">
        <v>85</v>
      </c>
      <c r="AV156" s="13" t="s">
        <v>85</v>
      </c>
      <c r="AW156" s="13" t="s">
        <v>30</v>
      </c>
      <c r="AX156" s="13" t="s">
        <v>78</v>
      </c>
      <c r="AY156" s="173" t="s">
        <v>222</v>
      </c>
    </row>
    <row r="157" spans="1:65" s="2" customFormat="1" ht="16.5" customHeight="1">
      <c r="A157" s="33"/>
      <c r="B157" s="156"/>
      <c r="C157" s="157" t="s">
        <v>146</v>
      </c>
      <c r="D157" s="157" t="s">
        <v>224</v>
      </c>
      <c r="E157" s="158" t="s">
        <v>2435</v>
      </c>
      <c r="F157" s="159" t="s">
        <v>2436</v>
      </c>
      <c r="G157" s="160" t="s">
        <v>235</v>
      </c>
      <c r="H157" s="161">
        <v>0.85</v>
      </c>
      <c r="I157" s="162"/>
      <c r="J157" s="163">
        <f>ROUND(I157*H157,2)</f>
        <v>0</v>
      </c>
      <c r="K157" s="164"/>
      <c r="L157" s="34"/>
      <c r="M157" s="165" t="s">
        <v>1</v>
      </c>
      <c r="N157" s="166" t="s">
        <v>40</v>
      </c>
      <c r="O157" s="62"/>
      <c r="P157" s="167">
        <f>O157*H157</f>
        <v>0</v>
      </c>
      <c r="Q157" s="167">
        <v>0</v>
      </c>
      <c r="R157" s="167">
        <f>Q157*H157</f>
        <v>0</v>
      </c>
      <c r="S157" s="167">
        <v>0</v>
      </c>
      <c r="T157" s="16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114</v>
      </c>
      <c r="AT157" s="169" t="s">
        <v>224</v>
      </c>
      <c r="AU157" s="169" t="s">
        <v>85</v>
      </c>
      <c r="AY157" s="18" t="s">
        <v>222</v>
      </c>
      <c r="BE157" s="170">
        <f>IF(N157="základná",J157,0)</f>
        <v>0</v>
      </c>
      <c r="BF157" s="170">
        <f>IF(N157="znížená",J157,0)</f>
        <v>0</v>
      </c>
      <c r="BG157" s="170">
        <f>IF(N157="zákl. prenesená",J157,0)</f>
        <v>0</v>
      </c>
      <c r="BH157" s="170">
        <f>IF(N157="zníž. prenesená",J157,0)</f>
        <v>0</v>
      </c>
      <c r="BI157" s="170">
        <f>IF(N157="nulová",J157,0)</f>
        <v>0</v>
      </c>
      <c r="BJ157" s="18" t="s">
        <v>85</v>
      </c>
      <c r="BK157" s="170">
        <f>ROUND(I157*H157,2)</f>
        <v>0</v>
      </c>
      <c r="BL157" s="18" t="s">
        <v>114</v>
      </c>
      <c r="BM157" s="169" t="s">
        <v>2437</v>
      </c>
    </row>
    <row r="158" spans="1:65" s="13" customFormat="1">
      <c r="B158" s="171"/>
      <c r="D158" s="172" t="s">
        <v>229</v>
      </c>
      <c r="E158" s="173" t="s">
        <v>1</v>
      </c>
      <c r="F158" s="174" t="s">
        <v>2438</v>
      </c>
      <c r="H158" s="175">
        <v>0.85</v>
      </c>
      <c r="I158" s="176"/>
      <c r="L158" s="171"/>
      <c r="M158" s="177"/>
      <c r="N158" s="178"/>
      <c r="O158" s="178"/>
      <c r="P158" s="178"/>
      <c r="Q158" s="178"/>
      <c r="R158" s="178"/>
      <c r="S158" s="178"/>
      <c r="T158" s="179"/>
      <c r="AT158" s="173" t="s">
        <v>229</v>
      </c>
      <c r="AU158" s="173" t="s">
        <v>85</v>
      </c>
      <c r="AV158" s="13" t="s">
        <v>85</v>
      </c>
      <c r="AW158" s="13" t="s">
        <v>30</v>
      </c>
      <c r="AX158" s="13" t="s">
        <v>78</v>
      </c>
      <c r="AY158" s="173" t="s">
        <v>222</v>
      </c>
    </row>
    <row r="159" spans="1:65" s="2" customFormat="1" ht="33" customHeight="1">
      <c r="A159" s="33"/>
      <c r="B159" s="156"/>
      <c r="C159" s="157" t="s">
        <v>153</v>
      </c>
      <c r="D159" s="157" t="s">
        <v>224</v>
      </c>
      <c r="E159" s="158" t="s">
        <v>673</v>
      </c>
      <c r="F159" s="159" t="s">
        <v>674</v>
      </c>
      <c r="G159" s="160" t="s">
        <v>235</v>
      </c>
      <c r="H159" s="161">
        <v>36.414999999999999</v>
      </c>
      <c r="I159" s="162"/>
      <c r="J159" s="163">
        <f>ROUND(I159*H159,2)</f>
        <v>0</v>
      </c>
      <c r="K159" s="164"/>
      <c r="L159" s="34"/>
      <c r="M159" s="165" t="s">
        <v>1</v>
      </c>
      <c r="N159" s="166" t="s">
        <v>40</v>
      </c>
      <c r="O159" s="62"/>
      <c r="P159" s="167">
        <f>O159*H159</f>
        <v>0</v>
      </c>
      <c r="Q159" s="167">
        <v>0</v>
      </c>
      <c r="R159" s="167">
        <f>Q159*H159</f>
        <v>0</v>
      </c>
      <c r="S159" s="167">
        <v>0</v>
      </c>
      <c r="T159" s="16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114</v>
      </c>
      <c r="AT159" s="169" t="s">
        <v>224</v>
      </c>
      <c r="AU159" s="169" t="s">
        <v>85</v>
      </c>
      <c r="AY159" s="18" t="s">
        <v>222</v>
      </c>
      <c r="BE159" s="170">
        <f>IF(N159="základná",J159,0)</f>
        <v>0</v>
      </c>
      <c r="BF159" s="170">
        <f>IF(N159="znížená",J159,0)</f>
        <v>0</v>
      </c>
      <c r="BG159" s="170">
        <f>IF(N159="zákl. prenesená",J159,0)</f>
        <v>0</v>
      </c>
      <c r="BH159" s="170">
        <f>IF(N159="zníž. prenesená",J159,0)</f>
        <v>0</v>
      </c>
      <c r="BI159" s="170">
        <f>IF(N159="nulová",J159,0)</f>
        <v>0</v>
      </c>
      <c r="BJ159" s="18" t="s">
        <v>85</v>
      </c>
      <c r="BK159" s="170">
        <f>ROUND(I159*H159,2)</f>
        <v>0</v>
      </c>
      <c r="BL159" s="18" t="s">
        <v>114</v>
      </c>
      <c r="BM159" s="169" t="s">
        <v>2439</v>
      </c>
    </row>
    <row r="160" spans="1:65" s="13" customFormat="1">
      <c r="B160" s="171"/>
      <c r="D160" s="172" t="s">
        <v>229</v>
      </c>
      <c r="E160" s="173" t="s">
        <v>1</v>
      </c>
      <c r="F160" s="174" t="s">
        <v>2440</v>
      </c>
      <c r="H160" s="175">
        <v>36.414999999999999</v>
      </c>
      <c r="I160" s="176"/>
      <c r="L160" s="171"/>
      <c r="M160" s="177"/>
      <c r="N160" s="178"/>
      <c r="O160" s="178"/>
      <c r="P160" s="178"/>
      <c r="Q160" s="178"/>
      <c r="R160" s="178"/>
      <c r="S160" s="178"/>
      <c r="T160" s="179"/>
      <c r="AT160" s="173" t="s">
        <v>229</v>
      </c>
      <c r="AU160" s="173" t="s">
        <v>85</v>
      </c>
      <c r="AV160" s="13" t="s">
        <v>85</v>
      </c>
      <c r="AW160" s="13" t="s">
        <v>30</v>
      </c>
      <c r="AX160" s="13" t="s">
        <v>78</v>
      </c>
      <c r="AY160" s="173" t="s">
        <v>222</v>
      </c>
    </row>
    <row r="161" spans="1:65" s="2" customFormat="1" ht="37.950000000000003" customHeight="1">
      <c r="A161" s="33"/>
      <c r="B161" s="156"/>
      <c r="C161" s="157" t="s">
        <v>160</v>
      </c>
      <c r="D161" s="157" t="s">
        <v>224</v>
      </c>
      <c r="E161" s="158" t="s">
        <v>679</v>
      </c>
      <c r="F161" s="159" t="s">
        <v>680</v>
      </c>
      <c r="G161" s="160" t="s">
        <v>235</v>
      </c>
      <c r="H161" s="161">
        <v>364.15</v>
      </c>
      <c r="I161" s="162"/>
      <c r="J161" s="163">
        <f>ROUND(I161*H161,2)</f>
        <v>0</v>
      </c>
      <c r="K161" s="164"/>
      <c r="L161" s="34"/>
      <c r="M161" s="165" t="s">
        <v>1</v>
      </c>
      <c r="N161" s="166" t="s">
        <v>40</v>
      </c>
      <c r="O161" s="62"/>
      <c r="P161" s="167">
        <f>O161*H161</f>
        <v>0</v>
      </c>
      <c r="Q161" s="167">
        <v>0</v>
      </c>
      <c r="R161" s="167">
        <f>Q161*H161</f>
        <v>0</v>
      </c>
      <c r="S161" s="167">
        <v>0</v>
      </c>
      <c r="T161" s="16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114</v>
      </c>
      <c r="AT161" s="169" t="s">
        <v>224</v>
      </c>
      <c r="AU161" s="169" t="s">
        <v>85</v>
      </c>
      <c r="AY161" s="18" t="s">
        <v>222</v>
      </c>
      <c r="BE161" s="170">
        <f>IF(N161="základná",J161,0)</f>
        <v>0</v>
      </c>
      <c r="BF161" s="170">
        <f>IF(N161="znížená",J161,0)</f>
        <v>0</v>
      </c>
      <c r="BG161" s="170">
        <f>IF(N161="zákl. prenesená",J161,0)</f>
        <v>0</v>
      </c>
      <c r="BH161" s="170">
        <f>IF(N161="zníž. prenesená",J161,0)</f>
        <v>0</v>
      </c>
      <c r="BI161" s="170">
        <f>IF(N161="nulová",J161,0)</f>
        <v>0</v>
      </c>
      <c r="BJ161" s="18" t="s">
        <v>85</v>
      </c>
      <c r="BK161" s="170">
        <f>ROUND(I161*H161,2)</f>
        <v>0</v>
      </c>
      <c r="BL161" s="18" t="s">
        <v>114</v>
      </c>
      <c r="BM161" s="169" t="s">
        <v>2441</v>
      </c>
    </row>
    <row r="162" spans="1:65" s="13" customFormat="1">
      <c r="B162" s="171"/>
      <c r="D162" s="172" t="s">
        <v>229</v>
      </c>
      <c r="F162" s="174" t="s">
        <v>2442</v>
      </c>
      <c r="H162" s="175">
        <v>364.15</v>
      </c>
      <c r="I162" s="176"/>
      <c r="L162" s="171"/>
      <c r="M162" s="177"/>
      <c r="N162" s="178"/>
      <c r="O162" s="178"/>
      <c r="P162" s="178"/>
      <c r="Q162" s="178"/>
      <c r="R162" s="178"/>
      <c r="S162" s="178"/>
      <c r="T162" s="179"/>
      <c r="AT162" s="173" t="s">
        <v>229</v>
      </c>
      <c r="AU162" s="173" t="s">
        <v>85</v>
      </c>
      <c r="AV162" s="13" t="s">
        <v>85</v>
      </c>
      <c r="AW162" s="13" t="s">
        <v>3</v>
      </c>
      <c r="AX162" s="13" t="s">
        <v>78</v>
      </c>
      <c r="AY162" s="173" t="s">
        <v>222</v>
      </c>
    </row>
    <row r="163" spans="1:65" s="2" customFormat="1" ht="16.5" customHeight="1">
      <c r="A163" s="33"/>
      <c r="B163" s="156"/>
      <c r="C163" s="157" t="s">
        <v>179</v>
      </c>
      <c r="D163" s="157" t="s">
        <v>224</v>
      </c>
      <c r="E163" s="158" t="s">
        <v>683</v>
      </c>
      <c r="F163" s="159" t="s">
        <v>684</v>
      </c>
      <c r="G163" s="160" t="s">
        <v>235</v>
      </c>
      <c r="H163" s="161">
        <v>36.414999999999999</v>
      </c>
      <c r="I163" s="162"/>
      <c r="J163" s="163">
        <f>ROUND(I163*H163,2)</f>
        <v>0</v>
      </c>
      <c r="K163" s="164"/>
      <c r="L163" s="34"/>
      <c r="M163" s="165" t="s">
        <v>1</v>
      </c>
      <c r="N163" s="166" t="s">
        <v>40</v>
      </c>
      <c r="O163" s="62"/>
      <c r="P163" s="167">
        <f>O163*H163</f>
        <v>0</v>
      </c>
      <c r="Q163" s="167">
        <v>0</v>
      </c>
      <c r="R163" s="167">
        <f>Q163*H163</f>
        <v>0</v>
      </c>
      <c r="S163" s="167">
        <v>0</v>
      </c>
      <c r="T163" s="16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114</v>
      </c>
      <c r="AT163" s="169" t="s">
        <v>224</v>
      </c>
      <c r="AU163" s="169" t="s">
        <v>85</v>
      </c>
      <c r="AY163" s="18" t="s">
        <v>222</v>
      </c>
      <c r="BE163" s="170">
        <f>IF(N163="základná",J163,0)</f>
        <v>0</v>
      </c>
      <c r="BF163" s="170">
        <f>IF(N163="znížená",J163,0)</f>
        <v>0</v>
      </c>
      <c r="BG163" s="170">
        <f>IF(N163="zákl. prenesená",J163,0)</f>
        <v>0</v>
      </c>
      <c r="BH163" s="170">
        <f>IF(N163="zníž. prenesená",J163,0)</f>
        <v>0</v>
      </c>
      <c r="BI163" s="170">
        <f>IF(N163="nulová",J163,0)</f>
        <v>0</v>
      </c>
      <c r="BJ163" s="18" t="s">
        <v>85</v>
      </c>
      <c r="BK163" s="170">
        <f>ROUND(I163*H163,2)</f>
        <v>0</v>
      </c>
      <c r="BL163" s="18" t="s">
        <v>114</v>
      </c>
      <c r="BM163" s="169" t="s">
        <v>2443</v>
      </c>
    </row>
    <row r="164" spans="1:65" s="12" customFormat="1" ht="22.95" customHeight="1">
      <c r="B164" s="143"/>
      <c r="D164" s="144" t="s">
        <v>73</v>
      </c>
      <c r="E164" s="154" t="s">
        <v>85</v>
      </c>
      <c r="F164" s="154" t="s">
        <v>686</v>
      </c>
      <c r="I164" s="146"/>
      <c r="J164" s="155">
        <f>BK164</f>
        <v>0</v>
      </c>
      <c r="L164" s="143"/>
      <c r="M164" s="148"/>
      <c r="N164" s="149"/>
      <c r="O164" s="149"/>
      <c r="P164" s="150">
        <f>SUM(P165:P194)</f>
        <v>0</v>
      </c>
      <c r="Q164" s="149"/>
      <c r="R164" s="150">
        <f>SUM(R165:R194)</f>
        <v>54.160502080000001</v>
      </c>
      <c r="S164" s="149"/>
      <c r="T164" s="151">
        <f>SUM(T165:T194)</f>
        <v>0</v>
      </c>
      <c r="AR164" s="144" t="s">
        <v>78</v>
      </c>
      <c r="AT164" s="152" t="s">
        <v>73</v>
      </c>
      <c r="AU164" s="152" t="s">
        <v>78</v>
      </c>
      <c r="AY164" s="144" t="s">
        <v>222</v>
      </c>
      <c r="BK164" s="153">
        <f>SUM(BK165:BK194)</f>
        <v>0</v>
      </c>
    </row>
    <row r="165" spans="1:65" s="2" customFormat="1" ht="24.15" customHeight="1">
      <c r="A165" s="33"/>
      <c r="B165" s="156"/>
      <c r="C165" s="157" t="s">
        <v>314</v>
      </c>
      <c r="D165" s="157" t="s">
        <v>224</v>
      </c>
      <c r="E165" s="158" t="s">
        <v>2444</v>
      </c>
      <c r="F165" s="159" t="s">
        <v>2445</v>
      </c>
      <c r="G165" s="160" t="s">
        <v>235</v>
      </c>
      <c r="H165" s="161">
        <v>5.9589999999999996</v>
      </c>
      <c r="I165" s="162"/>
      <c r="J165" s="163">
        <f>ROUND(I165*H165,2)</f>
        <v>0</v>
      </c>
      <c r="K165" s="164"/>
      <c r="L165" s="34"/>
      <c r="M165" s="165" t="s">
        <v>1</v>
      </c>
      <c r="N165" s="166" t="s">
        <v>40</v>
      </c>
      <c r="O165" s="62"/>
      <c r="P165" s="167">
        <f>O165*H165</f>
        <v>0</v>
      </c>
      <c r="Q165" s="167">
        <v>2.0699999999999998</v>
      </c>
      <c r="R165" s="167">
        <f>Q165*H165</f>
        <v>12.335129999999998</v>
      </c>
      <c r="S165" s="167">
        <v>0</v>
      </c>
      <c r="T165" s="16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114</v>
      </c>
      <c r="AT165" s="169" t="s">
        <v>224</v>
      </c>
      <c r="AU165" s="169" t="s">
        <v>85</v>
      </c>
      <c r="AY165" s="18" t="s">
        <v>222</v>
      </c>
      <c r="BE165" s="170">
        <f>IF(N165="základná",J165,0)</f>
        <v>0</v>
      </c>
      <c r="BF165" s="170">
        <f>IF(N165="znížená",J165,0)</f>
        <v>0</v>
      </c>
      <c r="BG165" s="170">
        <f>IF(N165="zákl. prenesená",J165,0)</f>
        <v>0</v>
      </c>
      <c r="BH165" s="170">
        <f>IF(N165="zníž. prenesená",J165,0)</f>
        <v>0</v>
      </c>
      <c r="BI165" s="170">
        <f>IF(N165="nulová",J165,0)</f>
        <v>0</v>
      </c>
      <c r="BJ165" s="18" t="s">
        <v>85</v>
      </c>
      <c r="BK165" s="170">
        <f>ROUND(I165*H165,2)</f>
        <v>0</v>
      </c>
      <c r="BL165" s="18" t="s">
        <v>114</v>
      </c>
      <c r="BM165" s="169" t="s">
        <v>2446</v>
      </c>
    </row>
    <row r="166" spans="1:65" s="15" customFormat="1">
      <c r="B166" s="188"/>
      <c r="D166" s="172" t="s">
        <v>229</v>
      </c>
      <c r="E166" s="189" t="s">
        <v>1</v>
      </c>
      <c r="F166" s="190" t="s">
        <v>2412</v>
      </c>
      <c r="H166" s="189" t="s">
        <v>1</v>
      </c>
      <c r="I166" s="191"/>
      <c r="L166" s="188"/>
      <c r="M166" s="192"/>
      <c r="N166" s="193"/>
      <c r="O166" s="193"/>
      <c r="P166" s="193"/>
      <c r="Q166" s="193"/>
      <c r="R166" s="193"/>
      <c r="S166" s="193"/>
      <c r="T166" s="194"/>
      <c r="AT166" s="189" t="s">
        <v>229</v>
      </c>
      <c r="AU166" s="189" t="s">
        <v>85</v>
      </c>
      <c r="AV166" s="15" t="s">
        <v>78</v>
      </c>
      <c r="AW166" s="15" t="s">
        <v>30</v>
      </c>
      <c r="AX166" s="15" t="s">
        <v>74</v>
      </c>
      <c r="AY166" s="189" t="s">
        <v>222</v>
      </c>
    </row>
    <row r="167" spans="1:65" s="13" customFormat="1">
      <c r="B167" s="171"/>
      <c r="D167" s="172" t="s">
        <v>229</v>
      </c>
      <c r="E167" s="173" t="s">
        <v>1</v>
      </c>
      <c r="F167" s="174" t="s">
        <v>2447</v>
      </c>
      <c r="H167" s="175">
        <v>5.3550000000000004</v>
      </c>
      <c r="I167" s="176"/>
      <c r="L167" s="171"/>
      <c r="M167" s="177"/>
      <c r="N167" s="178"/>
      <c r="O167" s="178"/>
      <c r="P167" s="178"/>
      <c r="Q167" s="178"/>
      <c r="R167" s="178"/>
      <c r="S167" s="178"/>
      <c r="T167" s="179"/>
      <c r="AT167" s="173" t="s">
        <v>229</v>
      </c>
      <c r="AU167" s="173" t="s">
        <v>85</v>
      </c>
      <c r="AV167" s="13" t="s">
        <v>85</v>
      </c>
      <c r="AW167" s="13" t="s">
        <v>30</v>
      </c>
      <c r="AX167" s="13" t="s">
        <v>74</v>
      </c>
      <c r="AY167" s="173" t="s">
        <v>222</v>
      </c>
    </row>
    <row r="168" spans="1:65" s="15" customFormat="1">
      <c r="B168" s="188"/>
      <c r="D168" s="172" t="s">
        <v>229</v>
      </c>
      <c r="E168" s="189" t="s">
        <v>1</v>
      </c>
      <c r="F168" s="190" t="s">
        <v>2448</v>
      </c>
      <c r="H168" s="189" t="s">
        <v>1</v>
      </c>
      <c r="I168" s="191"/>
      <c r="L168" s="188"/>
      <c r="M168" s="192"/>
      <c r="N168" s="193"/>
      <c r="O168" s="193"/>
      <c r="P168" s="193"/>
      <c r="Q168" s="193"/>
      <c r="R168" s="193"/>
      <c r="S168" s="193"/>
      <c r="T168" s="194"/>
      <c r="AT168" s="189" t="s">
        <v>229</v>
      </c>
      <c r="AU168" s="189" t="s">
        <v>85</v>
      </c>
      <c r="AV168" s="15" t="s">
        <v>78</v>
      </c>
      <c r="AW168" s="15" t="s">
        <v>30</v>
      </c>
      <c r="AX168" s="15" t="s">
        <v>74</v>
      </c>
      <c r="AY168" s="189" t="s">
        <v>222</v>
      </c>
    </row>
    <row r="169" spans="1:65" s="13" customFormat="1">
      <c r="B169" s="171"/>
      <c r="D169" s="172" t="s">
        <v>229</v>
      </c>
      <c r="E169" s="173" t="s">
        <v>1</v>
      </c>
      <c r="F169" s="174" t="s">
        <v>2449</v>
      </c>
      <c r="H169" s="175">
        <v>0.23899999999999999</v>
      </c>
      <c r="I169" s="176"/>
      <c r="L169" s="171"/>
      <c r="M169" s="177"/>
      <c r="N169" s="178"/>
      <c r="O169" s="178"/>
      <c r="P169" s="178"/>
      <c r="Q169" s="178"/>
      <c r="R169" s="178"/>
      <c r="S169" s="178"/>
      <c r="T169" s="179"/>
      <c r="AT169" s="173" t="s">
        <v>229</v>
      </c>
      <c r="AU169" s="173" t="s">
        <v>85</v>
      </c>
      <c r="AV169" s="13" t="s">
        <v>85</v>
      </c>
      <c r="AW169" s="13" t="s">
        <v>30</v>
      </c>
      <c r="AX169" s="13" t="s">
        <v>74</v>
      </c>
      <c r="AY169" s="173" t="s">
        <v>222</v>
      </c>
    </row>
    <row r="170" spans="1:65" s="15" customFormat="1">
      <c r="B170" s="188"/>
      <c r="D170" s="172" t="s">
        <v>229</v>
      </c>
      <c r="E170" s="189" t="s">
        <v>1</v>
      </c>
      <c r="F170" s="190" t="s">
        <v>2450</v>
      </c>
      <c r="H170" s="189" t="s">
        <v>1</v>
      </c>
      <c r="I170" s="191"/>
      <c r="L170" s="188"/>
      <c r="M170" s="192"/>
      <c r="N170" s="193"/>
      <c r="O170" s="193"/>
      <c r="P170" s="193"/>
      <c r="Q170" s="193"/>
      <c r="R170" s="193"/>
      <c r="S170" s="193"/>
      <c r="T170" s="194"/>
      <c r="AT170" s="189" t="s">
        <v>229</v>
      </c>
      <c r="AU170" s="189" t="s">
        <v>85</v>
      </c>
      <c r="AV170" s="15" t="s">
        <v>78</v>
      </c>
      <c r="AW170" s="15" t="s">
        <v>30</v>
      </c>
      <c r="AX170" s="15" t="s">
        <v>74</v>
      </c>
      <c r="AY170" s="189" t="s">
        <v>222</v>
      </c>
    </row>
    <row r="171" spans="1:65" s="13" customFormat="1">
      <c r="B171" s="171"/>
      <c r="D171" s="172" t="s">
        <v>229</v>
      </c>
      <c r="E171" s="173" t="s">
        <v>1</v>
      </c>
      <c r="F171" s="174" t="s">
        <v>2451</v>
      </c>
      <c r="H171" s="175">
        <v>0.06</v>
      </c>
      <c r="I171" s="176"/>
      <c r="L171" s="171"/>
      <c r="M171" s="177"/>
      <c r="N171" s="178"/>
      <c r="O171" s="178"/>
      <c r="P171" s="178"/>
      <c r="Q171" s="178"/>
      <c r="R171" s="178"/>
      <c r="S171" s="178"/>
      <c r="T171" s="179"/>
      <c r="AT171" s="173" t="s">
        <v>229</v>
      </c>
      <c r="AU171" s="173" t="s">
        <v>85</v>
      </c>
      <c r="AV171" s="13" t="s">
        <v>85</v>
      </c>
      <c r="AW171" s="13" t="s">
        <v>30</v>
      </c>
      <c r="AX171" s="13" t="s">
        <v>74</v>
      </c>
      <c r="AY171" s="173" t="s">
        <v>222</v>
      </c>
    </row>
    <row r="172" spans="1:65" s="15" customFormat="1">
      <c r="B172" s="188"/>
      <c r="D172" s="172" t="s">
        <v>229</v>
      </c>
      <c r="E172" s="189" t="s">
        <v>1</v>
      </c>
      <c r="F172" s="190" t="s">
        <v>2452</v>
      </c>
      <c r="H172" s="189" t="s">
        <v>1</v>
      </c>
      <c r="I172" s="191"/>
      <c r="L172" s="188"/>
      <c r="M172" s="192"/>
      <c r="N172" s="193"/>
      <c r="O172" s="193"/>
      <c r="P172" s="193"/>
      <c r="Q172" s="193"/>
      <c r="R172" s="193"/>
      <c r="S172" s="193"/>
      <c r="T172" s="194"/>
      <c r="AT172" s="189" t="s">
        <v>229</v>
      </c>
      <c r="AU172" s="189" t="s">
        <v>85</v>
      </c>
      <c r="AV172" s="15" t="s">
        <v>78</v>
      </c>
      <c r="AW172" s="15" t="s">
        <v>30</v>
      </c>
      <c r="AX172" s="15" t="s">
        <v>74</v>
      </c>
      <c r="AY172" s="189" t="s">
        <v>222</v>
      </c>
    </row>
    <row r="173" spans="1:65" s="13" customFormat="1">
      <c r="B173" s="171"/>
      <c r="D173" s="172" t="s">
        <v>229</v>
      </c>
      <c r="E173" s="173" t="s">
        <v>1</v>
      </c>
      <c r="F173" s="174" t="s">
        <v>2453</v>
      </c>
      <c r="H173" s="175">
        <v>0.30499999999999999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229</v>
      </c>
      <c r="AU173" s="173" t="s">
        <v>85</v>
      </c>
      <c r="AV173" s="13" t="s">
        <v>85</v>
      </c>
      <c r="AW173" s="13" t="s">
        <v>30</v>
      </c>
      <c r="AX173" s="13" t="s">
        <v>74</v>
      </c>
      <c r="AY173" s="173" t="s">
        <v>222</v>
      </c>
    </row>
    <row r="174" spans="1:65" s="14" customFormat="1">
      <c r="B174" s="180"/>
      <c r="D174" s="172" t="s">
        <v>229</v>
      </c>
      <c r="E174" s="181" t="s">
        <v>1</v>
      </c>
      <c r="F174" s="182" t="s">
        <v>232</v>
      </c>
      <c r="H174" s="183">
        <v>5.9589999999999996</v>
      </c>
      <c r="I174" s="184"/>
      <c r="L174" s="180"/>
      <c r="M174" s="185"/>
      <c r="N174" s="186"/>
      <c r="O174" s="186"/>
      <c r="P174" s="186"/>
      <c r="Q174" s="186"/>
      <c r="R174" s="186"/>
      <c r="S174" s="186"/>
      <c r="T174" s="187"/>
      <c r="AT174" s="181" t="s">
        <v>229</v>
      </c>
      <c r="AU174" s="181" t="s">
        <v>85</v>
      </c>
      <c r="AV174" s="14" t="s">
        <v>114</v>
      </c>
      <c r="AW174" s="14" t="s">
        <v>30</v>
      </c>
      <c r="AX174" s="14" t="s">
        <v>78</v>
      </c>
      <c r="AY174" s="181" t="s">
        <v>222</v>
      </c>
    </row>
    <row r="175" spans="1:65" s="2" customFormat="1" ht="24.15" customHeight="1">
      <c r="A175" s="33"/>
      <c r="B175" s="156"/>
      <c r="C175" s="157" t="s">
        <v>321</v>
      </c>
      <c r="D175" s="157" t="s">
        <v>224</v>
      </c>
      <c r="E175" s="158" t="s">
        <v>2454</v>
      </c>
      <c r="F175" s="159" t="s">
        <v>2455</v>
      </c>
      <c r="G175" s="160" t="s">
        <v>235</v>
      </c>
      <c r="H175" s="161">
        <v>17.666</v>
      </c>
      <c r="I175" s="162"/>
      <c r="J175" s="163">
        <f>ROUND(I175*H175,2)</f>
        <v>0</v>
      </c>
      <c r="K175" s="164"/>
      <c r="L175" s="34"/>
      <c r="M175" s="165" t="s">
        <v>1</v>
      </c>
      <c r="N175" s="166" t="s">
        <v>40</v>
      </c>
      <c r="O175" s="62"/>
      <c r="P175" s="167">
        <f>O175*H175</f>
        <v>0</v>
      </c>
      <c r="Q175" s="167">
        <v>2.3132299999999999</v>
      </c>
      <c r="R175" s="167">
        <f>Q175*H175</f>
        <v>40.865521180000002</v>
      </c>
      <c r="S175" s="167">
        <v>0</v>
      </c>
      <c r="T175" s="16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114</v>
      </c>
      <c r="AT175" s="169" t="s">
        <v>224</v>
      </c>
      <c r="AU175" s="169" t="s">
        <v>85</v>
      </c>
      <c r="AY175" s="18" t="s">
        <v>222</v>
      </c>
      <c r="BE175" s="170">
        <f>IF(N175="základná",J175,0)</f>
        <v>0</v>
      </c>
      <c r="BF175" s="170">
        <f>IF(N175="znížená",J175,0)</f>
        <v>0</v>
      </c>
      <c r="BG175" s="170">
        <f>IF(N175="zákl. prenesená",J175,0)</f>
        <v>0</v>
      </c>
      <c r="BH175" s="170">
        <f>IF(N175="zníž. prenesená",J175,0)</f>
        <v>0</v>
      </c>
      <c r="BI175" s="170">
        <f>IF(N175="nulová",J175,0)</f>
        <v>0</v>
      </c>
      <c r="BJ175" s="18" t="s">
        <v>85</v>
      </c>
      <c r="BK175" s="170">
        <f>ROUND(I175*H175,2)</f>
        <v>0</v>
      </c>
      <c r="BL175" s="18" t="s">
        <v>114</v>
      </c>
      <c r="BM175" s="169" t="s">
        <v>2456</v>
      </c>
    </row>
    <row r="176" spans="1:65" s="15" customFormat="1">
      <c r="B176" s="188"/>
      <c r="D176" s="172" t="s">
        <v>229</v>
      </c>
      <c r="E176" s="189" t="s">
        <v>1</v>
      </c>
      <c r="F176" s="190" t="s">
        <v>2412</v>
      </c>
      <c r="H176" s="189" t="s">
        <v>1</v>
      </c>
      <c r="I176" s="191"/>
      <c r="L176" s="188"/>
      <c r="M176" s="192"/>
      <c r="N176" s="193"/>
      <c r="O176" s="193"/>
      <c r="P176" s="193"/>
      <c r="Q176" s="193"/>
      <c r="R176" s="193"/>
      <c r="S176" s="193"/>
      <c r="T176" s="194"/>
      <c r="AT176" s="189" t="s">
        <v>229</v>
      </c>
      <c r="AU176" s="189" t="s">
        <v>85</v>
      </c>
      <c r="AV176" s="15" t="s">
        <v>78</v>
      </c>
      <c r="AW176" s="15" t="s">
        <v>30</v>
      </c>
      <c r="AX176" s="15" t="s">
        <v>74</v>
      </c>
      <c r="AY176" s="189" t="s">
        <v>222</v>
      </c>
    </row>
    <row r="177" spans="1:65" s="13" customFormat="1">
      <c r="B177" s="171"/>
      <c r="D177" s="172" t="s">
        <v>229</v>
      </c>
      <c r="E177" s="173" t="s">
        <v>1</v>
      </c>
      <c r="F177" s="174" t="s">
        <v>2457</v>
      </c>
      <c r="H177" s="175">
        <v>16.065000000000001</v>
      </c>
      <c r="I177" s="176"/>
      <c r="L177" s="171"/>
      <c r="M177" s="177"/>
      <c r="N177" s="178"/>
      <c r="O177" s="178"/>
      <c r="P177" s="178"/>
      <c r="Q177" s="178"/>
      <c r="R177" s="178"/>
      <c r="S177" s="178"/>
      <c r="T177" s="179"/>
      <c r="AT177" s="173" t="s">
        <v>229</v>
      </c>
      <c r="AU177" s="173" t="s">
        <v>85</v>
      </c>
      <c r="AV177" s="13" t="s">
        <v>85</v>
      </c>
      <c r="AW177" s="13" t="s">
        <v>30</v>
      </c>
      <c r="AX177" s="13" t="s">
        <v>74</v>
      </c>
      <c r="AY177" s="173" t="s">
        <v>222</v>
      </c>
    </row>
    <row r="178" spans="1:65" s="15" customFormat="1">
      <c r="B178" s="188"/>
      <c r="D178" s="172" t="s">
        <v>229</v>
      </c>
      <c r="E178" s="189" t="s">
        <v>1</v>
      </c>
      <c r="F178" s="190" t="s">
        <v>2452</v>
      </c>
      <c r="H178" s="189" t="s">
        <v>1</v>
      </c>
      <c r="I178" s="191"/>
      <c r="L178" s="188"/>
      <c r="M178" s="192"/>
      <c r="N178" s="193"/>
      <c r="O178" s="193"/>
      <c r="P178" s="193"/>
      <c r="Q178" s="193"/>
      <c r="R178" s="193"/>
      <c r="S178" s="193"/>
      <c r="T178" s="194"/>
      <c r="AT178" s="189" t="s">
        <v>229</v>
      </c>
      <c r="AU178" s="189" t="s">
        <v>85</v>
      </c>
      <c r="AV178" s="15" t="s">
        <v>78</v>
      </c>
      <c r="AW178" s="15" t="s">
        <v>30</v>
      </c>
      <c r="AX178" s="15" t="s">
        <v>74</v>
      </c>
      <c r="AY178" s="189" t="s">
        <v>222</v>
      </c>
    </row>
    <row r="179" spans="1:65" s="13" customFormat="1">
      <c r="B179" s="171"/>
      <c r="D179" s="172" t="s">
        <v>229</v>
      </c>
      <c r="E179" s="173" t="s">
        <v>1</v>
      </c>
      <c r="F179" s="174" t="s">
        <v>2458</v>
      </c>
      <c r="H179" s="175">
        <v>1.601</v>
      </c>
      <c r="I179" s="176"/>
      <c r="L179" s="171"/>
      <c r="M179" s="177"/>
      <c r="N179" s="178"/>
      <c r="O179" s="178"/>
      <c r="P179" s="178"/>
      <c r="Q179" s="178"/>
      <c r="R179" s="178"/>
      <c r="S179" s="178"/>
      <c r="T179" s="179"/>
      <c r="AT179" s="173" t="s">
        <v>229</v>
      </c>
      <c r="AU179" s="173" t="s">
        <v>85</v>
      </c>
      <c r="AV179" s="13" t="s">
        <v>85</v>
      </c>
      <c r="AW179" s="13" t="s">
        <v>30</v>
      </c>
      <c r="AX179" s="13" t="s">
        <v>74</v>
      </c>
      <c r="AY179" s="173" t="s">
        <v>222</v>
      </c>
    </row>
    <row r="180" spans="1:65" s="14" customFormat="1">
      <c r="B180" s="180"/>
      <c r="D180" s="172" t="s">
        <v>229</v>
      </c>
      <c r="E180" s="181" t="s">
        <v>1</v>
      </c>
      <c r="F180" s="182" t="s">
        <v>232</v>
      </c>
      <c r="H180" s="183">
        <v>17.666</v>
      </c>
      <c r="I180" s="184"/>
      <c r="L180" s="180"/>
      <c r="M180" s="185"/>
      <c r="N180" s="186"/>
      <c r="O180" s="186"/>
      <c r="P180" s="186"/>
      <c r="Q180" s="186"/>
      <c r="R180" s="186"/>
      <c r="S180" s="186"/>
      <c r="T180" s="187"/>
      <c r="AT180" s="181" t="s">
        <v>229</v>
      </c>
      <c r="AU180" s="181" t="s">
        <v>85</v>
      </c>
      <c r="AV180" s="14" t="s">
        <v>114</v>
      </c>
      <c r="AW180" s="14" t="s">
        <v>30</v>
      </c>
      <c r="AX180" s="14" t="s">
        <v>78</v>
      </c>
      <c r="AY180" s="181" t="s">
        <v>222</v>
      </c>
    </row>
    <row r="181" spans="1:65" s="2" customFormat="1" ht="24.15" customHeight="1">
      <c r="A181" s="33"/>
      <c r="B181" s="156"/>
      <c r="C181" s="157" t="s">
        <v>330</v>
      </c>
      <c r="D181" s="157" t="s">
        <v>224</v>
      </c>
      <c r="E181" s="158" t="s">
        <v>2459</v>
      </c>
      <c r="F181" s="159" t="s">
        <v>2460</v>
      </c>
      <c r="G181" s="160" t="s">
        <v>482</v>
      </c>
      <c r="H181" s="161">
        <v>0.94199999999999995</v>
      </c>
      <c r="I181" s="162"/>
      <c r="J181" s="163">
        <f>ROUND(I181*H181,2)</f>
        <v>0</v>
      </c>
      <c r="K181" s="164"/>
      <c r="L181" s="34"/>
      <c r="M181" s="165" t="s">
        <v>1</v>
      </c>
      <c r="N181" s="166" t="s">
        <v>40</v>
      </c>
      <c r="O181" s="62"/>
      <c r="P181" s="167">
        <f>O181*H181</f>
        <v>0</v>
      </c>
      <c r="Q181" s="167">
        <v>1.01895</v>
      </c>
      <c r="R181" s="167">
        <f>Q181*H181</f>
        <v>0.95985089999999995</v>
      </c>
      <c r="S181" s="167">
        <v>0</v>
      </c>
      <c r="T181" s="16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114</v>
      </c>
      <c r="AT181" s="169" t="s">
        <v>224</v>
      </c>
      <c r="AU181" s="169" t="s">
        <v>85</v>
      </c>
      <c r="AY181" s="18" t="s">
        <v>222</v>
      </c>
      <c r="BE181" s="170">
        <f>IF(N181="základná",J181,0)</f>
        <v>0</v>
      </c>
      <c r="BF181" s="170">
        <f>IF(N181="znížená",J181,0)</f>
        <v>0</v>
      </c>
      <c r="BG181" s="170">
        <f>IF(N181="zákl. prenesená",J181,0)</f>
        <v>0</v>
      </c>
      <c r="BH181" s="170">
        <f>IF(N181="zníž. prenesená",J181,0)</f>
        <v>0</v>
      </c>
      <c r="BI181" s="170">
        <f>IF(N181="nulová",J181,0)</f>
        <v>0</v>
      </c>
      <c r="BJ181" s="18" t="s">
        <v>85</v>
      </c>
      <c r="BK181" s="170">
        <f>ROUND(I181*H181,2)</f>
        <v>0</v>
      </c>
      <c r="BL181" s="18" t="s">
        <v>114</v>
      </c>
      <c r="BM181" s="169" t="s">
        <v>2461</v>
      </c>
    </row>
    <row r="182" spans="1:65" s="15" customFormat="1">
      <c r="B182" s="188"/>
      <c r="D182" s="172" t="s">
        <v>229</v>
      </c>
      <c r="E182" s="189" t="s">
        <v>1</v>
      </c>
      <c r="F182" s="190" t="s">
        <v>2462</v>
      </c>
      <c r="H182" s="189" t="s">
        <v>1</v>
      </c>
      <c r="I182" s="191"/>
      <c r="L182" s="188"/>
      <c r="M182" s="192"/>
      <c r="N182" s="193"/>
      <c r="O182" s="193"/>
      <c r="P182" s="193"/>
      <c r="Q182" s="193"/>
      <c r="R182" s="193"/>
      <c r="S182" s="193"/>
      <c r="T182" s="194"/>
      <c r="AT182" s="189" t="s">
        <v>229</v>
      </c>
      <c r="AU182" s="189" t="s">
        <v>85</v>
      </c>
      <c r="AV182" s="15" t="s">
        <v>78</v>
      </c>
      <c r="AW182" s="15" t="s">
        <v>30</v>
      </c>
      <c r="AX182" s="15" t="s">
        <v>74</v>
      </c>
      <c r="AY182" s="189" t="s">
        <v>222</v>
      </c>
    </row>
    <row r="183" spans="1:65" s="13" customFormat="1">
      <c r="B183" s="171"/>
      <c r="D183" s="172" t="s">
        <v>229</v>
      </c>
      <c r="E183" s="173" t="s">
        <v>1</v>
      </c>
      <c r="F183" s="174" t="s">
        <v>2463</v>
      </c>
      <c r="H183" s="175">
        <v>0.42199999999999999</v>
      </c>
      <c r="I183" s="176"/>
      <c r="L183" s="171"/>
      <c r="M183" s="177"/>
      <c r="N183" s="178"/>
      <c r="O183" s="178"/>
      <c r="P183" s="178"/>
      <c r="Q183" s="178"/>
      <c r="R183" s="178"/>
      <c r="S183" s="178"/>
      <c r="T183" s="179"/>
      <c r="AT183" s="173" t="s">
        <v>229</v>
      </c>
      <c r="AU183" s="173" t="s">
        <v>85</v>
      </c>
      <c r="AV183" s="13" t="s">
        <v>85</v>
      </c>
      <c r="AW183" s="13" t="s">
        <v>30</v>
      </c>
      <c r="AX183" s="13" t="s">
        <v>74</v>
      </c>
      <c r="AY183" s="173" t="s">
        <v>222</v>
      </c>
    </row>
    <row r="184" spans="1:65" s="13" customFormat="1">
      <c r="B184" s="171"/>
      <c r="D184" s="172" t="s">
        <v>229</v>
      </c>
      <c r="E184" s="173" t="s">
        <v>1</v>
      </c>
      <c r="F184" s="174" t="s">
        <v>2464</v>
      </c>
      <c r="H184" s="175">
        <v>5.5E-2</v>
      </c>
      <c r="I184" s="176"/>
      <c r="L184" s="171"/>
      <c r="M184" s="177"/>
      <c r="N184" s="178"/>
      <c r="O184" s="178"/>
      <c r="P184" s="178"/>
      <c r="Q184" s="178"/>
      <c r="R184" s="178"/>
      <c r="S184" s="178"/>
      <c r="T184" s="179"/>
      <c r="AT184" s="173" t="s">
        <v>229</v>
      </c>
      <c r="AU184" s="173" t="s">
        <v>85</v>
      </c>
      <c r="AV184" s="13" t="s">
        <v>85</v>
      </c>
      <c r="AW184" s="13" t="s">
        <v>30</v>
      </c>
      <c r="AX184" s="13" t="s">
        <v>74</v>
      </c>
      <c r="AY184" s="173" t="s">
        <v>222</v>
      </c>
    </row>
    <row r="185" spans="1:65" s="16" customFormat="1">
      <c r="B185" s="195"/>
      <c r="D185" s="172" t="s">
        <v>229</v>
      </c>
      <c r="E185" s="196" t="s">
        <v>1</v>
      </c>
      <c r="F185" s="197" t="s">
        <v>259</v>
      </c>
      <c r="H185" s="198">
        <v>0.47699999999999998</v>
      </c>
      <c r="I185" s="199"/>
      <c r="L185" s="195"/>
      <c r="M185" s="200"/>
      <c r="N185" s="201"/>
      <c r="O185" s="201"/>
      <c r="P185" s="201"/>
      <c r="Q185" s="201"/>
      <c r="R185" s="201"/>
      <c r="S185" s="201"/>
      <c r="T185" s="202"/>
      <c r="AT185" s="196" t="s">
        <v>229</v>
      </c>
      <c r="AU185" s="196" t="s">
        <v>85</v>
      </c>
      <c r="AV185" s="16" t="s">
        <v>90</v>
      </c>
      <c r="AW185" s="16" t="s">
        <v>30</v>
      </c>
      <c r="AX185" s="16" t="s">
        <v>74</v>
      </c>
      <c r="AY185" s="196" t="s">
        <v>222</v>
      </c>
    </row>
    <row r="186" spans="1:65" s="15" customFormat="1">
      <c r="B186" s="188"/>
      <c r="D186" s="172" t="s">
        <v>229</v>
      </c>
      <c r="E186" s="189" t="s">
        <v>1</v>
      </c>
      <c r="F186" s="190" t="s">
        <v>2465</v>
      </c>
      <c r="H186" s="189" t="s">
        <v>1</v>
      </c>
      <c r="I186" s="191"/>
      <c r="L186" s="188"/>
      <c r="M186" s="192"/>
      <c r="N186" s="193"/>
      <c r="O186" s="193"/>
      <c r="P186" s="193"/>
      <c r="Q186" s="193"/>
      <c r="R186" s="193"/>
      <c r="S186" s="193"/>
      <c r="T186" s="194"/>
      <c r="AT186" s="189" t="s">
        <v>229</v>
      </c>
      <c r="AU186" s="189" t="s">
        <v>85</v>
      </c>
      <c r="AV186" s="15" t="s">
        <v>78</v>
      </c>
      <c r="AW186" s="15" t="s">
        <v>30</v>
      </c>
      <c r="AX186" s="15" t="s">
        <v>74</v>
      </c>
      <c r="AY186" s="189" t="s">
        <v>222</v>
      </c>
    </row>
    <row r="187" spans="1:65" s="13" customFormat="1">
      <c r="B187" s="171"/>
      <c r="D187" s="172" t="s">
        <v>229</v>
      </c>
      <c r="E187" s="173" t="s">
        <v>1</v>
      </c>
      <c r="F187" s="174" t="s">
        <v>2466</v>
      </c>
      <c r="H187" s="175">
        <v>0.26400000000000001</v>
      </c>
      <c r="I187" s="176"/>
      <c r="L187" s="171"/>
      <c r="M187" s="177"/>
      <c r="N187" s="178"/>
      <c r="O187" s="178"/>
      <c r="P187" s="178"/>
      <c r="Q187" s="178"/>
      <c r="R187" s="178"/>
      <c r="S187" s="178"/>
      <c r="T187" s="179"/>
      <c r="AT187" s="173" t="s">
        <v>229</v>
      </c>
      <c r="AU187" s="173" t="s">
        <v>85</v>
      </c>
      <c r="AV187" s="13" t="s">
        <v>85</v>
      </c>
      <c r="AW187" s="13" t="s">
        <v>30</v>
      </c>
      <c r="AX187" s="13" t="s">
        <v>74</v>
      </c>
      <c r="AY187" s="173" t="s">
        <v>222</v>
      </c>
    </row>
    <row r="188" spans="1:65" s="13" customFormat="1">
      <c r="B188" s="171"/>
      <c r="D188" s="172" t="s">
        <v>229</v>
      </c>
      <c r="E188" s="173" t="s">
        <v>1</v>
      </c>
      <c r="F188" s="174" t="s">
        <v>2467</v>
      </c>
      <c r="H188" s="175">
        <v>5.2999999999999999E-2</v>
      </c>
      <c r="I188" s="176"/>
      <c r="L188" s="171"/>
      <c r="M188" s="177"/>
      <c r="N188" s="178"/>
      <c r="O188" s="178"/>
      <c r="P188" s="178"/>
      <c r="Q188" s="178"/>
      <c r="R188" s="178"/>
      <c r="S188" s="178"/>
      <c r="T188" s="179"/>
      <c r="AT188" s="173" t="s">
        <v>229</v>
      </c>
      <c r="AU188" s="173" t="s">
        <v>85</v>
      </c>
      <c r="AV188" s="13" t="s">
        <v>85</v>
      </c>
      <c r="AW188" s="13" t="s">
        <v>30</v>
      </c>
      <c r="AX188" s="13" t="s">
        <v>74</v>
      </c>
      <c r="AY188" s="173" t="s">
        <v>222</v>
      </c>
    </row>
    <row r="189" spans="1:65" s="16" customFormat="1">
      <c r="B189" s="195"/>
      <c r="D189" s="172" t="s">
        <v>229</v>
      </c>
      <c r="E189" s="196" t="s">
        <v>1</v>
      </c>
      <c r="F189" s="197" t="s">
        <v>259</v>
      </c>
      <c r="H189" s="198">
        <v>0.317</v>
      </c>
      <c r="I189" s="199"/>
      <c r="L189" s="195"/>
      <c r="M189" s="200"/>
      <c r="N189" s="201"/>
      <c r="O189" s="201"/>
      <c r="P189" s="201"/>
      <c r="Q189" s="201"/>
      <c r="R189" s="201"/>
      <c r="S189" s="201"/>
      <c r="T189" s="202"/>
      <c r="AT189" s="196" t="s">
        <v>229</v>
      </c>
      <c r="AU189" s="196" t="s">
        <v>85</v>
      </c>
      <c r="AV189" s="16" t="s">
        <v>90</v>
      </c>
      <c r="AW189" s="16" t="s">
        <v>30</v>
      </c>
      <c r="AX189" s="16" t="s">
        <v>74</v>
      </c>
      <c r="AY189" s="196" t="s">
        <v>222</v>
      </c>
    </row>
    <row r="190" spans="1:65" s="15" customFormat="1">
      <c r="B190" s="188"/>
      <c r="D190" s="172" t="s">
        <v>229</v>
      </c>
      <c r="E190" s="189" t="s">
        <v>1</v>
      </c>
      <c r="F190" s="190" t="s">
        <v>2468</v>
      </c>
      <c r="H190" s="189" t="s">
        <v>1</v>
      </c>
      <c r="I190" s="191"/>
      <c r="L190" s="188"/>
      <c r="M190" s="192"/>
      <c r="N190" s="193"/>
      <c r="O190" s="193"/>
      <c r="P190" s="193"/>
      <c r="Q190" s="193"/>
      <c r="R190" s="193"/>
      <c r="S190" s="193"/>
      <c r="T190" s="194"/>
      <c r="AT190" s="189" t="s">
        <v>229</v>
      </c>
      <c r="AU190" s="189" t="s">
        <v>85</v>
      </c>
      <c r="AV190" s="15" t="s">
        <v>78</v>
      </c>
      <c r="AW190" s="15" t="s">
        <v>30</v>
      </c>
      <c r="AX190" s="15" t="s">
        <v>74</v>
      </c>
      <c r="AY190" s="189" t="s">
        <v>222</v>
      </c>
    </row>
    <row r="191" spans="1:65" s="13" customFormat="1">
      <c r="B191" s="171"/>
      <c r="D191" s="172" t="s">
        <v>229</v>
      </c>
      <c r="E191" s="173" t="s">
        <v>1</v>
      </c>
      <c r="F191" s="174" t="s">
        <v>2469</v>
      </c>
      <c r="H191" s="175">
        <v>0.10299999999999999</v>
      </c>
      <c r="I191" s="176"/>
      <c r="L191" s="171"/>
      <c r="M191" s="177"/>
      <c r="N191" s="178"/>
      <c r="O191" s="178"/>
      <c r="P191" s="178"/>
      <c r="Q191" s="178"/>
      <c r="R191" s="178"/>
      <c r="S191" s="178"/>
      <c r="T191" s="179"/>
      <c r="AT191" s="173" t="s">
        <v>229</v>
      </c>
      <c r="AU191" s="173" t="s">
        <v>85</v>
      </c>
      <c r="AV191" s="13" t="s">
        <v>85</v>
      </c>
      <c r="AW191" s="13" t="s">
        <v>30</v>
      </c>
      <c r="AX191" s="13" t="s">
        <v>74</v>
      </c>
      <c r="AY191" s="173" t="s">
        <v>222</v>
      </c>
    </row>
    <row r="192" spans="1:65" s="14" customFormat="1">
      <c r="B192" s="180"/>
      <c r="D192" s="172" t="s">
        <v>229</v>
      </c>
      <c r="E192" s="181" t="s">
        <v>1</v>
      </c>
      <c r="F192" s="182" t="s">
        <v>232</v>
      </c>
      <c r="H192" s="183">
        <v>0.89700000000000002</v>
      </c>
      <c r="I192" s="184"/>
      <c r="L192" s="180"/>
      <c r="M192" s="185"/>
      <c r="N192" s="186"/>
      <c r="O192" s="186"/>
      <c r="P192" s="186"/>
      <c r="Q192" s="186"/>
      <c r="R192" s="186"/>
      <c r="S192" s="186"/>
      <c r="T192" s="187"/>
      <c r="AT192" s="181" t="s">
        <v>229</v>
      </c>
      <c r="AU192" s="181" t="s">
        <v>85</v>
      </c>
      <c r="AV192" s="14" t="s">
        <v>114</v>
      </c>
      <c r="AW192" s="14" t="s">
        <v>30</v>
      </c>
      <c r="AX192" s="14" t="s">
        <v>74</v>
      </c>
      <c r="AY192" s="181" t="s">
        <v>222</v>
      </c>
    </row>
    <row r="193" spans="1:65" s="13" customFormat="1">
      <c r="B193" s="171"/>
      <c r="D193" s="172" t="s">
        <v>229</v>
      </c>
      <c r="E193" s="173" t="s">
        <v>1</v>
      </c>
      <c r="F193" s="174" t="s">
        <v>2470</v>
      </c>
      <c r="H193" s="175">
        <v>0.94199999999999995</v>
      </c>
      <c r="I193" s="176"/>
      <c r="L193" s="171"/>
      <c r="M193" s="177"/>
      <c r="N193" s="178"/>
      <c r="O193" s="178"/>
      <c r="P193" s="178"/>
      <c r="Q193" s="178"/>
      <c r="R193" s="178"/>
      <c r="S193" s="178"/>
      <c r="T193" s="179"/>
      <c r="AT193" s="173" t="s">
        <v>229</v>
      </c>
      <c r="AU193" s="173" t="s">
        <v>85</v>
      </c>
      <c r="AV193" s="13" t="s">
        <v>85</v>
      </c>
      <c r="AW193" s="13" t="s">
        <v>30</v>
      </c>
      <c r="AX193" s="13" t="s">
        <v>74</v>
      </c>
      <c r="AY193" s="173" t="s">
        <v>222</v>
      </c>
    </row>
    <row r="194" spans="1:65" s="14" customFormat="1">
      <c r="B194" s="180"/>
      <c r="D194" s="172" t="s">
        <v>229</v>
      </c>
      <c r="E194" s="181" t="s">
        <v>1</v>
      </c>
      <c r="F194" s="182" t="s">
        <v>232</v>
      </c>
      <c r="H194" s="183">
        <v>0.94199999999999995</v>
      </c>
      <c r="I194" s="184"/>
      <c r="L194" s="180"/>
      <c r="M194" s="185"/>
      <c r="N194" s="186"/>
      <c r="O194" s="186"/>
      <c r="P194" s="186"/>
      <c r="Q194" s="186"/>
      <c r="R194" s="186"/>
      <c r="S194" s="186"/>
      <c r="T194" s="187"/>
      <c r="AT194" s="181" t="s">
        <v>229</v>
      </c>
      <c r="AU194" s="181" t="s">
        <v>85</v>
      </c>
      <c r="AV194" s="14" t="s">
        <v>114</v>
      </c>
      <c r="AW194" s="14" t="s">
        <v>30</v>
      </c>
      <c r="AX194" s="14" t="s">
        <v>78</v>
      </c>
      <c r="AY194" s="181" t="s">
        <v>222</v>
      </c>
    </row>
    <row r="195" spans="1:65" s="12" customFormat="1" ht="22.95" customHeight="1">
      <c r="B195" s="143"/>
      <c r="D195" s="144" t="s">
        <v>73</v>
      </c>
      <c r="E195" s="154" t="s">
        <v>90</v>
      </c>
      <c r="F195" s="154" t="s">
        <v>716</v>
      </c>
      <c r="I195" s="146"/>
      <c r="J195" s="155">
        <f>BK195</f>
        <v>0</v>
      </c>
      <c r="L195" s="143"/>
      <c r="M195" s="148"/>
      <c r="N195" s="149"/>
      <c r="O195" s="149"/>
      <c r="P195" s="150">
        <f>SUM(P196:P213)</f>
        <v>0</v>
      </c>
      <c r="Q195" s="149"/>
      <c r="R195" s="150">
        <f>SUM(R196:R213)</f>
        <v>50.944307180000003</v>
      </c>
      <c r="S195" s="149"/>
      <c r="T195" s="151">
        <f>SUM(T196:T213)</f>
        <v>0</v>
      </c>
      <c r="AR195" s="144" t="s">
        <v>78</v>
      </c>
      <c r="AT195" s="152" t="s">
        <v>73</v>
      </c>
      <c r="AU195" s="152" t="s">
        <v>78</v>
      </c>
      <c r="AY195" s="144" t="s">
        <v>222</v>
      </c>
      <c r="BK195" s="153">
        <f>SUM(BK196:BK213)</f>
        <v>0</v>
      </c>
    </row>
    <row r="196" spans="1:65" s="2" customFormat="1" ht="24.15" customHeight="1">
      <c r="A196" s="33"/>
      <c r="B196" s="156"/>
      <c r="C196" s="157" t="s">
        <v>335</v>
      </c>
      <c r="D196" s="157" t="s">
        <v>224</v>
      </c>
      <c r="E196" s="158" t="s">
        <v>2471</v>
      </c>
      <c r="F196" s="159" t="s">
        <v>2472</v>
      </c>
      <c r="G196" s="160" t="s">
        <v>235</v>
      </c>
      <c r="H196" s="161">
        <v>22.95</v>
      </c>
      <c r="I196" s="162"/>
      <c r="J196" s="163">
        <f>ROUND(I196*H196,2)</f>
        <v>0</v>
      </c>
      <c r="K196" s="164"/>
      <c r="L196" s="34"/>
      <c r="M196" s="165" t="s">
        <v>1</v>
      </c>
      <c r="N196" s="166" t="s">
        <v>40</v>
      </c>
      <c r="O196" s="62"/>
      <c r="P196" s="167">
        <f>O196*H196</f>
        <v>0</v>
      </c>
      <c r="Q196" s="167">
        <v>2.1190899999999999</v>
      </c>
      <c r="R196" s="167">
        <f>Q196*H196</f>
        <v>48.633115499999995</v>
      </c>
      <c r="S196" s="167">
        <v>0</v>
      </c>
      <c r="T196" s="168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114</v>
      </c>
      <c r="AT196" s="169" t="s">
        <v>224</v>
      </c>
      <c r="AU196" s="169" t="s">
        <v>85</v>
      </c>
      <c r="AY196" s="18" t="s">
        <v>222</v>
      </c>
      <c r="BE196" s="170">
        <f>IF(N196="základná",J196,0)</f>
        <v>0</v>
      </c>
      <c r="BF196" s="170">
        <f>IF(N196="znížená",J196,0)</f>
        <v>0</v>
      </c>
      <c r="BG196" s="170">
        <f>IF(N196="zákl. prenesená",J196,0)</f>
        <v>0</v>
      </c>
      <c r="BH196" s="170">
        <f>IF(N196="zníž. prenesená",J196,0)</f>
        <v>0</v>
      </c>
      <c r="BI196" s="170">
        <f>IF(N196="nulová",J196,0)</f>
        <v>0</v>
      </c>
      <c r="BJ196" s="18" t="s">
        <v>85</v>
      </c>
      <c r="BK196" s="170">
        <f>ROUND(I196*H196,2)</f>
        <v>0</v>
      </c>
      <c r="BL196" s="18" t="s">
        <v>114</v>
      </c>
      <c r="BM196" s="169" t="s">
        <v>2473</v>
      </c>
    </row>
    <row r="197" spans="1:65" s="13" customFormat="1">
      <c r="B197" s="171"/>
      <c r="D197" s="172" t="s">
        <v>229</v>
      </c>
      <c r="E197" s="173" t="s">
        <v>1</v>
      </c>
      <c r="F197" s="174" t="s">
        <v>2474</v>
      </c>
      <c r="H197" s="175">
        <v>22.95</v>
      </c>
      <c r="I197" s="176"/>
      <c r="L197" s="171"/>
      <c r="M197" s="177"/>
      <c r="N197" s="178"/>
      <c r="O197" s="178"/>
      <c r="P197" s="178"/>
      <c r="Q197" s="178"/>
      <c r="R197" s="178"/>
      <c r="S197" s="178"/>
      <c r="T197" s="179"/>
      <c r="AT197" s="173" t="s">
        <v>229</v>
      </c>
      <c r="AU197" s="173" t="s">
        <v>85</v>
      </c>
      <c r="AV197" s="13" t="s">
        <v>85</v>
      </c>
      <c r="AW197" s="13" t="s">
        <v>30</v>
      </c>
      <c r="AX197" s="13" t="s">
        <v>78</v>
      </c>
      <c r="AY197" s="173" t="s">
        <v>222</v>
      </c>
    </row>
    <row r="198" spans="1:65" s="2" customFormat="1" ht="24.15" customHeight="1">
      <c r="A198" s="33"/>
      <c r="B198" s="156"/>
      <c r="C198" s="157" t="s">
        <v>339</v>
      </c>
      <c r="D198" s="157" t="s">
        <v>224</v>
      </c>
      <c r="E198" s="158" t="s">
        <v>2475</v>
      </c>
      <c r="F198" s="159" t="s">
        <v>2476</v>
      </c>
      <c r="G198" s="160" t="s">
        <v>227</v>
      </c>
      <c r="H198" s="161">
        <v>20</v>
      </c>
      <c r="I198" s="162"/>
      <c r="J198" s="163">
        <f>ROUND(I198*H198,2)</f>
        <v>0</v>
      </c>
      <c r="K198" s="164"/>
      <c r="L198" s="34"/>
      <c r="M198" s="165" t="s">
        <v>1</v>
      </c>
      <c r="N198" s="166" t="s">
        <v>40</v>
      </c>
      <c r="O198" s="62"/>
      <c r="P198" s="167">
        <f>O198*H198</f>
        <v>0</v>
      </c>
      <c r="Q198" s="167">
        <v>0.11092</v>
      </c>
      <c r="R198" s="167">
        <f>Q198*H198</f>
        <v>2.2183999999999999</v>
      </c>
      <c r="S198" s="167">
        <v>0</v>
      </c>
      <c r="T198" s="168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114</v>
      </c>
      <c r="AT198" s="169" t="s">
        <v>224</v>
      </c>
      <c r="AU198" s="169" t="s">
        <v>85</v>
      </c>
      <c r="AY198" s="18" t="s">
        <v>222</v>
      </c>
      <c r="BE198" s="170">
        <f>IF(N198="základná",J198,0)</f>
        <v>0</v>
      </c>
      <c r="BF198" s="170">
        <f>IF(N198="znížená",J198,0)</f>
        <v>0</v>
      </c>
      <c r="BG198" s="170">
        <f>IF(N198="zákl. prenesená",J198,0)</f>
        <v>0</v>
      </c>
      <c r="BH198" s="170">
        <f>IF(N198="zníž. prenesená",J198,0)</f>
        <v>0</v>
      </c>
      <c r="BI198" s="170">
        <f>IF(N198="nulová",J198,0)</f>
        <v>0</v>
      </c>
      <c r="BJ198" s="18" t="s">
        <v>85</v>
      </c>
      <c r="BK198" s="170">
        <f>ROUND(I198*H198,2)</f>
        <v>0</v>
      </c>
      <c r="BL198" s="18" t="s">
        <v>114</v>
      </c>
      <c r="BM198" s="169" t="s">
        <v>2477</v>
      </c>
    </row>
    <row r="199" spans="1:65" s="15" customFormat="1">
      <c r="B199" s="188"/>
      <c r="D199" s="172" t="s">
        <v>229</v>
      </c>
      <c r="E199" s="189" t="s">
        <v>1</v>
      </c>
      <c r="F199" s="190" t="s">
        <v>2448</v>
      </c>
      <c r="H199" s="189" t="s">
        <v>1</v>
      </c>
      <c r="I199" s="191"/>
      <c r="L199" s="188"/>
      <c r="M199" s="192"/>
      <c r="N199" s="193"/>
      <c r="O199" s="193"/>
      <c r="P199" s="193"/>
      <c r="Q199" s="193"/>
      <c r="R199" s="193"/>
      <c r="S199" s="193"/>
      <c r="T199" s="194"/>
      <c r="AT199" s="189" t="s">
        <v>229</v>
      </c>
      <c r="AU199" s="189" t="s">
        <v>85</v>
      </c>
      <c r="AV199" s="15" t="s">
        <v>78</v>
      </c>
      <c r="AW199" s="15" t="s">
        <v>30</v>
      </c>
      <c r="AX199" s="15" t="s">
        <v>74</v>
      </c>
      <c r="AY199" s="189" t="s">
        <v>222</v>
      </c>
    </row>
    <row r="200" spans="1:65" s="13" customFormat="1">
      <c r="B200" s="171"/>
      <c r="D200" s="172" t="s">
        <v>229</v>
      </c>
      <c r="E200" s="173" t="s">
        <v>1</v>
      </c>
      <c r="F200" s="174" t="s">
        <v>349</v>
      </c>
      <c r="H200" s="175">
        <v>16</v>
      </c>
      <c r="I200" s="176"/>
      <c r="L200" s="171"/>
      <c r="M200" s="177"/>
      <c r="N200" s="178"/>
      <c r="O200" s="178"/>
      <c r="P200" s="178"/>
      <c r="Q200" s="178"/>
      <c r="R200" s="178"/>
      <c r="S200" s="178"/>
      <c r="T200" s="179"/>
      <c r="AT200" s="173" t="s">
        <v>229</v>
      </c>
      <c r="AU200" s="173" t="s">
        <v>85</v>
      </c>
      <c r="AV200" s="13" t="s">
        <v>85</v>
      </c>
      <c r="AW200" s="13" t="s">
        <v>30</v>
      </c>
      <c r="AX200" s="13" t="s">
        <v>74</v>
      </c>
      <c r="AY200" s="173" t="s">
        <v>222</v>
      </c>
    </row>
    <row r="201" spans="1:65" s="15" customFormat="1">
      <c r="B201" s="188"/>
      <c r="D201" s="172" t="s">
        <v>229</v>
      </c>
      <c r="E201" s="189" t="s">
        <v>1</v>
      </c>
      <c r="F201" s="190" t="s">
        <v>2450</v>
      </c>
      <c r="H201" s="189" t="s">
        <v>1</v>
      </c>
      <c r="I201" s="191"/>
      <c r="L201" s="188"/>
      <c r="M201" s="192"/>
      <c r="N201" s="193"/>
      <c r="O201" s="193"/>
      <c r="P201" s="193"/>
      <c r="Q201" s="193"/>
      <c r="R201" s="193"/>
      <c r="S201" s="193"/>
      <c r="T201" s="194"/>
      <c r="AT201" s="189" t="s">
        <v>229</v>
      </c>
      <c r="AU201" s="189" t="s">
        <v>85</v>
      </c>
      <c r="AV201" s="15" t="s">
        <v>78</v>
      </c>
      <c r="AW201" s="15" t="s">
        <v>30</v>
      </c>
      <c r="AX201" s="15" t="s">
        <v>74</v>
      </c>
      <c r="AY201" s="189" t="s">
        <v>222</v>
      </c>
    </row>
    <row r="202" spans="1:65" s="13" customFormat="1">
      <c r="B202" s="171"/>
      <c r="D202" s="172" t="s">
        <v>229</v>
      </c>
      <c r="E202" s="173" t="s">
        <v>1</v>
      </c>
      <c r="F202" s="174" t="s">
        <v>114</v>
      </c>
      <c r="H202" s="175">
        <v>4</v>
      </c>
      <c r="I202" s="176"/>
      <c r="L202" s="171"/>
      <c r="M202" s="177"/>
      <c r="N202" s="178"/>
      <c r="O202" s="178"/>
      <c r="P202" s="178"/>
      <c r="Q202" s="178"/>
      <c r="R202" s="178"/>
      <c r="S202" s="178"/>
      <c r="T202" s="179"/>
      <c r="AT202" s="173" t="s">
        <v>229</v>
      </c>
      <c r="AU202" s="173" t="s">
        <v>85</v>
      </c>
      <c r="AV202" s="13" t="s">
        <v>85</v>
      </c>
      <c r="AW202" s="13" t="s">
        <v>30</v>
      </c>
      <c r="AX202" s="13" t="s">
        <v>74</v>
      </c>
      <c r="AY202" s="173" t="s">
        <v>222</v>
      </c>
    </row>
    <row r="203" spans="1:65" s="14" customFormat="1">
      <c r="B203" s="180"/>
      <c r="D203" s="172" t="s">
        <v>229</v>
      </c>
      <c r="E203" s="181" t="s">
        <v>1</v>
      </c>
      <c r="F203" s="182" t="s">
        <v>232</v>
      </c>
      <c r="H203" s="183">
        <v>20</v>
      </c>
      <c r="I203" s="184"/>
      <c r="L203" s="180"/>
      <c r="M203" s="185"/>
      <c r="N203" s="186"/>
      <c r="O203" s="186"/>
      <c r="P203" s="186"/>
      <c r="Q203" s="186"/>
      <c r="R203" s="186"/>
      <c r="S203" s="186"/>
      <c r="T203" s="187"/>
      <c r="AT203" s="181" t="s">
        <v>229</v>
      </c>
      <c r="AU203" s="181" t="s">
        <v>85</v>
      </c>
      <c r="AV203" s="14" t="s">
        <v>114</v>
      </c>
      <c r="AW203" s="14" t="s">
        <v>30</v>
      </c>
      <c r="AX203" s="14" t="s">
        <v>78</v>
      </c>
      <c r="AY203" s="181" t="s">
        <v>222</v>
      </c>
    </row>
    <row r="204" spans="1:65" s="2" customFormat="1" ht="16.5" customHeight="1">
      <c r="A204" s="33"/>
      <c r="B204" s="156"/>
      <c r="C204" s="209" t="s">
        <v>349</v>
      </c>
      <c r="D204" s="209" t="s">
        <v>588</v>
      </c>
      <c r="E204" s="210" t="s">
        <v>2478</v>
      </c>
      <c r="F204" s="211" t="s">
        <v>2479</v>
      </c>
      <c r="G204" s="212" t="s">
        <v>399</v>
      </c>
      <c r="H204" s="213">
        <v>57.12</v>
      </c>
      <c r="I204" s="214"/>
      <c r="J204" s="215">
        <f>ROUND(I204*H204,2)</f>
        <v>0</v>
      </c>
      <c r="K204" s="216"/>
      <c r="L204" s="217"/>
      <c r="M204" s="218" t="s">
        <v>1</v>
      </c>
      <c r="N204" s="219" t="s">
        <v>40</v>
      </c>
      <c r="O204" s="62"/>
      <c r="P204" s="167">
        <f>O204*H204</f>
        <v>0</v>
      </c>
      <c r="Q204" s="167">
        <v>7.2000000000000005E-4</v>
      </c>
      <c r="R204" s="167">
        <f>Q204*H204</f>
        <v>4.11264E-2</v>
      </c>
      <c r="S204" s="167">
        <v>0</v>
      </c>
      <c r="T204" s="168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153</v>
      </c>
      <c r="AT204" s="169" t="s">
        <v>588</v>
      </c>
      <c r="AU204" s="169" t="s">
        <v>85</v>
      </c>
      <c r="AY204" s="18" t="s">
        <v>222</v>
      </c>
      <c r="BE204" s="170">
        <f>IF(N204="základná",J204,0)</f>
        <v>0</v>
      </c>
      <c r="BF204" s="170">
        <f>IF(N204="znížená",J204,0)</f>
        <v>0</v>
      </c>
      <c r="BG204" s="170">
        <f>IF(N204="zákl. prenesená",J204,0)</f>
        <v>0</v>
      </c>
      <c r="BH204" s="170">
        <f>IF(N204="zníž. prenesená",J204,0)</f>
        <v>0</v>
      </c>
      <c r="BI204" s="170">
        <f>IF(N204="nulová",J204,0)</f>
        <v>0</v>
      </c>
      <c r="BJ204" s="18" t="s">
        <v>85</v>
      </c>
      <c r="BK204" s="170">
        <f>ROUND(I204*H204,2)</f>
        <v>0</v>
      </c>
      <c r="BL204" s="18" t="s">
        <v>114</v>
      </c>
      <c r="BM204" s="169" t="s">
        <v>2480</v>
      </c>
    </row>
    <row r="205" spans="1:65" s="13" customFormat="1">
      <c r="B205" s="171"/>
      <c r="D205" s="172" t="s">
        <v>229</v>
      </c>
      <c r="E205" s="173" t="s">
        <v>1</v>
      </c>
      <c r="F205" s="174" t="s">
        <v>2481</v>
      </c>
      <c r="H205" s="175">
        <v>44.8</v>
      </c>
      <c r="I205" s="176"/>
      <c r="L205" s="171"/>
      <c r="M205" s="177"/>
      <c r="N205" s="178"/>
      <c r="O205" s="178"/>
      <c r="P205" s="178"/>
      <c r="Q205" s="178"/>
      <c r="R205" s="178"/>
      <c r="S205" s="178"/>
      <c r="T205" s="179"/>
      <c r="AT205" s="173" t="s">
        <v>229</v>
      </c>
      <c r="AU205" s="173" t="s">
        <v>85</v>
      </c>
      <c r="AV205" s="13" t="s">
        <v>85</v>
      </c>
      <c r="AW205" s="13" t="s">
        <v>30</v>
      </c>
      <c r="AX205" s="13" t="s">
        <v>74</v>
      </c>
      <c r="AY205" s="173" t="s">
        <v>222</v>
      </c>
    </row>
    <row r="206" spans="1:65" s="13" customFormat="1">
      <c r="B206" s="171"/>
      <c r="D206" s="172" t="s">
        <v>229</v>
      </c>
      <c r="E206" s="173" t="s">
        <v>1</v>
      </c>
      <c r="F206" s="174" t="s">
        <v>2482</v>
      </c>
      <c r="H206" s="175">
        <v>11.2</v>
      </c>
      <c r="I206" s="176"/>
      <c r="L206" s="171"/>
      <c r="M206" s="177"/>
      <c r="N206" s="178"/>
      <c r="O206" s="178"/>
      <c r="P206" s="178"/>
      <c r="Q206" s="178"/>
      <c r="R206" s="178"/>
      <c r="S206" s="178"/>
      <c r="T206" s="179"/>
      <c r="AT206" s="173" t="s">
        <v>229</v>
      </c>
      <c r="AU206" s="173" t="s">
        <v>85</v>
      </c>
      <c r="AV206" s="13" t="s">
        <v>85</v>
      </c>
      <c r="AW206" s="13" t="s">
        <v>30</v>
      </c>
      <c r="AX206" s="13" t="s">
        <v>74</v>
      </c>
      <c r="AY206" s="173" t="s">
        <v>222</v>
      </c>
    </row>
    <row r="207" spans="1:65" s="14" customFormat="1">
      <c r="B207" s="180"/>
      <c r="D207" s="172" t="s">
        <v>229</v>
      </c>
      <c r="E207" s="181" t="s">
        <v>1</v>
      </c>
      <c r="F207" s="182" t="s">
        <v>232</v>
      </c>
      <c r="H207" s="183">
        <v>56</v>
      </c>
      <c r="I207" s="184"/>
      <c r="L207" s="180"/>
      <c r="M207" s="185"/>
      <c r="N207" s="186"/>
      <c r="O207" s="186"/>
      <c r="P207" s="186"/>
      <c r="Q207" s="186"/>
      <c r="R207" s="186"/>
      <c r="S207" s="186"/>
      <c r="T207" s="187"/>
      <c r="AT207" s="181" t="s">
        <v>229</v>
      </c>
      <c r="AU207" s="181" t="s">
        <v>85</v>
      </c>
      <c r="AV207" s="14" t="s">
        <v>114</v>
      </c>
      <c r="AW207" s="14" t="s">
        <v>30</v>
      </c>
      <c r="AX207" s="14" t="s">
        <v>74</v>
      </c>
      <c r="AY207" s="181" t="s">
        <v>222</v>
      </c>
    </row>
    <row r="208" spans="1:65" s="13" customFormat="1">
      <c r="B208" s="171"/>
      <c r="D208" s="172" t="s">
        <v>229</v>
      </c>
      <c r="E208" s="173" t="s">
        <v>1</v>
      </c>
      <c r="F208" s="174" t="s">
        <v>2483</v>
      </c>
      <c r="H208" s="175">
        <v>57.12</v>
      </c>
      <c r="I208" s="176"/>
      <c r="L208" s="171"/>
      <c r="M208" s="177"/>
      <c r="N208" s="178"/>
      <c r="O208" s="178"/>
      <c r="P208" s="178"/>
      <c r="Q208" s="178"/>
      <c r="R208" s="178"/>
      <c r="S208" s="178"/>
      <c r="T208" s="179"/>
      <c r="AT208" s="173" t="s">
        <v>229</v>
      </c>
      <c r="AU208" s="173" t="s">
        <v>85</v>
      </c>
      <c r="AV208" s="13" t="s">
        <v>85</v>
      </c>
      <c r="AW208" s="13" t="s">
        <v>30</v>
      </c>
      <c r="AX208" s="13" t="s">
        <v>74</v>
      </c>
      <c r="AY208" s="173" t="s">
        <v>222</v>
      </c>
    </row>
    <row r="209" spans="1:65" s="14" customFormat="1">
      <c r="B209" s="180"/>
      <c r="D209" s="172" t="s">
        <v>229</v>
      </c>
      <c r="E209" s="181" t="s">
        <v>1</v>
      </c>
      <c r="F209" s="182" t="s">
        <v>232</v>
      </c>
      <c r="H209" s="183">
        <v>57.12</v>
      </c>
      <c r="I209" s="184"/>
      <c r="L209" s="180"/>
      <c r="M209" s="185"/>
      <c r="N209" s="186"/>
      <c r="O209" s="186"/>
      <c r="P209" s="186"/>
      <c r="Q209" s="186"/>
      <c r="R209" s="186"/>
      <c r="S209" s="186"/>
      <c r="T209" s="187"/>
      <c r="AT209" s="181" t="s">
        <v>229</v>
      </c>
      <c r="AU209" s="181" t="s">
        <v>85</v>
      </c>
      <c r="AV209" s="14" t="s">
        <v>114</v>
      </c>
      <c r="AW209" s="14" t="s">
        <v>30</v>
      </c>
      <c r="AX209" s="14" t="s">
        <v>78</v>
      </c>
      <c r="AY209" s="181" t="s">
        <v>222</v>
      </c>
    </row>
    <row r="210" spans="1:65" s="2" customFormat="1" ht="24.15" customHeight="1">
      <c r="A210" s="33"/>
      <c r="B210" s="156"/>
      <c r="C210" s="157" t="s">
        <v>357</v>
      </c>
      <c r="D210" s="157" t="s">
        <v>224</v>
      </c>
      <c r="E210" s="158" t="s">
        <v>2484</v>
      </c>
      <c r="F210" s="159" t="s">
        <v>2485</v>
      </c>
      <c r="G210" s="160" t="s">
        <v>399</v>
      </c>
      <c r="H210" s="161">
        <v>105.52500000000001</v>
      </c>
      <c r="I210" s="162"/>
      <c r="J210" s="163">
        <f>ROUND(I210*H210,2)</f>
        <v>0</v>
      </c>
      <c r="K210" s="164"/>
      <c r="L210" s="34"/>
      <c r="M210" s="165" t="s">
        <v>1</v>
      </c>
      <c r="N210" s="166" t="s">
        <v>40</v>
      </c>
      <c r="O210" s="62"/>
      <c r="P210" s="167">
        <f>O210*H210</f>
        <v>0</v>
      </c>
      <c r="Q210" s="167">
        <v>0</v>
      </c>
      <c r="R210" s="167">
        <f>Q210*H210</f>
        <v>0</v>
      </c>
      <c r="S210" s="167">
        <v>0</v>
      </c>
      <c r="T210" s="168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9" t="s">
        <v>114</v>
      </c>
      <c r="AT210" s="169" t="s">
        <v>224</v>
      </c>
      <c r="AU210" s="169" t="s">
        <v>85</v>
      </c>
      <c r="AY210" s="18" t="s">
        <v>222</v>
      </c>
      <c r="BE210" s="170">
        <f>IF(N210="základná",J210,0)</f>
        <v>0</v>
      </c>
      <c r="BF210" s="170">
        <f>IF(N210="znížená",J210,0)</f>
        <v>0</v>
      </c>
      <c r="BG210" s="170">
        <f>IF(N210="zákl. prenesená",J210,0)</f>
        <v>0</v>
      </c>
      <c r="BH210" s="170">
        <f>IF(N210="zníž. prenesená",J210,0)</f>
        <v>0</v>
      </c>
      <c r="BI210" s="170">
        <f>IF(N210="nulová",J210,0)</f>
        <v>0</v>
      </c>
      <c r="BJ210" s="18" t="s">
        <v>85</v>
      </c>
      <c r="BK210" s="170">
        <f>ROUND(I210*H210,2)</f>
        <v>0</v>
      </c>
      <c r="BL210" s="18" t="s">
        <v>114</v>
      </c>
      <c r="BM210" s="169" t="s">
        <v>2486</v>
      </c>
    </row>
    <row r="211" spans="1:65" s="13" customFormat="1">
      <c r="B211" s="171"/>
      <c r="D211" s="172" t="s">
        <v>229</v>
      </c>
      <c r="E211" s="173" t="s">
        <v>1</v>
      </c>
      <c r="F211" s="174" t="s">
        <v>2487</v>
      </c>
      <c r="H211" s="175">
        <v>105.52500000000001</v>
      </c>
      <c r="I211" s="176"/>
      <c r="L211" s="171"/>
      <c r="M211" s="177"/>
      <c r="N211" s="178"/>
      <c r="O211" s="178"/>
      <c r="P211" s="178"/>
      <c r="Q211" s="178"/>
      <c r="R211" s="178"/>
      <c r="S211" s="178"/>
      <c r="T211" s="179"/>
      <c r="AT211" s="173" t="s">
        <v>229</v>
      </c>
      <c r="AU211" s="173" t="s">
        <v>85</v>
      </c>
      <c r="AV211" s="13" t="s">
        <v>85</v>
      </c>
      <c r="AW211" s="13" t="s">
        <v>30</v>
      </c>
      <c r="AX211" s="13" t="s">
        <v>78</v>
      </c>
      <c r="AY211" s="173" t="s">
        <v>222</v>
      </c>
    </row>
    <row r="212" spans="1:65" s="2" customFormat="1" ht="16.5" customHeight="1">
      <c r="A212" s="33"/>
      <c r="B212" s="156"/>
      <c r="C212" s="209" t="s">
        <v>362</v>
      </c>
      <c r="D212" s="209" t="s">
        <v>588</v>
      </c>
      <c r="E212" s="210" t="s">
        <v>2488</v>
      </c>
      <c r="F212" s="211" t="s">
        <v>2489</v>
      </c>
      <c r="G212" s="212" t="s">
        <v>399</v>
      </c>
      <c r="H212" s="213">
        <v>107.636</v>
      </c>
      <c r="I212" s="214"/>
      <c r="J212" s="215">
        <f>ROUND(I212*H212,2)</f>
        <v>0</v>
      </c>
      <c r="K212" s="216"/>
      <c r="L212" s="217"/>
      <c r="M212" s="218" t="s">
        <v>1</v>
      </c>
      <c r="N212" s="219" t="s">
        <v>40</v>
      </c>
      <c r="O212" s="62"/>
      <c r="P212" s="167">
        <f>O212*H212</f>
        <v>0</v>
      </c>
      <c r="Q212" s="167">
        <v>4.8000000000000001E-4</v>
      </c>
      <c r="R212" s="167">
        <f>Q212*H212</f>
        <v>5.1665280000000001E-2</v>
      </c>
      <c r="S212" s="167">
        <v>0</v>
      </c>
      <c r="T212" s="16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153</v>
      </c>
      <c r="AT212" s="169" t="s">
        <v>588</v>
      </c>
      <c r="AU212" s="169" t="s">
        <v>85</v>
      </c>
      <c r="AY212" s="18" t="s">
        <v>222</v>
      </c>
      <c r="BE212" s="170">
        <f>IF(N212="základná",J212,0)</f>
        <v>0</v>
      </c>
      <c r="BF212" s="170">
        <f>IF(N212="znížená",J212,0)</f>
        <v>0</v>
      </c>
      <c r="BG212" s="170">
        <f>IF(N212="zákl. prenesená",J212,0)</f>
        <v>0</v>
      </c>
      <c r="BH212" s="170">
        <f>IF(N212="zníž. prenesená",J212,0)</f>
        <v>0</v>
      </c>
      <c r="BI212" s="170">
        <f>IF(N212="nulová",J212,0)</f>
        <v>0</v>
      </c>
      <c r="BJ212" s="18" t="s">
        <v>85</v>
      </c>
      <c r="BK212" s="170">
        <f>ROUND(I212*H212,2)</f>
        <v>0</v>
      </c>
      <c r="BL212" s="18" t="s">
        <v>114</v>
      </c>
      <c r="BM212" s="169" t="s">
        <v>2490</v>
      </c>
    </row>
    <row r="213" spans="1:65" s="13" customFormat="1">
      <c r="B213" s="171"/>
      <c r="D213" s="172" t="s">
        <v>229</v>
      </c>
      <c r="F213" s="174" t="s">
        <v>2491</v>
      </c>
      <c r="H213" s="175">
        <v>107.636</v>
      </c>
      <c r="I213" s="176"/>
      <c r="L213" s="171"/>
      <c r="M213" s="177"/>
      <c r="N213" s="178"/>
      <c r="O213" s="178"/>
      <c r="P213" s="178"/>
      <c r="Q213" s="178"/>
      <c r="R213" s="178"/>
      <c r="S213" s="178"/>
      <c r="T213" s="179"/>
      <c r="AT213" s="173" t="s">
        <v>229</v>
      </c>
      <c r="AU213" s="173" t="s">
        <v>85</v>
      </c>
      <c r="AV213" s="13" t="s">
        <v>85</v>
      </c>
      <c r="AW213" s="13" t="s">
        <v>3</v>
      </c>
      <c r="AX213" s="13" t="s">
        <v>78</v>
      </c>
      <c r="AY213" s="173" t="s">
        <v>222</v>
      </c>
    </row>
    <row r="214" spans="1:65" s="12" customFormat="1" ht="22.95" customHeight="1">
      <c r="B214" s="143"/>
      <c r="D214" s="144" t="s">
        <v>73</v>
      </c>
      <c r="E214" s="154" t="s">
        <v>121</v>
      </c>
      <c r="F214" s="154" t="s">
        <v>1371</v>
      </c>
      <c r="I214" s="146"/>
      <c r="J214" s="155">
        <f>BK214</f>
        <v>0</v>
      </c>
      <c r="L214" s="143"/>
      <c r="M214" s="148"/>
      <c r="N214" s="149"/>
      <c r="O214" s="149"/>
      <c r="P214" s="150">
        <f>SUM(P215:P220)</f>
        <v>0</v>
      </c>
      <c r="Q214" s="149"/>
      <c r="R214" s="150">
        <f>SUM(R215:R220)</f>
        <v>3.8122024199999998</v>
      </c>
      <c r="S214" s="149"/>
      <c r="T214" s="151">
        <f>SUM(T215:T220)</f>
        <v>0</v>
      </c>
      <c r="AR214" s="144" t="s">
        <v>78</v>
      </c>
      <c r="AT214" s="152" t="s">
        <v>73</v>
      </c>
      <c r="AU214" s="152" t="s">
        <v>78</v>
      </c>
      <c r="AY214" s="144" t="s">
        <v>222</v>
      </c>
      <c r="BK214" s="153">
        <f>SUM(BK215:BK220)</f>
        <v>0</v>
      </c>
    </row>
    <row r="215" spans="1:65" s="2" customFormat="1" ht="37.950000000000003" customHeight="1">
      <c r="A215" s="33"/>
      <c r="B215" s="156"/>
      <c r="C215" s="157" t="s">
        <v>368</v>
      </c>
      <c r="D215" s="157" t="s">
        <v>224</v>
      </c>
      <c r="E215" s="158" t="s">
        <v>2492</v>
      </c>
      <c r="F215" s="159" t="s">
        <v>2493</v>
      </c>
      <c r="G215" s="160" t="s">
        <v>249</v>
      </c>
      <c r="H215" s="161">
        <v>4.173</v>
      </c>
      <c r="I215" s="162"/>
      <c r="J215" s="163">
        <f>ROUND(I215*H215,2)</f>
        <v>0</v>
      </c>
      <c r="K215" s="164"/>
      <c r="L215" s="34"/>
      <c r="M215" s="165" t="s">
        <v>1</v>
      </c>
      <c r="N215" s="166" t="s">
        <v>40</v>
      </c>
      <c r="O215" s="62"/>
      <c r="P215" s="167">
        <f>O215*H215</f>
        <v>0</v>
      </c>
      <c r="Q215" s="167">
        <v>0.38624999999999998</v>
      </c>
      <c r="R215" s="167">
        <f>Q215*H215</f>
        <v>1.61182125</v>
      </c>
      <c r="S215" s="167">
        <v>0</v>
      </c>
      <c r="T215" s="168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114</v>
      </c>
      <c r="AT215" s="169" t="s">
        <v>224</v>
      </c>
      <c r="AU215" s="169" t="s">
        <v>85</v>
      </c>
      <c r="AY215" s="18" t="s">
        <v>222</v>
      </c>
      <c r="BE215" s="170">
        <f>IF(N215="základná",J215,0)</f>
        <v>0</v>
      </c>
      <c r="BF215" s="170">
        <f>IF(N215="znížená",J215,0)</f>
        <v>0</v>
      </c>
      <c r="BG215" s="170">
        <f>IF(N215="zákl. prenesená",J215,0)</f>
        <v>0</v>
      </c>
      <c r="BH215" s="170">
        <f>IF(N215="zníž. prenesená",J215,0)</f>
        <v>0</v>
      </c>
      <c r="BI215" s="170">
        <f>IF(N215="nulová",J215,0)</f>
        <v>0</v>
      </c>
      <c r="BJ215" s="18" t="s">
        <v>85</v>
      </c>
      <c r="BK215" s="170">
        <f>ROUND(I215*H215,2)</f>
        <v>0</v>
      </c>
      <c r="BL215" s="18" t="s">
        <v>114</v>
      </c>
      <c r="BM215" s="169" t="s">
        <v>2494</v>
      </c>
    </row>
    <row r="216" spans="1:65" s="13" customFormat="1">
      <c r="B216" s="171"/>
      <c r="D216" s="172" t="s">
        <v>229</v>
      </c>
      <c r="E216" s="173" t="s">
        <v>1</v>
      </c>
      <c r="F216" s="174" t="s">
        <v>2495</v>
      </c>
      <c r="H216" s="175">
        <v>4.173</v>
      </c>
      <c r="I216" s="176"/>
      <c r="L216" s="171"/>
      <c r="M216" s="177"/>
      <c r="N216" s="178"/>
      <c r="O216" s="178"/>
      <c r="P216" s="178"/>
      <c r="Q216" s="178"/>
      <c r="R216" s="178"/>
      <c r="S216" s="178"/>
      <c r="T216" s="179"/>
      <c r="AT216" s="173" t="s">
        <v>229</v>
      </c>
      <c r="AU216" s="173" t="s">
        <v>85</v>
      </c>
      <c r="AV216" s="13" t="s">
        <v>85</v>
      </c>
      <c r="AW216" s="13" t="s">
        <v>30</v>
      </c>
      <c r="AX216" s="13" t="s">
        <v>78</v>
      </c>
      <c r="AY216" s="173" t="s">
        <v>222</v>
      </c>
    </row>
    <row r="217" spans="1:65" s="2" customFormat="1" ht="16.5" customHeight="1">
      <c r="A217" s="33"/>
      <c r="B217" s="156"/>
      <c r="C217" s="157" t="s">
        <v>7</v>
      </c>
      <c r="D217" s="157" t="s">
        <v>224</v>
      </c>
      <c r="E217" s="158" t="s">
        <v>2496</v>
      </c>
      <c r="F217" s="159" t="s">
        <v>2497</v>
      </c>
      <c r="G217" s="160" t="s">
        <v>249</v>
      </c>
      <c r="H217" s="161">
        <v>4.173</v>
      </c>
      <c r="I217" s="162"/>
      <c r="J217" s="163">
        <f>ROUND(I217*H217,2)</f>
        <v>0</v>
      </c>
      <c r="K217" s="164"/>
      <c r="L217" s="34"/>
      <c r="M217" s="165" t="s">
        <v>1</v>
      </c>
      <c r="N217" s="166" t="s">
        <v>40</v>
      </c>
      <c r="O217" s="62"/>
      <c r="P217" s="167">
        <f>O217*H217</f>
        <v>0</v>
      </c>
      <c r="Q217" s="167">
        <v>1.01E-3</v>
      </c>
      <c r="R217" s="167">
        <f>Q217*H217</f>
        <v>4.2147299999999999E-3</v>
      </c>
      <c r="S217" s="167">
        <v>0</v>
      </c>
      <c r="T217" s="168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114</v>
      </c>
      <c r="AT217" s="169" t="s">
        <v>224</v>
      </c>
      <c r="AU217" s="169" t="s">
        <v>85</v>
      </c>
      <c r="AY217" s="18" t="s">
        <v>222</v>
      </c>
      <c r="BE217" s="170">
        <f>IF(N217="základná",J217,0)</f>
        <v>0</v>
      </c>
      <c r="BF217" s="170">
        <f>IF(N217="znížená",J217,0)</f>
        <v>0</v>
      </c>
      <c r="BG217" s="170">
        <f>IF(N217="zákl. prenesená",J217,0)</f>
        <v>0</v>
      </c>
      <c r="BH217" s="170">
        <f>IF(N217="zníž. prenesená",J217,0)</f>
        <v>0</v>
      </c>
      <c r="BI217" s="170">
        <f>IF(N217="nulová",J217,0)</f>
        <v>0</v>
      </c>
      <c r="BJ217" s="18" t="s">
        <v>85</v>
      </c>
      <c r="BK217" s="170">
        <f>ROUND(I217*H217,2)</f>
        <v>0</v>
      </c>
      <c r="BL217" s="18" t="s">
        <v>114</v>
      </c>
      <c r="BM217" s="169" t="s">
        <v>2498</v>
      </c>
    </row>
    <row r="218" spans="1:65" s="2" customFormat="1" ht="24.15" customHeight="1">
      <c r="A218" s="33"/>
      <c r="B218" s="156"/>
      <c r="C218" s="157" t="s">
        <v>380</v>
      </c>
      <c r="D218" s="157" t="s">
        <v>224</v>
      </c>
      <c r="E218" s="158" t="s">
        <v>2499</v>
      </c>
      <c r="F218" s="159" t="s">
        <v>2500</v>
      </c>
      <c r="G218" s="160" t="s">
        <v>249</v>
      </c>
      <c r="H218" s="161">
        <v>4.173</v>
      </c>
      <c r="I218" s="162"/>
      <c r="J218" s="163">
        <f>ROUND(I218*H218,2)</f>
        <v>0</v>
      </c>
      <c r="K218" s="164"/>
      <c r="L218" s="34"/>
      <c r="M218" s="165" t="s">
        <v>1</v>
      </c>
      <c r="N218" s="166" t="s">
        <v>40</v>
      </c>
      <c r="O218" s="62"/>
      <c r="P218" s="167">
        <f>O218*H218</f>
        <v>0</v>
      </c>
      <c r="Q218" s="167">
        <v>1.01E-3</v>
      </c>
      <c r="R218" s="167">
        <f>Q218*H218</f>
        <v>4.2147299999999999E-3</v>
      </c>
      <c r="S218" s="167">
        <v>0</v>
      </c>
      <c r="T218" s="168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114</v>
      </c>
      <c r="AT218" s="169" t="s">
        <v>224</v>
      </c>
      <c r="AU218" s="169" t="s">
        <v>85</v>
      </c>
      <c r="AY218" s="18" t="s">
        <v>222</v>
      </c>
      <c r="BE218" s="170">
        <f>IF(N218="základná",J218,0)</f>
        <v>0</v>
      </c>
      <c r="BF218" s="170">
        <f>IF(N218="znížená",J218,0)</f>
        <v>0</v>
      </c>
      <c r="BG218" s="170">
        <f>IF(N218="zákl. prenesená",J218,0)</f>
        <v>0</v>
      </c>
      <c r="BH218" s="170">
        <f>IF(N218="zníž. prenesená",J218,0)</f>
        <v>0</v>
      </c>
      <c r="BI218" s="170">
        <f>IF(N218="nulová",J218,0)</f>
        <v>0</v>
      </c>
      <c r="BJ218" s="18" t="s">
        <v>85</v>
      </c>
      <c r="BK218" s="170">
        <f>ROUND(I218*H218,2)</f>
        <v>0</v>
      </c>
      <c r="BL218" s="18" t="s">
        <v>114</v>
      </c>
      <c r="BM218" s="169" t="s">
        <v>2501</v>
      </c>
    </row>
    <row r="219" spans="1:65" s="2" customFormat="1" ht="24.15" customHeight="1">
      <c r="A219" s="33"/>
      <c r="B219" s="156"/>
      <c r="C219" s="157" t="s">
        <v>415</v>
      </c>
      <c r="D219" s="157" t="s">
        <v>224</v>
      </c>
      <c r="E219" s="158" t="s">
        <v>2502</v>
      </c>
      <c r="F219" s="159" t="s">
        <v>2503</v>
      </c>
      <c r="G219" s="160" t="s">
        <v>249</v>
      </c>
      <c r="H219" s="161">
        <v>4.173</v>
      </c>
      <c r="I219" s="162"/>
      <c r="J219" s="163">
        <f>ROUND(I219*H219,2)</f>
        <v>0</v>
      </c>
      <c r="K219" s="164"/>
      <c r="L219" s="34"/>
      <c r="M219" s="165" t="s">
        <v>1</v>
      </c>
      <c r="N219" s="166" t="s">
        <v>40</v>
      </c>
      <c r="O219" s="62"/>
      <c r="P219" s="167">
        <f>O219*H219</f>
        <v>0</v>
      </c>
      <c r="Q219" s="167">
        <v>0.39561000000000002</v>
      </c>
      <c r="R219" s="167">
        <f>Q219*H219</f>
        <v>1.65088053</v>
      </c>
      <c r="S219" s="167">
        <v>0</v>
      </c>
      <c r="T219" s="168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9" t="s">
        <v>114</v>
      </c>
      <c r="AT219" s="169" t="s">
        <v>224</v>
      </c>
      <c r="AU219" s="169" t="s">
        <v>85</v>
      </c>
      <c r="AY219" s="18" t="s">
        <v>222</v>
      </c>
      <c r="BE219" s="170">
        <f>IF(N219="základná",J219,0)</f>
        <v>0</v>
      </c>
      <c r="BF219" s="170">
        <f>IF(N219="znížená",J219,0)</f>
        <v>0</v>
      </c>
      <c r="BG219" s="170">
        <f>IF(N219="zákl. prenesená",J219,0)</f>
        <v>0</v>
      </c>
      <c r="BH219" s="170">
        <f>IF(N219="zníž. prenesená",J219,0)</f>
        <v>0</v>
      </c>
      <c r="BI219" s="170">
        <f>IF(N219="nulová",J219,0)</f>
        <v>0</v>
      </c>
      <c r="BJ219" s="18" t="s">
        <v>85</v>
      </c>
      <c r="BK219" s="170">
        <f>ROUND(I219*H219,2)</f>
        <v>0</v>
      </c>
      <c r="BL219" s="18" t="s">
        <v>114</v>
      </c>
      <c r="BM219" s="169" t="s">
        <v>2504</v>
      </c>
    </row>
    <row r="220" spans="1:65" s="2" customFormat="1" ht="24.15" customHeight="1">
      <c r="A220" s="33"/>
      <c r="B220" s="156"/>
      <c r="C220" s="157" t="s">
        <v>424</v>
      </c>
      <c r="D220" s="157" t="s">
        <v>224</v>
      </c>
      <c r="E220" s="158" t="s">
        <v>2505</v>
      </c>
      <c r="F220" s="159" t="s">
        <v>2506</v>
      </c>
      <c r="G220" s="160" t="s">
        <v>249</v>
      </c>
      <c r="H220" s="161">
        <v>4.173</v>
      </c>
      <c r="I220" s="162"/>
      <c r="J220" s="163">
        <f>ROUND(I220*H220,2)</f>
        <v>0</v>
      </c>
      <c r="K220" s="164"/>
      <c r="L220" s="34"/>
      <c r="M220" s="165" t="s">
        <v>1</v>
      </c>
      <c r="N220" s="166" t="s">
        <v>40</v>
      </c>
      <c r="O220" s="62"/>
      <c r="P220" s="167">
        <f>O220*H220</f>
        <v>0</v>
      </c>
      <c r="Q220" s="167">
        <v>0.12966</v>
      </c>
      <c r="R220" s="167">
        <f>Q220*H220</f>
        <v>0.54107117999999998</v>
      </c>
      <c r="S220" s="167">
        <v>0</v>
      </c>
      <c r="T220" s="168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114</v>
      </c>
      <c r="AT220" s="169" t="s">
        <v>224</v>
      </c>
      <c r="AU220" s="169" t="s">
        <v>85</v>
      </c>
      <c r="AY220" s="18" t="s">
        <v>222</v>
      </c>
      <c r="BE220" s="170">
        <f>IF(N220="základná",J220,0)</f>
        <v>0</v>
      </c>
      <c r="BF220" s="170">
        <f>IF(N220="znížená",J220,0)</f>
        <v>0</v>
      </c>
      <c r="BG220" s="170">
        <f>IF(N220="zákl. prenesená",J220,0)</f>
        <v>0</v>
      </c>
      <c r="BH220" s="170">
        <f>IF(N220="zníž. prenesená",J220,0)</f>
        <v>0</v>
      </c>
      <c r="BI220" s="170">
        <f>IF(N220="nulová",J220,0)</f>
        <v>0</v>
      </c>
      <c r="BJ220" s="18" t="s">
        <v>85</v>
      </c>
      <c r="BK220" s="170">
        <f>ROUND(I220*H220,2)</f>
        <v>0</v>
      </c>
      <c r="BL220" s="18" t="s">
        <v>114</v>
      </c>
      <c r="BM220" s="169" t="s">
        <v>2507</v>
      </c>
    </row>
    <row r="221" spans="1:65" s="12" customFormat="1" ht="22.95" customHeight="1">
      <c r="B221" s="143"/>
      <c r="D221" s="144" t="s">
        <v>73</v>
      </c>
      <c r="E221" s="154" t="s">
        <v>137</v>
      </c>
      <c r="F221" s="154" t="s">
        <v>796</v>
      </c>
      <c r="I221" s="146"/>
      <c r="J221" s="155">
        <f>BK221</f>
        <v>0</v>
      </c>
      <c r="L221" s="143"/>
      <c r="M221" s="148"/>
      <c r="N221" s="149"/>
      <c r="O221" s="149"/>
      <c r="P221" s="150">
        <f>SUM(P222:P225)</f>
        <v>0</v>
      </c>
      <c r="Q221" s="149"/>
      <c r="R221" s="150">
        <f>SUM(R222:R225)</f>
        <v>1.309329</v>
      </c>
      <c r="S221" s="149"/>
      <c r="T221" s="151">
        <f>SUM(T222:T225)</f>
        <v>0</v>
      </c>
      <c r="AR221" s="144" t="s">
        <v>78</v>
      </c>
      <c r="AT221" s="152" t="s">
        <v>73</v>
      </c>
      <c r="AU221" s="152" t="s">
        <v>78</v>
      </c>
      <c r="AY221" s="144" t="s">
        <v>222</v>
      </c>
      <c r="BK221" s="153">
        <f>SUM(BK222:BK225)</f>
        <v>0</v>
      </c>
    </row>
    <row r="222" spans="1:65" s="2" customFormat="1" ht="24.15" customHeight="1">
      <c r="A222" s="33"/>
      <c r="B222" s="156"/>
      <c r="C222" s="157" t="s">
        <v>429</v>
      </c>
      <c r="D222" s="157" t="s">
        <v>224</v>
      </c>
      <c r="E222" s="158" t="s">
        <v>1144</v>
      </c>
      <c r="F222" s="159" t="s">
        <v>1145</v>
      </c>
      <c r="G222" s="160" t="s">
        <v>249</v>
      </c>
      <c r="H222" s="161">
        <v>144.9</v>
      </c>
      <c r="I222" s="162"/>
      <c r="J222" s="163">
        <f>ROUND(I222*H222,2)</f>
        <v>0</v>
      </c>
      <c r="K222" s="164"/>
      <c r="L222" s="34"/>
      <c r="M222" s="165" t="s">
        <v>1</v>
      </c>
      <c r="N222" s="166" t="s">
        <v>40</v>
      </c>
      <c r="O222" s="62"/>
      <c r="P222" s="167">
        <f>O222*H222</f>
        <v>0</v>
      </c>
      <c r="Q222" s="167">
        <v>5.11E-3</v>
      </c>
      <c r="R222" s="167">
        <f>Q222*H222</f>
        <v>0.74043900000000007</v>
      </c>
      <c r="S222" s="167">
        <v>0</v>
      </c>
      <c r="T222" s="16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114</v>
      </c>
      <c r="AT222" s="169" t="s">
        <v>224</v>
      </c>
      <c r="AU222" s="169" t="s">
        <v>85</v>
      </c>
      <c r="AY222" s="18" t="s">
        <v>222</v>
      </c>
      <c r="BE222" s="170">
        <f>IF(N222="základná",J222,0)</f>
        <v>0</v>
      </c>
      <c r="BF222" s="170">
        <f>IF(N222="znížená",J222,0)</f>
        <v>0</v>
      </c>
      <c r="BG222" s="170">
        <f>IF(N222="zákl. prenesená",J222,0)</f>
        <v>0</v>
      </c>
      <c r="BH222" s="170">
        <f>IF(N222="zníž. prenesená",J222,0)</f>
        <v>0</v>
      </c>
      <c r="BI222" s="170">
        <f>IF(N222="nulová",J222,0)</f>
        <v>0</v>
      </c>
      <c r="BJ222" s="18" t="s">
        <v>85</v>
      </c>
      <c r="BK222" s="170">
        <f>ROUND(I222*H222,2)</f>
        <v>0</v>
      </c>
      <c r="BL222" s="18" t="s">
        <v>114</v>
      </c>
      <c r="BM222" s="169" t="s">
        <v>2508</v>
      </c>
    </row>
    <row r="223" spans="1:65" s="13" customFormat="1">
      <c r="B223" s="171"/>
      <c r="D223" s="172" t="s">
        <v>229</v>
      </c>
      <c r="E223" s="173" t="s">
        <v>1</v>
      </c>
      <c r="F223" s="174" t="s">
        <v>2509</v>
      </c>
      <c r="H223" s="175">
        <v>144.9</v>
      </c>
      <c r="I223" s="176"/>
      <c r="L223" s="171"/>
      <c r="M223" s="177"/>
      <c r="N223" s="178"/>
      <c r="O223" s="178"/>
      <c r="P223" s="178"/>
      <c r="Q223" s="178"/>
      <c r="R223" s="178"/>
      <c r="S223" s="178"/>
      <c r="T223" s="179"/>
      <c r="AT223" s="173" t="s">
        <v>229</v>
      </c>
      <c r="AU223" s="173" t="s">
        <v>85</v>
      </c>
      <c r="AV223" s="13" t="s">
        <v>85</v>
      </c>
      <c r="AW223" s="13" t="s">
        <v>30</v>
      </c>
      <c r="AX223" s="13" t="s">
        <v>78</v>
      </c>
      <c r="AY223" s="173" t="s">
        <v>222</v>
      </c>
    </row>
    <row r="224" spans="1:65" s="2" customFormat="1" ht="16.5" customHeight="1">
      <c r="A224" s="33"/>
      <c r="B224" s="156"/>
      <c r="C224" s="157" t="s">
        <v>473</v>
      </c>
      <c r="D224" s="157" t="s">
        <v>224</v>
      </c>
      <c r="E224" s="158" t="s">
        <v>2510</v>
      </c>
      <c r="F224" s="159" t="s">
        <v>2511</v>
      </c>
      <c r="G224" s="160" t="s">
        <v>249</v>
      </c>
      <c r="H224" s="161">
        <v>132.30000000000001</v>
      </c>
      <c r="I224" s="162"/>
      <c r="J224" s="163">
        <f>ROUND(I224*H224,2)</f>
        <v>0</v>
      </c>
      <c r="K224" s="164"/>
      <c r="L224" s="34"/>
      <c r="M224" s="165" t="s">
        <v>1</v>
      </c>
      <c r="N224" s="166" t="s">
        <v>40</v>
      </c>
      <c r="O224" s="62"/>
      <c r="P224" s="167">
        <f>O224*H224</f>
        <v>0</v>
      </c>
      <c r="Q224" s="167">
        <v>4.3E-3</v>
      </c>
      <c r="R224" s="167">
        <f>Q224*H224</f>
        <v>0.56889000000000001</v>
      </c>
      <c r="S224" s="167">
        <v>0</v>
      </c>
      <c r="T224" s="168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114</v>
      </c>
      <c r="AT224" s="169" t="s">
        <v>224</v>
      </c>
      <c r="AU224" s="169" t="s">
        <v>85</v>
      </c>
      <c r="AY224" s="18" t="s">
        <v>222</v>
      </c>
      <c r="BE224" s="170">
        <f>IF(N224="základná",J224,0)</f>
        <v>0</v>
      </c>
      <c r="BF224" s="170">
        <f>IF(N224="znížená",J224,0)</f>
        <v>0</v>
      </c>
      <c r="BG224" s="170">
        <f>IF(N224="zákl. prenesená",J224,0)</f>
        <v>0</v>
      </c>
      <c r="BH224" s="170">
        <f>IF(N224="zníž. prenesená",J224,0)</f>
        <v>0</v>
      </c>
      <c r="BI224" s="170">
        <f>IF(N224="nulová",J224,0)</f>
        <v>0</v>
      </c>
      <c r="BJ224" s="18" t="s">
        <v>85</v>
      </c>
      <c r="BK224" s="170">
        <f>ROUND(I224*H224,2)</f>
        <v>0</v>
      </c>
      <c r="BL224" s="18" t="s">
        <v>114</v>
      </c>
      <c r="BM224" s="169" t="s">
        <v>2512</v>
      </c>
    </row>
    <row r="225" spans="1:65" s="13" customFormat="1">
      <c r="B225" s="171"/>
      <c r="D225" s="172" t="s">
        <v>229</v>
      </c>
      <c r="E225" s="173" t="s">
        <v>1</v>
      </c>
      <c r="F225" s="174" t="s">
        <v>2513</v>
      </c>
      <c r="H225" s="175">
        <v>132.30000000000001</v>
      </c>
      <c r="I225" s="176"/>
      <c r="L225" s="171"/>
      <c r="M225" s="177"/>
      <c r="N225" s="178"/>
      <c r="O225" s="178"/>
      <c r="P225" s="178"/>
      <c r="Q225" s="178"/>
      <c r="R225" s="178"/>
      <c r="S225" s="178"/>
      <c r="T225" s="179"/>
      <c r="AT225" s="173" t="s">
        <v>229</v>
      </c>
      <c r="AU225" s="173" t="s">
        <v>85</v>
      </c>
      <c r="AV225" s="13" t="s">
        <v>85</v>
      </c>
      <c r="AW225" s="13" t="s">
        <v>30</v>
      </c>
      <c r="AX225" s="13" t="s">
        <v>78</v>
      </c>
      <c r="AY225" s="173" t="s">
        <v>222</v>
      </c>
    </row>
    <row r="226" spans="1:65" s="12" customFormat="1" ht="22.95" customHeight="1">
      <c r="B226" s="143"/>
      <c r="D226" s="144" t="s">
        <v>73</v>
      </c>
      <c r="E226" s="154" t="s">
        <v>160</v>
      </c>
      <c r="F226" s="154" t="s">
        <v>223</v>
      </c>
      <c r="I226" s="146"/>
      <c r="J226" s="155">
        <f>BK226</f>
        <v>0</v>
      </c>
      <c r="L226" s="143"/>
      <c r="M226" s="148"/>
      <c r="N226" s="149"/>
      <c r="O226" s="149"/>
      <c r="P226" s="150">
        <f>SUM(P227:P249)</f>
        <v>0</v>
      </c>
      <c r="Q226" s="149"/>
      <c r="R226" s="150">
        <f>SUM(R227:R249)</f>
        <v>4.0000000000000002E-4</v>
      </c>
      <c r="S226" s="149"/>
      <c r="T226" s="151">
        <f>SUM(T227:T249)</f>
        <v>44.478199999999994</v>
      </c>
      <c r="AR226" s="144" t="s">
        <v>78</v>
      </c>
      <c r="AT226" s="152" t="s">
        <v>73</v>
      </c>
      <c r="AU226" s="152" t="s">
        <v>78</v>
      </c>
      <c r="AY226" s="144" t="s">
        <v>222</v>
      </c>
      <c r="BK226" s="153">
        <f>SUM(BK227:BK249)</f>
        <v>0</v>
      </c>
    </row>
    <row r="227" spans="1:65" s="2" customFormat="1" ht="24.15" customHeight="1">
      <c r="A227" s="33"/>
      <c r="B227" s="156"/>
      <c r="C227" s="157" t="s">
        <v>479</v>
      </c>
      <c r="D227" s="157" t="s">
        <v>224</v>
      </c>
      <c r="E227" s="158" t="s">
        <v>2514</v>
      </c>
      <c r="F227" s="159" t="s">
        <v>2515</v>
      </c>
      <c r="G227" s="160" t="s">
        <v>399</v>
      </c>
      <c r="H227" s="161">
        <v>20</v>
      </c>
      <c r="I227" s="162"/>
      <c r="J227" s="163">
        <f>ROUND(I227*H227,2)</f>
        <v>0</v>
      </c>
      <c r="K227" s="164"/>
      <c r="L227" s="34"/>
      <c r="M227" s="165" t="s">
        <v>1</v>
      </c>
      <c r="N227" s="166" t="s">
        <v>40</v>
      </c>
      <c r="O227" s="62"/>
      <c r="P227" s="167">
        <f>O227*H227</f>
        <v>0</v>
      </c>
      <c r="Q227" s="167">
        <v>2.0000000000000002E-5</v>
      </c>
      <c r="R227" s="167">
        <f>Q227*H227</f>
        <v>4.0000000000000002E-4</v>
      </c>
      <c r="S227" s="167">
        <v>0</v>
      </c>
      <c r="T227" s="168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9" t="s">
        <v>114</v>
      </c>
      <c r="AT227" s="169" t="s">
        <v>224</v>
      </c>
      <c r="AU227" s="169" t="s">
        <v>85</v>
      </c>
      <c r="AY227" s="18" t="s">
        <v>222</v>
      </c>
      <c r="BE227" s="170">
        <f>IF(N227="základná",J227,0)</f>
        <v>0</v>
      </c>
      <c r="BF227" s="170">
        <f>IF(N227="znížená",J227,0)</f>
        <v>0</v>
      </c>
      <c r="BG227" s="170">
        <f>IF(N227="zákl. prenesená",J227,0)</f>
        <v>0</v>
      </c>
      <c r="BH227" s="170">
        <f>IF(N227="zníž. prenesená",J227,0)</f>
        <v>0</v>
      </c>
      <c r="BI227" s="170">
        <f>IF(N227="nulová",J227,0)</f>
        <v>0</v>
      </c>
      <c r="BJ227" s="18" t="s">
        <v>85</v>
      </c>
      <c r="BK227" s="170">
        <f>ROUND(I227*H227,2)</f>
        <v>0</v>
      </c>
      <c r="BL227" s="18" t="s">
        <v>114</v>
      </c>
      <c r="BM227" s="169" t="s">
        <v>2516</v>
      </c>
    </row>
    <row r="228" spans="1:65" s="15" customFormat="1">
      <c r="B228" s="188"/>
      <c r="D228" s="172" t="s">
        <v>229</v>
      </c>
      <c r="E228" s="189" t="s">
        <v>1</v>
      </c>
      <c r="F228" s="190" t="s">
        <v>2517</v>
      </c>
      <c r="H228" s="189" t="s">
        <v>1</v>
      </c>
      <c r="I228" s="191"/>
      <c r="L228" s="188"/>
      <c r="M228" s="192"/>
      <c r="N228" s="193"/>
      <c r="O228" s="193"/>
      <c r="P228" s="193"/>
      <c r="Q228" s="193"/>
      <c r="R228" s="193"/>
      <c r="S228" s="193"/>
      <c r="T228" s="194"/>
      <c r="AT228" s="189" t="s">
        <v>229</v>
      </c>
      <c r="AU228" s="189" t="s">
        <v>85</v>
      </c>
      <c r="AV228" s="15" t="s">
        <v>78</v>
      </c>
      <c r="AW228" s="15" t="s">
        <v>30</v>
      </c>
      <c r="AX228" s="15" t="s">
        <v>74</v>
      </c>
      <c r="AY228" s="189" t="s">
        <v>222</v>
      </c>
    </row>
    <row r="229" spans="1:65" s="13" customFormat="1">
      <c r="B229" s="171"/>
      <c r="D229" s="172" t="s">
        <v>229</v>
      </c>
      <c r="E229" s="173" t="s">
        <v>1</v>
      </c>
      <c r="F229" s="174" t="s">
        <v>7</v>
      </c>
      <c r="H229" s="175">
        <v>20</v>
      </c>
      <c r="I229" s="176"/>
      <c r="L229" s="171"/>
      <c r="M229" s="177"/>
      <c r="N229" s="178"/>
      <c r="O229" s="178"/>
      <c r="P229" s="178"/>
      <c r="Q229" s="178"/>
      <c r="R229" s="178"/>
      <c r="S229" s="178"/>
      <c r="T229" s="179"/>
      <c r="AT229" s="173" t="s">
        <v>229</v>
      </c>
      <c r="AU229" s="173" t="s">
        <v>85</v>
      </c>
      <c r="AV229" s="13" t="s">
        <v>85</v>
      </c>
      <c r="AW229" s="13" t="s">
        <v>30</v>
      </c>
      <c r="AX229" s="13" t="s">
        <v>74</v>
      </c>
      <c r="AY229" s="173" t="s">
        <v>222</v>
      </c>
    </row>
    <row r="230" spans="1:65" s="14" customFormat="1">
      <c r="B230" s="180"/>
      <c r="D230" s="172" t="s">
        <v>229</v>
      </c>
      <c r="E230" s="181" t="s">
        <v>1</v>
      </c>
      <c r="F230" s="182" t="s">
        <v>232</v>
      </c>
      <c r="H230" s="183">
        <v>20</v>
      </c>
      <c r="I230" s="184"/>
      <c r="L230" s="180"/>
      <c r="M230" s="185"/>
      <c r="N230" s="186"/>
      <c r="O230" s="186"/>
      <c r="P230" s="186"/>
      <c r="Q230" s="186"/>
      <c r="R230" s="186"/>
      <c r="S230" s="186"/>
      <c r="T230" s="187"/>
      <c r="AT230" s="181" t="s">
        <v>229</v>
      </c>
      <c r="AU230" s="181" t="s">
        <v>85</v>
      </c>
      <c r="AV230" s="14" t="s">
        <v>114</v>
      </c>
      <c r="AW230" s="14" t="s">
        <v>30</v>
      </c>
      <c r="AX230" s="14" t="s">
        <v>78</v>
      </c>
      <c r="AY230" s="181" t="s">
        <v>222</v>
      </c>
    </row>
    <row r="231" spans="1:65" s="2" customFormat="1" ht="16.5" customHeight="1">
      <c r="A231" s="33"/>
      <c r="B231" s="156"/>
      <c r="C231" s="157" t="s">
        <v>484</v>
      </c>
      <c r="D231" s="157" t="s">
        <v>224</v>
      </c>
      <c r="E231" s="158" t="s">
        <v>599</v>
      </c>
      <c r="F231" s="159" t="s">
        <v>2518</v>
      </c>
      <c r="G231" s="160" t="s">
        <v>235</v>
      </c>
      <c r="H231" s="161">
        <v>13.465999999999999</v>
      </c>
      <c r="I231" s="162"/>
      <c r="J231" s="163">
        <f>ROUND(I231*H231,2)</f>
        <v>0</v>
      </c>
      <c r="K231" s="164"/>
      <c r="L231" s="34"/>
      <c r="M231" s="165" t="s">
        <v>1</v>
      </c>
      <c r="N231" s="166" t="s">
        <v>40</v>
      </c>
      <c r="O231" s="62"/>
      <c r="P231" s="167">
        <f>O231*H231</f>
        <v>0</v>
      </c>
      <c r="Q231" s="167">
        <v>0</v>
      </c>
      <c r="R231" s="167">
        <f>Q231*H231</f>
        <v>0</v>
      </c>
      <c r="S231" s="167">
        <v>2.2000000000000002</v>
      </c>
      <c r="T231" s="168">
        <f>S231*H231</f>
        <v>29.6252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114</v>
      </c>
      <c r="AT231" s="169" t="s">
        <v>224</v>
      </c>
      <c r="AU231" s="169" t="s">
        <v>85</v>
      </c>
      <c r="AY231" s="18" t="s">
        <v>222</v>
      </c>
      <c r="BE231" s="170">
        <f>IF(N231="základná",J231,0)</f>
        <v>0</v>
      </c>
      <c r="BF231" s="170">
        <f>IF(N231="znížená",J231,0)</f>
        <v>0</v>
      </c>
      <c r="BG231" s="170">
        <f>IF(N231="zákl. prenesená",J231,0)</f>
        <v>0</v>
      </c>
      <c r="BH231" s="170">
        <f>IF(N231="zníž. prenesená",J231,0)</f>
        <v>0</v>
      </c>
      <c r="BI231" s="170">
        <f>IF(N231="nulová",J231,0)</f>
        <v>0</v>
      </c>
      <c r="BJ231" s="18" t="s">
        <v>85</v>
      </c>
      <c r="BK231" s="170">
        <f>ROUND(I231*H231,2)</f>
        <v>0</v>
      </c>
      <c r="BL231" s="18" t="s">
        <v>114</v>
      </c>
      <c r="BM231" s="169" t="s">
        <v>2519</v>
      </c>
    </row>
    <row r="232" spans="1:65" s="15" customFormat="1">
      <c r="B232" s="188"/>
      <c r="D232" s="172" t="s">
        <v>229</v>
      </c>
      <c r="E232" s="189" t="s">
        <v>1</v>
      </c>
      <c r="F232" s="190" t="s">
        <v>2520</v>
      </c>
      <c r="H232" s="189" t="s">
        <v>1</v>
      </c>
      <c r="I232" s="191"/>
      <c r="L232" s="188"/>
      <c r="M232" s="192"/>
      <c r="N232" s="193"/>
      <c r="O232" s="193"/>
      <c r="P232" s="193"/>
      <c r="Q232" s="193"/>
      <c r="R232" s="193"/>
      <c r="S232" s="193"/>
      <c r="T232" s="194"/>
      <c r="AT232" s="189" t="s">
        <v>229</v>
      </c>
      <c r="AU232" s="189" t="s">
        <v>85</v>
      </c>
      <c r="AV232" s="15" t="s">
        <v>78</v>
      </c>
      <c r="AW232" s="15" t="s">
        <v>30</v>
      </c>
      <c r="AX232" s="15" t="s">
        <v>74</v>
      </c>
      <c r="AY232" s="189" t="s">
        <v>222</v>
      </c>
    </row>
    <row r="233" spans="1:65" s="13" customFormat="1">
      <c r="B233" s="171"/>
      <c r="D233" s="172" t="s">
        <v>229</v>
      </c>
      <c r="E233" s="173" t="s">
        <v>1</v>
      </c>
      <c r="F233" s="174" t="s">
        <v>2521</v>
      </c>
      <c r="H233" s="175">
        <v>11.7</v>
      </c>
      <c r="I233" s="176"/>
      <c r="L233" s="171"/>
      <c r="M233" s="177"/>
      <c r="N233" s="178"/>
      <c r="O233" s="178"/>
      <c r="P233" s="178"/>
      <c r="Q233" s="178"/>
      <c r="R233" s="178"/>
      <c r="S233" s="178"/>
      <c r="T233" s="179"/>
      <c r="AT233" s="173" t="s">
        <v>229</v>
      </c>
      <c r="AU233" s="173" t="s">
        <v>85</v>
      </c>
      <c r="AV233" s="13" t="s">
        <v>85</v>
      </c>
      <c r="AW233" s="13" t="s">
        <v>30</v>
      </c>
      <c r="AX233" s="13" t="s">
        <v>74</v>
      </c>
      <c r="AY233" s="173" t="s">
        <v>222</v>
      </c>
    </row>
    <row r="234" spans="1:65" s="13" customFormat="1">
      <c r="B234" s="171"/>
      <c r="D234" s="172" t="s">
        <v>229</v>
      </c>
      <c r="E234" s="173" t="s">
        <v>1</v>
      </c>
      <c r="F234" s="174" t="s">
        <v>2522</v>
      </c>
      <c r="H234" s="175">
        <v>1.125</v>
      </c>
      <c r="I234" s="176"/>
      <c r="L234" s="171"/>
      <c r="M234" s="177"/>
      <c r="N234" s="178"/>
      <c r="O234" s="178"/>
      <c r="P234" s="178"/>
      <c r="Q234" s="178"/>
      <c r="R234" s="178"/>
      <c r="S234" s="178"/>
      <c r="T234" s="179"/>
      <c r="AT234" s="173" t="s">
        <v>229</v>
      </c>
      <c r="AU234" s="173" t="s">
        <v>85</v>
      </c>
      <c r="AV234" s="13" t="s">
        <v>85</v>
      </c>
      <c r="AW234" s="13" t="s">
        <v>30</v>
      </c>
      <c r="AX234" s="13" t="s">
        <v>74</v>
      </c>
      <c r="AY234" s="173" t="s">
        <v>222</v>
      </c>
    </row>
    <row r="235" spans="1:65" s="14" customFormat="1">
      <c r="B235" s="180"/>
      <c r="D235" s="172" t="s">
        <v>229</v>
      </c>
      <c r="E235" s="181" t="s">
        <v>1</v>
      </c>
      <c r="F235" s="182" t="s">
        <v>232</v>
      </c>
      <c r="H235" s="183">
        <v>12.824999999999999</v>
      </c>
      <c r="I235" s="184"/>
      <c r="L235" s="180"/>
      <c r="M235" s="185"/>
      <c r="N235" s="186"/>
      <c r="O235" s="186"/>
      <c r="P235" s="186"/>
      <c r="Q235" s="186"/>
      <c r="R235" s="186"/>
      <c r="S235" s="186"/>
      <c r="T235" s="187"/>
      <c r="AT235" s="181" t="s">
        <v>229</v>
      </c>
      <c r="AU235" s="181" t="s">
        <v>85</v>
      </c>
      <c r="AV235" s="14" t="s">
        <v>114</v>
      </c>
      <c r="AW235" s="14" t="s">
        <v>30</v>
      </c>
      <c r="AX235" s="14" t="s">
        <v>74</v>
      </c>
      <c r="AY235" s="181" t="s">
        <v>222</v>
      </c>
    </row>
    <row r="236" spans="1:65" s="13" customFormat="1">
      <c r="B236" s="171"/>
      <c r="D236" s="172" t="s">
        <v>229</v>
      </c>
      <c r="E236" s="173" t="s">
        <v>1</v>
      </c>
      <c r="F236" s="174" t="s">
        <v>2523</v>
      </c>
      <c r="H236" s="175">
        <v>13.465999999999999</v>
      </c>
      <c r="I236" s="176"/>
      <c r="L236" s="171"/>
      <c r="M236" s="177"/>
      <c r="N236" s="178"/>
      <c r="O236" s="178"/>
      <c r="P236" s="178"/>
      <c r="Q236" s="178"/>
      <c r="R236" s="178"/>
      <c r="S236" s="178"/>
      <c r="T236" s="179"/>
      <c r="AT236" s="173" t="s">
        <v>229</v>
      </c>
      <c r="AU236" s="173" t="s">
        <v>85</v>
      </c>
      <c r="AV236" s="13" t="s">
        <v>85</v>
      </c>
      <c r="AW236" s="13" t="s">
        <v>30</v>
      </c>
      <c r="AX236" s="13" t="s">
        <v>74</v>
      </c>
      <c r="AY236" s="173" t="s">
        <v>222</v>
      </c>
    </row>
    <row r="237" spans="1:65" s="14" customFormat="1">
      <c r="B237" s="180"/>
      <c r="D237" s="172" t="s">
        <v>229</v>
      </c>
      <c r="E237" s="181" t="s">
        <v>1</v>
      </c>
      <c r="F237" s="182" t="s">
        <v>232</v>
      </c>
      <c r="H237" s="183">
        <v>13.465999999999999</v>
      </c>
      <c r="I237" s="184"/>
      <c r="L237" s="180"/>
      <c r="M237" s="185"/>
      <c r="N237" s="186"/>
      <c r="O237" s="186"/>
      <c r="P237" s="186"/>
      <c r="Q237" s="186"/>
      <c r="R237" s="186"/>
      <c r="S237" s="186"/>
      <c r="T237" s="187"/>
      <c r="AT237" s="181" t="s">
        <v>229</v>
      </c>
      <c r="AU237" s="181" t="s">
        <v>85</v>
      </c>
      <c r="AV237" s="14" t="s">
        <v>114</v>
      </c>
      <c r="AW237" s="14" t="s">
        <v>30</v>
      </c>
      <c r="AX237" s="14" t="s">
        <v>78</v>
      </c>
      <c r="AY237" s="181" t="s">
        <v>222</v>
      </c>
    </row>
    <row r="238" spans="1:65" s="2" customFormat="1" ht="16.5" customHeight="1">
      <c r="A238" s="33"/>
      <c r="B238" s="156"/>
      <c r="C238" s="157" t="s">
        <v>488</v>
      </c>
      <c r="D238" s="157" t="s">
        <v>224</v>
      </c>
      <c r="E238" s="158" t="s">
        <v>2524</v>
      </c>
      <c r="F238" s="159" t="s">
        <v>2525</v>
      </c>
      <c r="G238" s="160" t="s">
        <v>249</v>
      </c>
      <c r="H238" s="161">
        <v>27.4</v>
      </c>
      <c r="I238" s="162"/>
      <c r="J238" s="163">
        <f>ROUND(I238*H238,2)</f>
        <v>0</v>
      </c>
      <c r="K238" s="164"/>
      <c r="L238" s="34"/>
      <c r="M238" s="165" t="s">
        <v>1</v>
      </c>
      <c r="N238" s="166" t="s">
        <v>40</v>
      </c>
      <c r="O238" s="62"/>
      <c r="P238" s="167">
        <f>O238*H238</f>
        <v>0</v>
      </c>
      <c r="Q238" s="167">
        <v>0</v>
      </c>
      <c r="R238" s="167">
        <f>Q238*H238</f>
        <v>0</v>
      </c>
      <c r="S238" s="167">
        <v>0.34499999999999997</v>
      </c>
      <c r="T238" s="168">
        <f>S238*H238</f>
        <v>9.4529999999999994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9" t="s">
        <v>114</v>
      </c>
      <c r="AT238" s="169" t="s">
        <v>224</v>
      </c>
      <c r="AU238" s="169" t="s">
        <v>85</v>
      </c>
      <c r="AY238" s="18" t="s">
        <v>222</v>
      </c>
      <c r="BE238" s="170">
        <f>IF(N238="základná",J238,0)</f>
        <v>0</v>
      </c>
      <c r="BF238" s="170">
        <f>IF(N238="znížená",J238,0)</f>
        <v>0</v>
      </c>
      <c r="BG238" s="170">
        <f>IF(N238="zákl. prenesená",J238,0)</f>
        <v>0</v>
      </c>
      <c r="BH238" s="170">
        <f>IF(N238="zníž. prenesená",J238,0)</f>
        <v>0</v>
      </c>
      <c r="BI238" s="170">
        <f>IF(N238="nulová",J238,0)</f>
        <v>0</v>
      </c>
      <c r="BJ238" s="18" t="s">
        <v>85</v>
      </c>
      <c r="BK238" s="170">
        <f>ROUND(I238*H238,2)</f>
        <v>0</v>
      </c>
      <c r="BL238" s="18" t="s">
        <v>114</v>
      </c>
      <c r="BM238" s="169" t="s">
        <v>2526</v>
      </c>
    </row>
    <row r="239" spans="1:65" s="13" customFormat="1">
      <c r="B239" s="171"/>
      <c r="D239" s="172" t="s">
        <v>229</v>
      </c>
      <c r="E239" s="173" t="s">
        <v>1</v>
      </c>
      <c r="F239" s="174" t="s">
        <v>2527</v>
      </c>
      <c r="H239" s="175">
        <v>27.4</v>
      </c>
      <c r="I239" s="176"/>
      <c r="L239" s="171"/>
      <c r="M239" s="177"/>
      <c r="N239" s="178"/>
      <c r="O239" s="178"/>
      <c r="P239" s="178"/>
      <c r="Q239" s="178"/>
      <c r="R239" s="178"/>
      <c r="S239" s="178"/>
      <c r="T239" s="179"/>
      <c r="AT239" s="173" t="s">
        <v>229</v>
      </c>
      <c r="AU239" s="173" t="s">
        <v>85</v>
      </c>
      <c r="AV239" s="13" t="s">
        <v>85</v>
      </c>
      <c r="AW239" s="13" t="s">
        <v>30</v>
      </c>
      <c r="AX239" s="13" t="s">
        <v>74</v>
      </c>
      <c r="AY239" s="173" t="s">
        <v>222</v>
      </c>
    </row>
    <row r="240" spans="1:65" s="14" customFormat="1">
      <c r="B240" s="180"/>
      <c r="D240" s="172" t="s">
        <v>229</v>
      </c>
      <c r="E240" s="181" t="s">
        <v>1</v>
      </c>
      <c r="F240" s="182" t="s">
        <v>232</v>
      </c>
      <c r="H240" s="183">
        <v>27.4</v>
      </c>
      <c r="I240" s="184"/>
      <c r="L240" s="180"/>
      <c r="M240" s="185"/>
      <c r="N240" s="186"/>
      <c r="O240" s="186"/>
      <c r="P240" s="186"/>
      <c r="Q240" s="186"/>
      <c r="R240" s="186"/>
      <c r="S240" s="186"/>
      <c r="T240" s="187"/>
      <c r="AT240" s="181" t="s">
        <v>229</v>
      </c>
      <c r="AU240" s="181" t="s">
        <v>85</v>
      </c>
      <c r="AV240" s="14" t="s">
        <v>114</v>
      </c>
      <c r="AW240" s="14" t="s">
        <v>30</v>
      </c>
      <c r="AX240" s="14" t="s">
        <v>78</v>
      </c>
      <c r="AY240" s="181" t="s">
        <v>222</v>
      </c>
    </row>
    <row r="241" spans="1:65" s="2" customFormat="1" ht="24.15" customHeight="1">
      <c r="A241" s="33"/>
      <c r="B241" s="156"/>
      <c r="C241" s="157" t="s">
        <v>492</v>
      </c>
      <c r="D241" s="157" t="s">
        <v>224</v>
      </c>
      <c r="E241" s="158" t="s">
        <v>2528</v>
      </c>
      <c r="F241" s="159" t="s">
        <v>2529</v>
      </c>
      <c r="G241" s="160" t="s">
        <v>249</v>
      </c>
      <c r="H241" s="161">
        <v>25</v>
      </c>
      <c r="I241" s="162"/>
      <c r="J241" s="163">
        <f>ROUND(I241*H241,2)</f>
        <v>0</v>
      </c>
      <c r="K241" s="164"/>
      <c r="L241" s="34"/>
      <c r="M241" s="165" t="s">
        <v>1</v>
      </c>
      <c r="N241" s="166" t="s">
        <v>40</v>
      </c>
      <c r="O241" s="62"/>
      <c r="P241" s="167">
        <f>O241*H241</f>
        <v>0</v>
      </c>
      <c r="Q241" s="167">
        <v>0</v>
      </c>
      <c r="R241" s="167">
        <f>Q241*H241</f>
        <v>0</v>
      </c>
      <c r="S241" s="167">
        <v>0.216</v>
      </c>
      <c r="T241" s="168">
        <f>S241*H241</f>
        <v>5.4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9" t="s">
        <v>114</v>
      </c>
      <c r="AT241" s="169" t="s">
        <v>224</v>
      </c>
      <c r="AU241" s="169" t="s">
        <v>85</v>
      </c>
      <c r="AY241" s="18" t="s">
        <v>222</v>
      </c>
      <c r="BE241" s="170">
        <f>IF(N241="základná",J241,0)</f>
        <v>0</v>
      </c>
      <c r="BF241" s="170">
        <f>IF(N241="znížená",J241,0)</f>
        <v>0</v>
      </c>
      <c r="BG241" s="170">
        <f>IF(N241="zákl. prenesená",J241,0)</f>
        <v>0</v>
      </c>
      <c r="BH241" s="170">
        <f>IF(N241="zníž. prenesená",J241,0)</f>
        <v>0</v>
      </c>
      <c r="BI241" s="170">
        <f>IF(N241="nulová",J241,0)</f>
        <v>0</v>
      </c>
      <c r="BJ241" s="18" t="s">
        <v>85</v>
      </c>
      <c r="BK241" s="170">
        <f>ROUND(I241*H241,2)</f>
        <v>0</v>
      </c>
      <c r="BL241" s="18" t="s">
        <v>114</v>
      </c>
      <c r="BM241" s="169" t="s">
        <v>2530</v>
      </c>
    </row>
    <row r="242" spans="1:65" s="13" customFormat="1">
      <c r="B242" s="171"/>
      <c r="D242" s="172" t="s">
        <v>229</v>
      </c>
      <c r="E242" s="173" t="s">
        <v>1</v>
      </c>
      <c r="F242" s="174" t="s">
        <v>2531</v>
      </c>
      <c r="H242" s="175">
        <v>25</v>
      </c>
      <c r="I242" s="176"/>
      <c r="L242" s="171"/>
      <c r="M242" s="177"/>
      <c r="N242" s="178"/>
      <c r="O242" s="178"/>
      <c r="P242" s="178"/>
      <c r="Q242" s="178"/>
      <c r="R242" s="178"/>
      <c r="S242" s="178"/>
      <c r="T242" s="179"/>
      <c r="AT242" s="173" t="s">
        <v>229</v>
      </c>
      <c r="AU242" s="173" t="s">
        <v>85</v>
      </c>
      <c r="AV242" s="13" t="s">
        <v>85</v>
      </c>
      <c r="AW242" s="13" t="s">
        <v>30</v>
      </c>
      <c r="AX242" s="13" t="s">
        <v>74</v>
      </c>
      <c r="AY242" s="173" t="s">
        <v>222</v>
      </c>
    </row>
    <row r="243" spans="1:65" s="14" customFormat="1">
      <c r="B243" s="180"/>
      <c r="D243" s="172" t="s">
        <v>229</v>
      </c>
      <c r="E243" s="181" t="s">
        <v>1</v>
      </c>
      <c r="F243" s="182" t="s">
        <v>232</v>
      </c>
      <c r="H243" s="183">
        <v>25</v>
      </c>
      <c r="I243" s="184"/>
      <c r="L243" s="180"/>
      <c r="M243" s="185"/>
      <c r="N243" s="186"/>
      <c r="O243" s="186"/>
      <c r="P243" s="186"/>
      <c r="Q243" s="186"/>
      <c r="R243" s="186"/>
      <c r="S243" s="186"/>
      <c r="T243" s="187"/>
      <c r="AT243" s="181" t="s">
        <v>229</v>
      </c>
      <c r="AU243" s="181" t="s">
        <v>85</v>
      </c>
      <c r="AV243" s="14" t="s">
        <v>114</v>
      </c>
      <c r="AW243" s="14" t="s">
        <v>30</v>
      </c>
      <c r="AX243" s="14" t="s">
        <v>78</v>
      </c>
      <c r="AY243" s="181" t="s">
        <v>222</v>
      </c>
    </row>
    <row r="244" spans="1:65" s="2" customFormat="1" ht="16.5" customHeight="1">
      <c r="A244" s="33"/>
      <c r="B244" s="156"/>
      <c r="C244" s="157" t="s">
        <v>496</v>
      </c>
      <c r="D244" s="157" t="s">
        <v>224</v>
      </c>
      <c r="E244" s="158" t="s">
        <v>2532</v>
      </c>
      <c r="F244" s="159" t="s">
        <v>2533</v>
      </c>
      <c r="G244" s="160" t="s">
        <v>1369</v>
      </c>
      <c r="H244" s="161">
        <v>1</v>
      </c>
      <c r="I244" s="162"/>
      <c r="J244" s="163">
        <f>ROUND(I244*H244,2)</f>
        <v>0</v>
      </c>
      <c r="K244" s="164"/>
      <c r="L244" s="34"/>
      <c r="M244" s="165" t="s">
        <v>1</v>
      </c>
      <c r="N244" s="166" t="s">
        <v>40</v>
      </c>
      <c r="O244" s="62"/>
      <c r="P244" s="167">
        <f>O244*H244</f>
        <v>0</v>
      </c>
      <c r="Q244" s="167">
        <v>0</v>
      </c>
      <c r="R244" s="167">
        <f>Q244*H244</f>
        <v>0</v>
      </c>
      <c r="S244" s="167">
        <v>0</v>
      </c>
      <c r="T244" s="168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9" t="s">
        <v>114</v>
      </c>
      <c r="AT244" s="169" t="s">
        <v>224</v>
      </c>
      <c r="AU244" s="169" t="s">
        <v>85</v>
      </c>
      <c r="AY244" s="18" t="s">
        <v>222</v>
      </c>
      <c r="BE244" s="170">
        <f>IF(N244="základná",J244,0)</f>
        <v>0</v>
      </c>
      <c r="BF244" s="170">
        <f>IF(N244="znížená",J244,0)</f>
        <v>0</v>
      </c>
      <c r="BG244" s="170">
        <f>IF(N244="zákl. prenesená",J244,0)</f>
        <v>0</v>
      </c>
      <c r="BH244" s="170">
        <f>IF(N244="zníž. prenesená",J244,0)</f>
        <v>0</v>
      </c>
      <c r="BI244" s="170">
        <f>IF(N244="nulová",J244,0)</f>
        <v>0</v>
      </c>
      <c r="BJ244" s="18" t="s">
        <v>85</v>
      </c>
      <c r="BK244" s="170">
        <f>ROUND(I244*H244,2)</f>
        <v>0</v>
      </c>
      <c r="BL244" s="18" t="s">
        <v>114</v>
      </c>
      <c r="BM244" s="169" t="s">
        <v>2534</v>
      </c>
    </row>
    <row r="245" spans="1:65" s="2" customFormat="1" ht="21.75" customHeight="1">
      <c r="A245" s="33"/>
      <c r="B245" s="156"/>
      <c r="C245" s="157" t="s">
        <v>500</v>
      </c>
      <c r="D245" s="157" t="s">
        <v>224</v>
      </c>
      <c r="E245" s="158" t="s">
        <v>485</v>
      </c>
      <c r="F245" s="159" t="s">
        <v>1858</v>
      </c>
      <c r="G245" s="160" t="s">
        <v>482</v>
      </c>
      <c r="H245" s="161">
        <v>45.036999999999999</v>
      </c>
      <c r="I245" s="162"/>
      <c r="J245" s="163">
        <f>ROUND(I245*H245,2)</f>
        <v>0</v>
      </c>
      <c r="K245" s="164"/>
      <c r="L245" s="34"/>
      <c r="M245" s="165" t="s">
        <v>1</v>
      </c>
      <c r="N245" s="166" t="s">
        <v>40</v>
      </c>
      <c r="O245" s="62"/>
      <c r="P245" s="167">
        <f>O245*H245</f>
        <v>0</v>
      </c>
      <c r="Q245" s="167">
        <v>0</v>
      </c>
      <c r="R245" s="167">
        <f>Q245*H245</f>
        <v>0</v>
      </c>
      <c r="S245" s="167">
        <v>0</v>
      </c>
      <c r="T245" s="168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9" t="s">
        <v>114</v>
      </c>
      <c r="AT245" s="169" t="s">
        <v>224</v>
      </c>
      <c r="AU245" s="169" t="s">
        <v>85</v>
      </c>
      <c r="AY245" s="18" t="s">
        <v>222</v>
      </c>
      <c r="BE245" s="170">
        <f>IF(N245="základná",J245,0)</f>
        <v>0</v>
      </c>
      <c r="BF245" s="170">
        <f>IF(N245="znížená",J245,0)</f>
        <v>0</v>
      </c>
      <c r="BG245" s="170">
        <f>IF(N245="zákl. prenesená",J245,0)</f>
        <v>0</v>
      </c>
      <c r="BH245" s="170">
        <f>IF(N245="zníž. prenesená",J245,0)</f>
        <v>0</v>
      </c>
      <c r="BI245" s="170">
        <f>IF(N245="nulová",J245,0)</f>
        <v>0</v>
      </c>
      <c r="BJ245" s="18" t="s">
        <v>85</v>
      </c>
      <c r="BK245" s="170">
        <f>ROUND(I245*H245,2)</f>
        <v>0</v>
      </c>
      <c r="BL245" s="18" t="s">
        <v>114</v>
      </c>
      <c r="BM245" s="169" t="s">
        <v>2535</v>
      </c>
    </row>
    <row r="246" spans="1:65" s="2" customFormat="1" ht="24.15" customHeight="1">
      <c r="A246" s="33"/>
      <c r="B246" s="156"/>
      <c r="C246" s="157" t="s">
        <v>506</v>
      </c>
      <c r="D246" s="157" t="s">
        <v>224</v>
      </c>
      <c r="E246" s="158" t="s">
        <v>489</v>
      </c>
      <c r="F246" s="159" t="s">
        <v>490</v>
      </c>
      <c r="G246" s="160" t="s">
        <v>482</v>
      </c>
      <c r="H246" s="161">
        <v>450.37</v>
      </c>
      <c r="I246" s="162"/>
      <c r="J246" s="163">
        <f>ROUND(I246*H246,2)</f>
        <v>0</v>
      </c>
      <c r="K246" s="164"/>
      <c r="L246" s="34"/>
      <c r="M246" s="165" t="s">
        <v>1</v>
      </c>
      <c r="N246" s="166" t="s">
        <v>40</v>
      </c>
      <c r="O246" s="62"/>
      <c r="P246" s="167">
        <f>O246*H246</f>
        <v>0</v>
      </c>
      <c r="Q246" s="167">
        <v>0</v>
      </c>
      <c r="R246" s="167">
        <f>Q246*H246</f>
        <v>0</v>
      </c>
      <c r="S246" s="167">
        <v>0</v>
      </c>
      <c r="T246" s="168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9" t="s">
        <v>114</v>
      </c>
      <c r="AT246" s="169" t="s">
        <v>224</v>
      </c>
      <c r="AU246" s="169" t="s">
        <v>85</v>
      </c>
      <c r="AY246" s="18" t="s">
        <v>222</v>
      </c>
      <c r="BE246" s="170">
        <f>IF(N246="základná",J246,0)</f>
        <v>0</v>
      </c>
      <c r="BF246" s="170">
        <f>IF(N246="znížená",J246,0)</f>
        <v>0</v>
      </c>
      <c r="BG246" s="170">
        <f>IF(N246="zákl. prenesená",J246,0)</f>
        <v>0</v>
      </c>
      <c r="BH246" s="170">
        <f>IF(N246="zníž. prenesená",J246,0)</f>
        <v>0</v>
      </c>
      <c r="BI246" s="170">
        <f>IF(N246="nulová",J246,0)</f>
        <v>0</v>
      </c>
      <c r="BJ246" s="18" t="s">
        <v>85</v>
      </c>
      <c r="BK246" s="170">
        <f>ROUND(I246*H246,2)</f>
        <v>0</v>
      </c>
      <c r="BL246" s="18" t="s">
        <v>114</v>
      </c>
      <c r="BM246" s="169" t="s">
        <v>2536</v>
      </c>
    </row>
    <row r="247" spans="1:65" s="13" customFormat="1">
      <c r="B247" s="171"/>
      <c r="D247" s="172" t="s">
        <v>229</v>
      </c>
      <c r="F247" s="174" t="s">
        <v>2537</v>
      </c>
      <c r="H247" s="175">
        <v>450.37</v>
      </c>
      <c r="I247" s="176"/>
      <c r="L247" s="171"/>
      <c r="M247" s="177"/>
      <c r="N247" s="178"/>
      <c r="O247" s="178"/>
      <c r="P247" s="178"/>
      <c r="Q247" s="178"/>
      <c r="R247" s="178"/>
      <c r="S247" s="178"/>
      <c r="T247" s="179"/>
      <c r="AT247" s="173" t="s">
        <v>229</v>
      </c>
      <c r="AU247" s="173" t="s">
        <v>85</v>
      </c>
      <c r="AV247" s="13" t="s">
        <v>85</v>
      </c>
      <c r="AW247" s="13" t="s">
        <v>3</v>
      </c>
      <c r="AX247" s="13" t="s">
        <v>78</v>
      </c>
      <c r="AY247" s="173" t="s">
        <v>222</v>
      </c>
    </row>
    <row r="248" spans="1:65" s="2" customFormat="1" ht="24.15" customHeight="1">
      <c r="A248" s="33"/>
      <c r="B248" s="156"/>
      <c r="C248" s="157" t="s">
        <v>514</v>
      </c>
      <c r="D248" s="157" t="s">
        <v>224</v>
      </c>
      <c r="E248" s="158" t="s">
        <v>480</v>
      </c>
      <c r="F248" s="159" t="s">
        <v>481</v>
      </c>
      <c r="G248" s="160" t="s">
        <v>482</v>
      </c>
      <c r="H248" s="161">
        <v>45.036999999999999</v>
      </c>
      <c r="I248" s="162"/>
      <c r="J248" s="163">
        <f>ROUND(I248*H248,2)</f>
        <v>0</v>
      </c>
      <c r="K248" s="164"/>
      <c r="L248" s="34"/>
      <c r="M248" s="165" t="s">
        <v>1</v>
      </c>
      <c r="N248" s="166" t="s">
        <v>40</v>
      </c>
      <c r="O248" s="62"/>
      <c r="P248" s="167">
        <f>O248*H248</f>
        <v>0</v>
      </c>
      <c r="Q248" s="167">
        <v>0</v>
      </c>
      <c r="R248" s="167">
        <f>Q248*H248</f>
        <v>0</v>
      </c>
      <c r="S248" s="167">
        <v>0</v>
      </c>
      <c r="T248" s="168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9" t="s">
        <v>114</v>
      </c>
      <c r="AT248" s="169" t="s">
        <v>224</v>
      </c>
      <c r="AU248" s="169" t="s">
        <v>85</v>
      </c>
      <c r="AY248" s="18" t="s">
        <v>222</v>
      </c>
      <c r="BE248" s="170">
        <f>IF(N248="základná",J248,0)</f>
        <v>0</v>
      </c>
      <c r="BF248" s="170">
        <f>IF(N248="znížená",J248,0)</f>
        <v>0</v>
      </c>
      <c r="BG248" s="170">
        <f>IF(N248="zákl. prenesená",J248,0)</f>
        <v>0</v>
      </c>
      <c r="BH248" s="170">
        <f>IF(N248="zníž. prenesená",J248,0)</f>
        <v>0</v>
      </c>
      <c r="BI248" s="170">
        <f>IF(N248="nulová",J248,0)</f>
        <v>0</v>
      </c>
      <c r="BJ248" s="18" t="s">
        <v>85</v>
      </c>
      <c r="BK248" s="170">
        <f>ROUND(I248*H248,2)</f>
        <v>0</v>
      </c>
      <c r="BL248" s="18" t="s">
        <v>114</v>
      </c>
      <c r="BM248" s="169" t="s">
        <v>2538</v>
      </c>
    </row>
    <row r="249" spans="1:65" s="2" customFormat="1" ht="24.15" customHeight="1">
      <c r="A249" s="33"/>
      <c r="B249" s="156"/>
      <c r="C249" s="157" t="s">
        <v>518</v>
      </c>
      <c r="D249" s="157" t="s">
        <v>224</v>
      </c>
      <c r="E249" s="158" t="s">
        <v>2539</v>
      </c>
      <c r="F249" s="159" t="s">
        <v>498</v>
      </c>
      <c r="G249" s="160" t="s">
        <v>482</v>
      </c>
      <c r="H249" s="161">
        <v>45.036999999999999</v>
      </c>
      <c r="I249" s="162"/>
      <c r="J249" s="163">
        <f>ROUND(I249*H249,2)</f>
        <v>0</v>
      </c>
      <c r="K249" s="164"/>
      <c r="L249" s="34"/>
      <c r="M249" s="165" t="s">
        <v>1</v>
      </c>
      <c r="N249" s="166" t="s">
        <v>40</v>
      </c>
      <c r="O249" s="62"/>
      <c r="P249" s="167">
        <f>O249*H249</f>
        <v>0</v>
      </c>
      <c r="Q249" s="167">
        <v>0</v>
      </c>
      <c r="R249" s="167">
        <f>Q249*H249</f>
        <v>0</v>
      </c>
      <c r="S249" s="167">
        <v>0</v>
      </c>
      <c r="T249" s="168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114</v>
      </c>
      <c r="AT249" s="169" t="s">
        <v>224</v>
      </c>
      <c r="AU249" s="169" t="s">
        <v>85</v>
      </c>
      <c r="AY249" s="18" t="s">
        <v>222</v>
      </c>
      <c r="BE249" s="170">
        <f>IF(N249="základná",J249,0)</f>
        <v>0</v>
      </c>
      <c r="BF249" s="170">
        <f>IF(N249="znížená",J249,0)</f>
        <v>0</v>
      </c>
      <c r="BG249" s="170">
        <f>IF(N249="zákl. prenesená",J249,0)</f>
        <v>0</v>
      </c>
      <c r="BH249" s="170">
        <f>IF(N249="zníž. prenesená",J249,0)</f>
        <v>0</v>
      </c>
      <c r="BI249" s="170">
        <f>IF(N249="nulová",J249,0)</f>
        <v>0</v>
      </c>
      <c r="BJ249" s="18" t="s">
        <v>85</v>
      </c>
      <c r="BK249" s="170">
        <f>ROUND(I249*H249,2)</f>
        <v>0</v>
      </c>
      <c r="BL249" s="18" t="s">
        <v>114</v>
      </c>
      <c r="BM249" s="169" t="s">
        <v>2540</v>
      </c>
    </row>
    <row r="250" spans="1:65" s="12" customFormat="1" ht="22.95" customHeight="1">
      <c r="B250" s="143"/>
      <c r="D250" s="144" t="s">
        <v>73</v>
      </c>
      <c r="E250" s="154" t="s">
        <v>504</v>
      </c>
      <c r="F250" s="154" t="s">
        <v>505</v>
      </c>
      <c r="I250" s="146"/>
      <c r="J250" s="155">
        <f>BK250</f>
        <v>0</v>
      </c>
      <c r="L250" s="143"/>
      <c r="M250" s="148"/>
      <c r="N250" s="149"/>
      <c r="O250" s="149"/>
      <c r="P250" s="150">
        <f>P251</f>
        <v>0</v>
      </c>
      <c r="Q250" s="149"/>
      <c r="R250" s="150">
        <f>R251</f>
        <v>0</v>
      </c>
      <c r="S250" s="149"/>
      <c r="T250" s="151">
        <f>T251</f>
        <v>0</v>
      </c>
      <c r="AR250" s="144" t="s">
        <v>78</v>
      </c>
      <c r="AT250" s="152" t="s">
        <v>73</v>
      </c>
      <c r="AU250" s="152" t="s">
        <v>78</v>
      </c>
      <c r="AY250" s="144" t="s">
        <v>222</v>
      </c>
      <c r="BK250" s="153">
        <f>BK251</f>
        <v>0</v>
      </c>
    </row>
    <row r="251" spans="1:65" s="2" customFormat="1" ht="24.15" customHeight="1">
      <c r="A251" s="33"/>
      <c r="B251" s="156"/>
      <c r="C251" s="157" t="s">
        <v>522</v>
      </c>
      <c r="D251" s="157" t="s">
        <v>224</v>
      </c>
      <c r="E251" s="158" t="s">
        <v>2541</v>
      </c>
      <c r="F251" s="159" t="s">
        <v>2542</v>
      </c>
      <c r="G251" s="160" t="s">
        <v>482</v>
      </c>
      <c r="H251" s="161">
        <v>110.23099999999999</v>
      </c>
      <c r="I251" s="162"/>
      <c r="J251" s="163">
        <f>ROUND(I251*H251,2)</f>
        <v>0</v>
      </c>
      <c r="K251" s="164"/>
      <c r="L251" s="34"/>
      <c r="M251" s="165" t="s">
        <v>1</v>
      </c>
      <c r="N251" s="166" t="s">
        <v>40</v>
      </c>
      <c r="O251" s="62"/>
      <c r="P251" s="167">
        <f>O251*H251</f>
        <v>0</v>
      </c>
      <c r="Q251" s="167">
        <v>0</v>
      </c>
      <c r="R251" s="167">
        <f>Q251*H251</f>
        <v>0</v>
      </c>
      <c r="S251" s="167">
        <v>0</v>
      </c>
      <c r="T251" s="168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9" t="s">
        <v>114</v>
      </c>
      <c r="AT251" s="169" t="s">
        <v>224</v>
      </c>
      <c r="AU251" s="169" t="s">
        <v>85</v>
      </c>
      <c r="AY251" s="18" t="s">
        <v>222</v>
      </c>
      <c r="BE251" s="170">
        <f>IF(N251="základná",J251,0)</f>
        <v>0</v>
      </c>
      <c r="BF251" s="170">
        <f>IF(N251="znížená",J251,0)</f>
        <v>0</v>
      </c>
      <c r="BG251" s="170">
        <f>IF(N251="zákl. prenesená",J251,0)</f>
        <v>0</v>
      </c>
      <c r="BH251" s="170">
        <f>IF(N251="zníž. prenesená",J251,0)</f>
        <v>0</v>
      </c>
      <c r="BI251" s="170">
        <f>IF(N251="nulová",J251,0)</f>
        <v>0</v>
      </c>
      <c r="BJ251" s="18" t="s">
        <v>85</v>
      </c>
      <c r="BK251" s="170">
        <f>ROUND(I251*H251,2)</f>
        <v>0</v>
      </c>
      <c r="BL251" s="18" t="s">
        <v>114</v>
      </c>
      <c r="BM251" s="169" t="s">
        <v>2543</v>
      </c>
    </row>
    <row r="252" spans="1:65" s="12" customFormat="1" ht="25.95" customHeight="1">
      <c r="B252" s="143"/>
      <c r="D252" s="144" t="s">
        <v>73</v>
      </c>
      <c r="E252" s="145" t="s">
        <v>510</v>
      </c>
      <c r="F252" s="145" t="s">
        <v>511</v>
      </c>
      <c r="I252" s="146"/>
      <c r="J252" s="147">
        <f>BK252</f>
        <v>0</v>
      </c>
      <c r="L252" s="143"/>
      <c r="M252" s="148"/>
      <c r="N252" s="149"/>
      <c r="O252" s="149"/>
      <c r="P252" s="150">
        <f>P253+P263+P269</f>
        <v>0</v>
      </c>
      <c r="Q252" s="149"/>
      <c r="R252" s="150">
        <f>R253+R263+R269</f>
        <v>0.53225990000000012</v>
      </c>
      <c r="S252" s="149"/>
      <c r="T252" s="151">
        <f>T253+T263+T269</f>
        <v>0.55869999999999997</v>
      </c>
      <c r="AR252" s="144" t="s">
        <v>85</v>
      </c>
      <c r="AT252" s="152" t="s">
        <v>73</v>
      </c>
      <c r="AU252" s="152" t="s">
        <v>74</v>
      </c>
      <c r="AY252" s="144" t="s">
        <v>222</v>
      </c>
      <c r="BK252" s="153">
        <f>BK253+BK263+BK269</f>
        <v>0</v>
      </c>
    </row>
    <row r="253" spans="1:65" s="12" customFormat="1" ht="22.95" customHeight="1">
      <c r="B253" s="143"/>
      <c r="D253" s="144" t="s">
        <v>73</v>
      </c>
      <c r="E253" s="154" t="s">
        <v>1455</v>
      </c>
      <c r="F253" s="154" t="s">
        <v>1456</v>
      </c>
      <c r="I253" s="146"/>
      <c r="J253" s="155">
        <f>BK253</f>
        <v>0</v>
      </c>
      <c r="L253" s="143"/>
      <c r="M253" s="148"/>
      <c r="N253" s="149"/>
      <c r="O253" s="149"/>
      <c r="P253" s="150">
        <f>SUM(P254:P262)</f>
        <v>0</v>
      </c>
      <c r="Q253" s="149"/>
      <c r="R253" s="150">
        <f>SUM(R254:R262)</f>
        <v>5.1847499999999998E-2</v>
      </c>
      <c r="S253" s="149"/>
      <c r="T253" s="151">
        <f>SUM(T254:T262)</f>
        <v>0</v>
      </c>
      <c r="AR253" s="144" t="s">
        <v>85</v>
      </c>
      <c r="AT253" s="152" t="s">
        <v>73</v>
      </c>
      <c r="AU253" s="152" t="s">
        <v>78</v>
      </c>
      <c r="AY253" s="144" t="s">
        <v>222</v>
      </c>
      <c r="BK253" s="153">
        <f>SUM(BK254:BK262)</f>
        <v>0</v>
      </c>
    </row>
    <row r="254" spans="1:65" s="2" customFormat="1" ht="16.5" customHeight="1">
      <c r="A254" s="33"/>
      <c r="B254" s="156"/>
      <c r="C254" s="157" t="s">
        <v>528</v>
      </c>
      <c r="D254" s="157" t="s">
        <v>224</v>
      </c>
      <c r="E254" s="158" t="s">
        <v>2544</v>
      </c>
      <c r="F254" s="159" t="s">
        <v>2545</v>
      </c>
      <c r="G254" s="160" t="s">
        <v>249</v>
      </c>
      <c r="H254" s="161">
        <v>9</v>
      </c>
      <c r="I254" s="162"/>
      <c r="J254" s="163">
        <f>ROUND(I254*H254,2)</f>
        <v>0</v>
      </c>
      <c r="K254" s="164"/>
      <c r="L254" s="34"/>
      <c r="M254" s="165" t="s">
        <v>1</v>
      </c>
      <c r="N254" s="166" t="s">
        <v>40</v>
      </c>
      <c r="O254" s="62"/>
      <c r="P254" s="167">
        <f>O254*H254</f>
        <v>0</v>
      </c>
      <c r="Q254" s="167">
        <v>0</v>
      </c>
      <c r="R254" s="167">
        <f>Q254*H254</f>
        <v>0</v>
      </c>
      <c r="S254" s="167">
        <v>0</v>
      </c>
      <c r="T254" s="168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9" t="s">
        <v>349</v>
      </c>
      <c r="AT254" s="169" t="s">
        <v>224</v>
      </c>
      <c r="AU254" s="169" t="s">
        <v>85</v>
      </c>
      <c r="AY254" s="18" t="s">
        <v>222</v>
      </c>
      <c r="BE254" s="170">
        <f>IF(N254="základná",J254,0)</f>
        <v>0</v>
      </c>
      <c r="BF254" s="170">
        <f>IF(N254="znížená",J254,0)</f>
        <v>0</v>
      </c>
      <c r="BG254" s="170">
        <f>IF(N254="zákl. prenesená",J254,0)</f>
        <v>0</v>
      </c>
      <c r="BH254" s="170">
        <f>IF(N254="zníž. prenesená",J254,0)</f>
        <v>0</v>
      </c>
      <c r="BI254" s="170">
        <f>IF(N254="nulová",J254,0)</f>
        <v>0</v>
      </c>
      <c r="BJ254" s="18" t="s">
        <v>85</v>
      </c>
      <c r="BK254" s="170">
        <f>ROUND(I254*H254,2)</f>
        <v>0</v>
      </c>
      <c r="BL254" s="18" t="s">
        <v>349</v>
      </c>
      <c r="BM254" s="169" t="s">
        <v>2546</v>
      </c>
    </row>
    <row r="255" spans="1:65" s="13" customFormat="1">
      <c r="B255" s="171"/>
      <c r="D255" s="172" t="s">
        <v>229</v>
      </c>
      <c r="E255" s="173" t="s">
        <v>1</v>
      </c>
      <c r="F255" s="174" t="s">
        <v>2547</v>
      </c>
      <c r="H255" s="175">
        <v>9</v>
      </c>
      <c r="I255" s="176"/>
      <c r="L255" s="171"/>
      <c r="M255" s="177"/>
      <c r="N255" s="178"/>
      <c r="O255" s="178"/>
      <c r="P255" s="178"/>
      <c r="Q255" s="178"/>
      <c r="R255" s="178"/>
      <c r="S255" s="178"/>
      <c r="T255" s="179"/>
      <c r="AT255" s="173" t="s">
        <v>229</v>
      </c>
      <c r="AU255" s="173" t="s">
        <v>85</v>
      </c>
      <c r="AV255" s="13" t="s">
        <v>85</v>
      </c>
      <c r="AW255" s="13" t="s">
        <v>30</v>
      </c>
      <c r="AX255" s="13" t="s">
        <v>78</v>
      </c>
      <c r="AY255" s="173" t="s">
        <v>222</v>
      </c>
    </row>
    <row r="256" spans="1:65" s="2" customFormat="1" ht="16.5" customHeight="1">
      <c r="A256" s="33"/>
      <c r="B256" s="156"/>
      <c r="C256" s="209" t="s">
        <v>539</v>
      </c>
      <c r="D256" s="209" t="s">
        <v>588</v>
      </c>
      <c r="E256" s="210" t="s">
        <v>2548</v>
      </c>
      <c r="F256" s="211" t="s">
        <v>2549</v>
      </c>
      <c r="G256" s="212" t="s">
        <v>482</v>
      </c>
      <c r="H256" s="213">
        <v>3.0000000000000001E-3</v>
      </c>
      <c r="I256" s="214"/>
      <c r="J256" s="215">
        <f>ROUND(I256*H256,2)</f>
        <v>0</v>
      </c>
      <c r="K256" s="216"/>
      <c r="L256" s="217"/>
      <c r="M256" s="218" t="s">
        <v>1</v>
      </c>
      <c r="N256" s="219" t="s">
        <v>40</v>
      </c>
      <c r="O256" s="62"/>
      <c r="P256" s="167">
        <f>O256*H256</f>
        <v>0</v>
      </c>
      <c r="Q256" s="167">
        <v>1</v>
      </c>
      <c r="R256" s="167">
        <f>Q256*H256</f>
        <v>3.0000000000000001E-3</v>
      </c>
      <c r="S256" s="167">
        <v>0</v>
      </c>
      <c r="T256" s="168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9" t="s">
        <v>506</v>
      </c>
      <c r="AT256" s="169" t="s">
        <v>588</v>
      </c>
      <c r="AU256" s="169" t="s">
        <v>85</v>
      </c>
      <c r="AY256" s="18" t="s">
        <v>222</v>
      </c>
      <c r="BE256" s="170">
        <f>IF(N256="základná",J256,0)</f>
        <v>0</v>
      </c>
      <c r="BF256" s="170">
        <f>IF(N256="znížená",J256,0)</f>
        <v>0</v>
      </c>
      <c r="BG256" s="170">
        <f>IF(N256="zákl. prenesená",J256,0)</f>
        <v>0</v>
      </c>
      <c r="BH256" s="170">
        <f>IF(N256="zníž. prenesená",J256,0)</f>
        <v>0</v>
      </c>
      <c r="BI256" s="170">
        <f>IF(N256="nulová",J256,0)</f>
        <v>0</v>
      </c>
      <c r="BJ256" s="18" t="s">
        <v>85</v>
      </c>
      <c r="BK256" s="170">
        <f>ROUND(I256*H256,2)</f>
        <v>0</v>
      </c>
      <c r="BL256" s="18" t="s">
        <v>349</v>
      </c>
      <c r="BM256" s="169" t="s">
        <v>2550</v>
      </c>
    </row>
    <row r="257" spans="1:65" s="13" customFormat="1">
      <c r="B257" s="171"/>
      <c r="D257" s="172" t="s">
        <v>229</v>
      </c>
      <c r="F257" s="174" t="s">
        <v>2551</v>
      </c>
      <c r="H257" s="175">
        <v>3.0000000000000001E-3</v>
      </c>
      <c r="I257" s="176"/>
      <c r="L257" s="171"/>
      <c r="M257" s="177"/>
      <c r="N257" s="178"/>
      <c r="O257" s="178"/>
      <c r="P257" s="178"/>
      <c r="Q257" s="178"/>
      <c r="R257" s="178"/>
      <c r="S257" s="178"/>
      <c r="T257" s="179"/>
      <c r="AT257" s="173" t="s">
        <v>229</v>
      </c>
      <c r="AU257" s="173" t="s">
        <v>85</v>
      </c>
      <c r="AV257" s="13" t="s">
        <v>85</v>
      </c>
      <c r="AW257" s="13" t="s">
        <v>3</v>
      </c>
      <c r="AX257" s="13" t="s">
        <v>78</v>
      </c>
      <c r="AY257" s="173" t="s">
        <v>222</v>
      </c>
    </row>
    <row r="258" spans="1:65" s="2" customFormat="1" ht="16.5" customHeight="1">
      <c r="A258" s="33"/>
      <c r="B258" s="156"/>
      <c r="C258" s="157" t="s">
        <v>544</v>
      </c>
      <c r="D258" s="157" t="s">
        <v>224</v>
      </c>
      <c r="E258" s="158" t="s">
        <v>2552</v>
      </c>
      <c r="F258" s="159" t="s">
        <v>2553</v>
      </c>
      <c r="G258" s="160" t="s">
        <v>249</v>
      </c>
      <c r="H258" s="161">
        <v>9</v>
      </c>
      <c r="I258" s="162"/>
      <c r="J258" s="163">
        <f>ROUND(I258*H258,2)</f>
        <v>0</v>
      </c>
      <c r="K258" s="164"/>
      <c r="L258" s="34"/>
      <c r="M258" s="165" t="s">
        <v>1</v>
      </c>
      <c r="N258" s="166" t="s">
        <v>40</v>
      </c>
      <c r="O258" s="62"/>
      <c r="P258" s="167">
        <f>O258*H258</f>
        <v>0</v>
      </c>
      <c r="Q258" s="167">
        <v>5.4000000000000001E-4</v>
      </c>
      <c r="R258" s="167">
        <f>Q258*H258</f>
        <v>4.8599999999999997E-3</v>
      </c>
      <c r="S258" s="167">
        <v>0</v>
      </c>
      <c r="T258" s="168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9" t="s">
        <v>349</v>
      </c>
      <c r="AT258" s="169" t="s">
        <v>224</v>
      </c>
      <c r="AU258" s="169" t="s">
        <v>85</v>
      </c>
      <c r="AY258" s="18" t="s">
        <v>222</v>
      </c>
      <c r="BE258" s="170">
        <f>IF(N258="základná",J258,0)</f>
        <v>0</v>
      </c>
      <c r="BF258" s="170">
        <f>IF(N258="znížená",J258,0)</f>
        <v>0</v>
      </c>
      <c r="BG258" s="170">
        <f>IF(N258="zákl. prenesená",J258,0)</f>
        <v>0</v>
      </c>
      <c r="BH258" s="170">
        <f>IF(N258="zníž. prenesená",J258,0)</f>
        <v>0</v>
      </c>
      <c r="BI258" s="170">
        <f>IF(N258="nulová",J258,0)</f>
        <v>0</v>
      </c>
      <c r="BJ258" s="18" t="s">
        <v>85</v>
      </c>
      <c r="BK258" s="170">
        <f>ROUND(I258*H258,2)</f>
        <v>0</v>
      </c>
      <c r="BL258" s="18" t="s">
        <v>349</v>
      </c>
      <c r="BM258" s="169" t="s">
        <v>2554</v>
      </c>
    </row>
    <row r="259" spans="1:65" s="13" customFormat="1">
      <c r="B259" s="171"/>
      <c r="D259" s="172" t="s">
        <v>229</v>
      </c>
      <c r="E259" s="173" t="s">
        <v>1</v>
      </c>
      <c r="F259" s="174" t="s">
        <v>2547</v>
      </c>
      <c r="H259" s="175">
        <v>9</v>
      </c>
      <c r="I259" s="176"/>
      <c r="L259" s="171"/>
      <c r="M259" s="177"/>
      <c r="N259" s="178"/>
      <c r="O259" s="178"/>
      <c r="P259" s="178"/>
      <c r="Q259" s="178"/>
      <c r="R259" s="178"/>
      <c r="S259" s="178"/>
      <c r="T259" s="179"/>
      <c r="AT259" s="173" t="s">
        <v>229</v>
      </c>
      <c r="AU259" s="173" t="s">
        <v>85</v>
      </c>
      <c r="AV259" s="13" t="s">
        <v>85</v>
      </c>
      <c r="AW259" s="13" t="s">
        <v>30</v>
      </c>
      <c r="AX259" s="13" t="s">
        <v>78</v>
      </c>
      <c r="AY259" s="173" t="s">
        <v>222</v>
      </c>
    </row>
    <row r="260" spans="1:65" s="2" customFormat="1" ht="16.5" customHeight="1">
      <c r="A260" s="33"/>
      <c r="B260" s="156"/>
      <c r="C260" s="209" t="s">
        <v>552</v>
      </c>
      <c r="D260" s="209" t="s">
        <v>588</v>
      </c>
      <c r="E260" s="210" t="s">
        <v>2555</v>
      </c>
      <c r="F260" s="211" t="s">
        <v>2556</v>
      </c>
      <c r="G260" s="212" t="s">
        <v>249</v>
      </c>
      <c r="H260" s="213">
        <v>10.35</v>
      </c>
      <c r="I260" s="214"/>
      <c r="J260" s="215">
        <f>ROUND(I260*H260,2)</f>
        <v>0</v>
      </c>
      <c r="K260" s="216"/>
      <c r="L260" s="217"/>
      <c r="M260" s="218" t="s">
        <v>1</v>
      </c>
      <c r="N260" s="219" t="s">
        <v>40</v>
      </c>
      <c r="O260" s="62"/>
      <c r="P260" s="167">
        <f>O260*H260</f>
        <v>0</v>
      </c>
      <c r="Q260" s="167">
        <v>4.2500000000000003E-3</v>
      </c>
      <c r="R260" s="167">
        <f>Q260*H260</f>
        <v>4.3987499999999999E-2</v>
      </c>
      <c r="S260" s="167">
        <v>0</v>
      </c>
      <c r="T260" s="168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9" t="s">
        <v>506</v>
      </c>
      <c r="AT260" s="169" t="s">
        <v>588</v>
      </c>
      <c r="AU260" s="169" t="s">
        <v>85</v>
      </c>
      <c r="AY260" s="18" t="s">
        <v>222</v>
      </c>
      <c r="BE260" s="170">
        <f>IF(N260="základná",J260,0)</f>
        <v>0</v>
      </c>
      <c r="BF260" s="170">
        <f>IF(N260="znížená",J260,0)</f>
        <v>0</v>
      </c>
      <c r="BG260" s="170">
        <f>IF(N260="zákl. prenesená",J260,0)</f>
        <v>0</v>
      </c>
      <c r="BH260" s="170">
        <f>IF(N260="zníž. prenesená",J260,0)</f>
        <v>0</v>
      </c>
      <c r="BI260" s="170">
        <f>IF(N260="nulová",J260,0)</f>
        <v>0</v>
      </c>
      <c r="BJ260" s="18" t="s">
        <v>85</v>
      </c>
      <c r="BK260" s="170">
        <f>ROUND(I260*H260,2)</f>
        <v>0</v>
      </c>
      <c r="BL260" s="18" t="s">
        <v>349</v>
      </c>
      <c r="BM260" s="169" t="s">
        <v>2557</v>
      </c>
    </row>
    <row r="261" spans="1:65" s="13" customFormat="1">
      <c r="B261" s="171"/>
      <c r="D261" s="172" t="s">
        <v>229</v>
      </c>
      <c r="F261" s="174" t="s">
        <v>2558</v>
      </c>
      <c r="H261" s="175">
        <v>10.35</v>
      </c>
      <c r="I261" s="176"/>
      <c r="L261" s="171"/>
      <c r="M261" s="177"/>
      <c r="N261" s="178"/>
      <c r="O261" s="178"/>
      <c r="P261" s="178"/>
      <c r="Q261" s="178"/>
      <c r="R261" s="178"/>
      <c r="S261" s="178"/>
      <c r="T261" s="179"/>
      <c r="AT261" s="173" t="s">
        <v>229</v>
      </c>
      <c r="AU261" s="173" t="s">
        <v>85</v>
      </c>
      <c r="AV261" s="13" t="s">
        <v>85</v>
      </c>
      <c r="AW261" s="13" t="s">
        <v>3</v>
      </c>
      <c r="AX261" s="13" t="s">
        <v>78</v>
      </c>
      <c r="AY261" s="173" t="s">
        <v>222</v>
      </c>
    </row>
    <row r="262" spans="1:65" s="2" customFormat="1" ht="24.15" customHeight="1">
      <c r="A262" s="33"/>
      <c r="B262" s="156"/>
      <c r="C262" s="157" t="s">
        <v>558</v>
      </c>
      <c r="D262" s="157" t="s">
        <v>224</v>
      </c>
      <c r="E262" s="158" t="s">
        <v>1491</v>
      </c>
      <c r="F262" s="159" t="s">
        <v>1492</v>
      </c>
      <c r="G262" s="160" t="s">
        <v>482</v>
      </c>
      <c r="H262" s="161">
        <v>5.1999999999999998E-2</v>
      </c>
      <c r="I262" s="162"/>
      <c r="J262" s="163">
        <f>ROUND(I262*H262,2)</f>
        <v>0</v>
      </c>
      <c r="K262" s="164"/>
      <c r="L262" s="34"/>
      <c r="M262" s="165" t="s">
        <v>1</v>
      </c>
      <c r="N262" s="166" t="s">
        <v>40</v>
      </c>
      <c r="O262" s="62"/>
      <c r="P262" s="167">
        <f>O262*H262</f>
        <v>0</v>
      </c>
      <c r="Q262" s="167">
        <v>0</v>
      </c>
      <c r="R262" s="167">
        <f>Q262*H262</f>
        <v>0</v>
      </c>
      <c r="S262" s="167">
        <v>0</v>
      </c>
      <c r="T262" s="168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9" t="s">
        <v>349</v>
      </c>
      <c r="AT262" s="169" t="s">
        <v>224</v>
      </c>
      <c r="AU262" s="169" t="s">
        <v>85</v>
      </c>
      <c r="AY262" s="18" t="s">
        <v>222</v>
      </c>
      <c r="BE262" s="170">
        <f>IF(N262="základná",J262,0)</f>
        <v>0</v>
      </c>
      <c r="BF262" s="170">
        <f>IF(N262="znížená",J262,0)</f>
        <v>0</v>
      </c>
      <c r="BG262" s="170">
        <f>IF(N262="zákl. prenesená",J262,0)</f>
        <v>0</v>
      </c>
      <c r="BH262" s="170">
        <f>IF(N262="zníž. prenesená",J262,0)</f>
        <v>0</v>
      </c>
      <c r="BI262" s="170">
        <f>IF(N262="nulová",J262,0)</f>
        <v>0</v>
      </c>
      <c r="BJ262" s="18" t="s">
        <v>85</v>
      </c>
      <c r="BK262" s="170">
        <f>ROUND(I262*H262,2)</f>
        <v>0</v>
      </c>
      <c r="BL262" s="18" t="s">
        <v>349</v>
      </c>
      <c r="BM262" s="169" t="s">
        <v>2559</v>
      </c>
    </row>
    <row r="263" spans="1:65" s="12" customFormat="1" ht="22.95" customHeight="1">
      <c r="B263" s="143"/>
      <c r="D263" s="144" t="s">
        <v>73</v>
      </c>
      <c r="E263" s="154" t="s">
        <v>550</v>
      </c>
      <c r="F263" s="154" t="s">
        <v>551</v>
      </c>
      <c r="I263" s="146"/>
      <c r="J263" s="155">
        <f>BK263</f>
        <v>0</v>
      </c>
      <c r="L263" s="143"/>
      <c r="M263" s="148"/>
      <c r="N263" s="149"/>
      <c r="O263" s="149"/>
      <c r="P263" s="150">
        <f>SUM(P264:P268)</f>
        <v>0</v>
      </c>
      <c r="Q263" s="149"/>
      <c r="R263" s="150">
        <f>SUM(R264:R268)</f>
        <v>2.3157000000000001E-2</v>
      </c>
      <c r="S263" s="149"/>
      <c r="T263" s="151">
        <f>SUM(T264:T268)</f>
        <v>0</v>
      </c>
      <c r="AR263" s="144" t="s">
        <v>85</v>
      </c>
      <c r="AT263" s="152" t="s">
        <v>73</v>
      </c>
      <c r="AU263" s="152" t="s">
        <v>78</v>
      </c>
      <c r="AY263" s="144" t="s">
        <v>222</v>
      </c>
      <c r="BK263" s="153">
        <f>SUM(BK264:BK268)</f>
        <v>0</v>
      </c>
    </row>
    <row r="264" spans="1:65" s="2" customFormat="1" ht="21.75" customHeight="1">
      <c r="A264" s="33"/>
      <c r="B264" s="156"/>
      <c r="C264" s="157" t="s">
        <v>563</v>
      </c>
      <c r="D264" s="157" t="s">
        <v>224</v>
      </c>
      <c r="E264" s="158" t="s">
        <v>2560</v>
      </c>
      <c r="F264" s="159" t="s">
        <v>2561</v>
      </c>
      <c r="G264" s="160" t="s">
        <v>227</v>
      </c>
      <c r="H264" s="161">
        <v>61.2</v>
      </c>
      <c r="I264" s="162"/>
      <c r="J264" s="163">
        <f>ROUND(I264*H264,2)</f>
        <v>0</v>
      </c>
      <c r="K264" s="164"/>
      <c r="L264" s="34"/>
      <c r="M264" s="165" t="s">
        <v>1</v>
      </c>
      <c r="N264" s="166" t="s">
        <v>40</v>
      </c>
      <c r="O264" s="62"/>
      <c r="P264" s="167">
        <f>O264*H264</f>
        <v>0</v>
      </c>
      <c r="Q264" s="167">
        <v>2.5999999999999998E-4</v>
      </c>
      <c r="R264" s="167">
        <f>Q264*H264</f>
        <v>1.5911999999999999E-2</v>
      </c>
      <c r="S264" s="167">
        <v>0</v>
      </c>
      <c r="T264" s="168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9" t="s">
        <v>349</v>
      </c>
      <c r="AT264" s="169" t="s">
        <v>224</v>
      </c>
      <c r="AU264" s="169" t="s">
        <v>85</v>
      </c>
      <c r="AY264" s="18" t="s">
        <v>222</v>
      </c>
      <c r="BE264" s="170">
        <f>IF(N264="základná",J264,0)</f>
        <v>0</v>
      </c>
      <c r="BF264" s="170">
        <f>IF(N264="znížená",J264,0)</f>
        <v>0</v>
      </c>
      <c r="BG264" s="170">
        <f>IF(N264="zákl. prenesená",J264,0)</f>
        <v>0</v>
      </c>
      <c r="BH264" s="170">
        <f>IF(N264="zníž. prenesená",J264,0)</f>
        <v>0</v>
      </c>
      <c r="BI264" s="170">
        <f>IF(N264="nulová",J264,0)</f>
        <v>0</v>
      </c>
      <c r="BJ264" s="18" t="s">
        <v>85</v>
      </c>
      <c r="BK264" s="170">
        <f>ROUND(I264*H264,2)</f>
        <v>0</v>
      </c>
      <c r="BL264" s="18" t="s">
        <v>349</v>
      </c>
      <c r="BM264" s="169" t="s">
        <v>2562</v>
      </c>
    </row>
    <row r="265" spans="1:65" s="13" customFormat="1">
      <c r="B265" s="171"/>
      <c r="D265" s="172" t="s">
        <v>229</v>
      </c>
      <c r="E265" s="173" t="s">
        <v>1</v>
      </c>
      <c r="F265" s="174" t="s">
        <v>2563</v>
      </c>
      <c r="H265" s="175">
        <v>61.2</v>
      </c>
      <c r="I265" s="176"/>
      <c r="L265" s="171"/>
      <c r="M265" s="177"/>
      <c r="N265" s="178"/>
      <c r="O265" s="178"/>
      <c r="P265" s="178"/>
      <c r="Q265" s="178"/>
      <c r="R265" s="178"/>
      <c r="S265" s="178"/>
      <c r="T265" s="179"/>
      <c r="AT265" s="173" t="s">
        <v>229</v>
      </c>
      <c r="AU265" s="173" t="s">
        <v>85</v>
      </c>
      <c r="AV265" s="13" t="s">
        <v>85</v>
      </c>
      <c r="AW265" s="13" t="s">
        <v>30</v>
      </c>
      <c r="AX265" s="13" t="s">
        <v>78</v>
      </c>
      <c r="AY265" s="173" t="s">
        <v>222</v>
      </c>
    </row>
    <row r="266" spans="1:65" s="2" customFormat="1" ht="24.15" customHeight="1">
      <c r="A266" s="33"/>
      <c r="B266" s="156"/>
      <c r="C266" s="157" t="s">
        <v>568</v>
      </c>
      <c r="D266" s="157" t="s">
        <v>224</v>
      </c>
      <c r="E266" s="158" t="s">
        <v>2564</v>
      </c>
      <c r="F266" s="159" t="s">
        <v>2565</v>
      </c>
      <c r="G266" s="160" t="s">
        <v>399</v>
      </c>
      <c r="H266" s="161">
        <v>31.5</v>
      </c>
      <c r="I266" s="162"/>
      <c r="J266" s="163">
        <f>ROUND(I266*H266,2)</f>
        <v>0</v>
      </c>
      <c r="K266" s="164"/>
      <c r="L266" s="34"/>
      <c r="M266" s="165" t="s">
        <v>1</v>
      </c>
      <c r="N266" s="166" t="s">
        <v>40</v>
      </c>
      <c r="O266" s="62"/>
      <c r="P266" s="167">
        <f>O266*H266</f>
        <v>0</v>
      </c>
      <c r="Q266" s="167">
        <v>2.3000000000000001E-4</v>
      </c>
      <c r="R266" s="167">
        <f>Q266*H266</f>
        <v>7.2450000000000006E-3</v>
      </c>
      <c r="S266" s="167">
        <v>0</v>
      </c>
      <c r="T266" s="168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9" t="s">
        <v>349</v>
      </c>
      <c r="AT266" s="169" t="s">
        <v>224</v>
      </c>
      <c r="AU266" s="169" t="s">
        <v>85</v>
      </c>
      <c r="AY266" s="18" t="s">
        <v>222</v>
      </c>
      <c r="BE266" s="170">
        <f>IF(N266="základná",J266,0)</f>
        <v>0</v>
      </c>
      <c r="BF266" s="170">
        <f>IF(N266="znížená",J266,0)</f>
        <v>0</v>
      </c>
      <c r="BG266" s="170">
        <f>IF(N266="zákl. prenesená",J266,0)</f>
        <v>0</v>
      </c>
      <c r="BH266" s="170">
        <f>IF(N266="zníž. prenesená",J266,0)</f>
        <v>0</v>
      </c>
      <c r="BI266" s="170">
        <f>IF(N266="nulová",J266,0)</f>
        <v>0</v>
      </c>
      <c r="BJ266" s="18" t="s">
        <v>85</v>
      </c>
      <c r="BK266" s="170">
        <f>ROUND(I266*H266,2)</f>
        <v>0</v>
      </c>
      <c r="BL266" s="18" t="s">
        <v>349</v>
      </c>
      <c r="BM266" s="169" t="s">
        <v>2566</v>
      </c>
    </row>
    <row r="267" spans="1:65" s="13" customFormat="1">
      <c r="B267" s="171"/>
      <c r="D267" s="172" t="s">
        <v>229</v>
      </c>
      <c r="E267" s="173" t="s">
        <v>1</v>
      </c>
      <c r="F267" s="174" t="s">
        <v>2567</v>
      </c>
      <c r="H267" s="175">
        <v>31.5</v>
      </c>
      <c r="I267" s="176"/>
      <c r="L267" s="171"/>
      <c r="M267" s="177"/>
      <c r="N267" s="178"/>
      <c r="O267" s="178"/>
      <c r="P267" s="178"/>
      <c r="Q267" s="178"/>
      <c r="R267" s="178"/>
      <c r="S267" s="178"/>
      <c r="T267" s="179"/>
      <c r="AT267" s="173" t="s">
        <v>229</v>
      </c>
      <c r="AU267" s="173" t="s">
        <v>85</v>
      </c>
      <c r="AV267" s="13" t="s">
        <v>85</v>
      </c>
      <c r="AW267" s="13" t="s">
        <v>30</v>
      </c>
      <c r="AX267" s="13" t="s">
        <v>78</v>
      </c>
      <c r="AY267" s="173" t="s">
        <v>222</v>
      </c>
    </row>
    <row r="268" spans="1:65" s="2" customFormat="1" ht="24.15" customHeight="1">
      <c r="A268" s="33"/>
      <c r="B268" s="156"/>
      <c r="C268" s="157" t="s">
        <v>576</v>
      </c>
      <c r="D268" s="157" t="s">
        <v>224</v>
      </c>
      <c r="E268" s="158" t="s">
        <v>1108</v>
      </c>
      <c r="F268" s="159" t="s">
        <v>1109</v>
      </c>
      <c r="G268" s="160" t="s">
        <v>482</v>
      </c>
      <c r="H268" s="161">
        <v>2.3E-2</v>
      </c>
      <c r="I268" s="162"/>
      <c r="J268" s="163">
        <f>ROUND(I268*H268,2)</f>
        <v>0</v>
      </c>
      <c r="K268" s="164"/>
      <c r="L268" s="34"/>
      <c r="M268" s="165" t="s">
        <v>1</v>
      </c>
      <c r="N268" s="166" t="s">
        <v>40</v>
      </c>
      <c r="O268" s="62"/>
      <c r="P268" s="167">
        <f>O268*H268</f>
        <v>0</v>
      </c>
      <c r="Q268" s="167">
        <v>0</v>
      </c>
      <c r="R268" s="167">
        <f>Q268*H268</f>
        <v>0</v>
      </c>
      <c r="S268" s="167">
        <v>0</v>
      </c>
      <c r="T268" s="168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9" t="s">
        <v>349</v>
      </c>
      <c r="AT268" s="169" t="s">
        <v>224</v>
      </c>
      <c r="AU268" s="169" t="s">
        <v>85</v>
      </c>
      <c r="AY268" s="18" t="s">
        <v>222</v>
      </c>
      <c r="BE268" s="170">
        <f>IF(N268="základná",J268,0)</f>
        <v>0</v>
      </c>
      <c r="BF268" s="170">
        <f>IF(N268="znížená",J268,0)</f>
        <v>0</v>
      </c>
      <c r="BG268" s="170">
        <f>IF(N268="zákl. prenesená",J268,0)</f>
        <v>0</v>
      </c>
      <c r="BH268" s="170">
        <f>IF(N268="zníž. prenesená",J268,0)</f>
        <v>0</v>
      </c>
      <c r="BI268" s="170">
        <f>IF(N268="nulová",J268,0)</f>
        <v>0</v>
      </c>
      <c r="BJ268" s="18" t="s">
        <v>85</v>
      </c>
      <c r="BK268" s="170">
        <f>ROUND(I268*H268,2)</f>
        <v>0</v>
      </c>
      <c r="BL268" s="18" t="s">
        <v>349</v>
      </c>
      <c r="BM268" s="169" t="s">
        <v>2568</v>
      </c>
    </row>
    <row r="269" spans="1:65" s="12" customFormat="1" ht="22.95" customHeight="1">
      <c r="B269" s="143"/>
      <c r="D269" s="144" t="s">
        <v>73</v>
      </c>
      <c r="E269" s="154" t="s">
        <v>1271</v>
      </c>
      <c r="F269" s="154" t="s">
        <v>1272</v>
      </c>
      <c r="I269" s="146"/>
      <c r="J269" s="155">
        <f>BK269</f>
        <v>0</v>
      </c>
      <c r="L269" s="143"/>
      <c r="M269" s="148"/>
      <c r="N269" s="149"/>
      <c r="O269" s="149"/>
      <c r="P269" s="150">
        <f>SUM(P270:P303)</f>
        <v>0</v>
      </c>
      <c r="Q269" s="149"/>
      <c r="R269" s="150">
        <f>SUM(R270:R303)</f>
        <v>0.45725540000000009</v>
      </c>
      <c r="S269" s="149"/>
      <c r="T269" s="151">
        <f>SUM(T270:T303)</f>
        <v>0.55869999999999997</v>
      </c>
      <c r="AR269" s="144" t="s">
        <v>85</v>
      </c>
      <c r="AT269" s="152" t="s">
        <v>73</v>
      </c>
      <c r="AU269" s="152" t="s">
        <v>78</v>
      </c>
      <c r="AY269" s="144" t="s">
        <v>222</v>
      </c>
      <c r="BK269" s="153">
        <f>SUM(BK270:BK303)</f>
        <v>0</v>
      </c>
    </row>
    <row r="270" spans="1:65" s="2" customFormat="1" ht="24.15" customHeight="1">
      <c r="A270" s="33"/>
      <c r="B270" s="156"/>
      <c r="C270" s="157" t="s">
        <v>582</v>
      </c>
      <c r="D270" s="157" t="s">
        <v>224</v>
      </c>
      <c r="E270" s="158" t="s">
        <v>2569</v>
      </c>
      <c r="F270" s="159" t="s">
        <v>2570</v>
      </c>
      <c r="G270" s="160" t="s">
        <v>399</v>
      </c>
      <c r="H270" s="161">
        <v>32.5</v>
      </c>
      <c r="I270" s="162"/>
      <c r="J270" s="163">
        <f>ROUND(I270*H270,2)</f>
        <v>0</v>
      </c>
      <c r="K270" s="164"/>
      <c r="L270" s="34"/>
      <c r="M270" s="165" t="s">
        <v>1</v>
      </c>
      <c r="N270" s="166" t="s">
        <v>40</v>
      </c>
      <c r="O270" s="62"/>
      <c r="P270" s="167">
        <f>O270*H270</f>
        <v>0</v>
      </c>
      <c r="Q270" s="167">
        <v>0</v>
      </c>
      <c r="R270" s="167">
        <f>Q270*H270</f>
        <v>0</v>
      </c>
      <c r="S270" s="167">
        <v>8.9999999999999993E-3</v>
      </c>
      <c r="T270" s="168">
        <f>S270*H270</f>
        <v>0.29249999999999998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9" t="s">
        <v>349</v>
      </c>
      <c r="AT270" s="169" t="s">
        <v>224</v>
      </c>
      <c r="AU270" s="169" t="s">
        <v>85</v>
      </c>
      <c r="AY270" s="18" t="s">
        <v>222</v>
      </c>
      <c r="BE270" s="170">
        <f>IF(N270="základná",J270,0)</f>
        <v>0</v>
      </c>
      <c r="BF270" s="170">
        <f>IF(N270="znížená",J270,0)</f>
        <v>0</v>
      </c>
      <c r="BG270" s="170">
        <f>IF(N270="zákl. prenesená",J270,0)</f>
        <v>0</v>
      </c>
      <c r="BH270" s="170">
        <f>IF(N270="zníž. prenesená",J270,0)</f>
        <v>0</v>
      </c>
      <c r="BI270" s="170">
        <f>IF(N270="nulová",J270,0)</f>
        <v>0</v>
      </c>
      <c r="BJ270" s="18" t="s">
        <v>85</v>
      </c>
      <c r="BK270" s="170">
        <f>ROUND(I270*H270,2)</f>
        <v>0</v>
      </c>
      <c r="BL270" s="18" t="s">
        <v>349</v>
      </c>
      <c r="BM270" s="169" t="s">
        <v>2571</v>
      </c>
    </row>
    <row r="271" spans="1:65" s="15" customFormat="1" ht="20.399999999999999">
      <c r="B271" s="188"/>
      <c r="D271" s="172" t="s">
        <v>229</v>
      </c>
      <c r="E271" s="189" t="s">
        <v>1</v>
      </c>
      <c r="F271" s="190" t="s">
        <v>2572</v>
      </c>
      <c r="H271" s="189" t="s">
        <v>1</v>
      </c>
      <c r="I271" s="191"/>
      <c r="L271" s="188"/>
      <c r="M271" s="192"/>
      <c r="N271" s="193"/>
      <c r="O271" s="193"/>
      <c r="P271" s="193"/>
      <c r="Q271" s="193"/>
      <c r="R271" s="193"/>
      <c r="S271" s="193"/>
      <c r="T271" s="194"/>
      <c r="AT271" s="189" t="s">
        <v>229</v>
      </c>
      <c r="AU271" s="189" t="s">
        <v>85</v>
      </c>
      <c r="AV271" s="15" t="s">
        <v>78</v>
      </c>
      <c r="AW271" s="15" t="s">
        <v>30</v>
      </c>
      <c r="AX271" s="15" t="s">
        <v>74</v>
      </c>
      <c r="AY271" s="189" t="s">
        <v>222</v>
      </c>
    </row>
    <row r="272" spans="1:65" s="13" customFormat="1">
      <c r="B272" s="171"/>
      <c r="D272" s="172" t="s">
        <v>229</v>
      </c>
      <c r="E272" s="173" t="s">
        <v>1</v>
      </c>
      <c r="F272" s="174" t="s">
        <v>2573</v>
      </c>
      <c r="H272" s="175">
        <v>32.5</v>
      </c>
      <c r="I272" s="176"/>
      <c r="L272" s="171"/>
      <c r="M272" s="177"/>
      <c r="N272" s="178"/>
      <c r="O272" s="178"/>
      <c r="P272" s="178"/>
      <c r="Q272" s="178"/>
      <c r="R272" s="178"/>
      <c r="S272" s="178"/>
      <c r="T272" s="179"/>
      <c r="AT272" s="173" t="s">
        <v>229</v>
      </c>
      <c r="AU272" s="173" t="s">
        <v>85</v>
      </c>
      <c r="AV272" s="13" t="s">
        <v>85</v>
      </c>
      <c r="AW272" s="13" t="s">
        <v>30</v>
      </c>
      <c r="AX272" s="13" t="s">
        <v>74</v>
      </c>
      <c r="AY272" s="173" t="s">
        <v>222</v>
      </c>
    </row>
    <row r="273" spans="1:65" s="14" customFormat="1">
      <c r="B273" s="180"/>
      <c r="D273" s="172" t="s">
        <v>229</v>
      </c>
      <c r="E273" s="181" t="s">
        <v>1</v>
      </c>
      <c r="F273" s="182" t="s">
        <v>232</v>
      </c>
      <c r="H273" s="183">
        <v>32.5</v>
      </c>
      <c r="I273" s="184"/>
      <c r="L273" s="180"/>
      <c r="M273" s="185"/>
      <c r="N273" s="186"/>
      <c r="O273" s="186"/>
      <c r="P273" s="186"/>
      <c r="Q273" s="186"/>
      <c r="R273" s="186"/>
      <c r="S273" s="186"/>
      <c r="T273" s="187"/>
      <c r="AT273" s="181" t="s">
        <v>229</v>
      </c>
      <c r="AU273" s="181" t="s">
        <v>85</v>
      </c>
      <c r="AV273" s="14" t="s">
        <v>114</v>
      </c>
      <c r="AW273" s="14" t="s">
        <v>30</v>
      </c>
      <c r="AX273" s="14" t="s">
        <v>78</v>
      </c>
      <c r="AY273" s="181" t="s">
        <v>222</v>
      </c>
    </row>
    <row r="274" spans="1:65" s="2" customFormat="1" ht="24.15" customHeight="1">
      <c r="A274" s="33"/>
      <c r="B274" s="156"/>
      <c r="C274" s="157" t="s">
        <v>592</v>
      </c>
      <c r="D274" s="157" t="s">
        <v>224</v>
      </c>
      <c r="E274" s="158" t="s">
        <v>2574</v>
      </c>
      <c r="F274" s="159" t="s">
        <v>2575</v>
      </c>
      <c r="G274" s="160" t="s">
        <v>399</v>
      </c>
      <c r="H274" s="161">
        <v>3.8</v>
      </c>
      <c r="I274" s="162"/>
      <c r="J274" s="163">
        <f>ROUND(I274*H274,2)</f>
        <v>0</v>
      </c>
      <c r="K274" s="164"/>
      <c r="L274" s="34"/>
      <c r="M274" s="165" t="s">
        <v>1</v>
      </c>
      <c r="N274" s="166" t="s">
        <v>40</v>
      </c>
      <c r="O274" s="62"/>
      <c r="P274" s="167">
        <f>O274*H274</f>
        <v>0</v>
      </c>
      <c r="Q274" s="167">
        <v>0</v>
      </c>
      <c r="R274" s="167">
        <f>Q274*H274</f>
        <v>0</v>
      </c>
      <c r="S274" s="167">
        <v>8.9999999999999993E-3</v>
      </c>
      <c r="T274" s="168">
        <f>S274*H274</f>
        <v>3.4199999999999994E-2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9" t="s">
        <v>349</v>
      </c>
      <c r="AT274" s="169" t="s">
        <v>224</v>
      </c>
      <c r="AU274" s="169" t="s">
        <v>85</v>
      </c>
      <c r="AY274" s="18" t="s">
        <v>222</v>
      </c>
      <c r="BE274" s="170">
        <f>IF(N274="základná",J274,0)</f>
        <v>0</v>
      </c>
      <c r="BF274" s="170">
        <f>IF(N274="znížená",J274,0)</f>
        <v>0</v>
      </c>
      <c r="BG274" s="170">
        <f>IF(N274="zákl. prenesená",J274,0)</f>
        <v>0</v>
      </c>
      <c r="BH274" s="170">
        <f>IF(N274="zníž. prenesená",J274,0)</f>
        <v>0</v>
      </c>
      <c r="BI274" s="170">
        <f>IF(N274="nulová",J274,0)</f>
        <v>0</v>
      </c>
      <c r="BJ274" s="18" t="s">
        <v>85</v>
      </c>
      <c r="BK274" s="170">
        <f>ROUND(I274*H274,2)</f>
        <v>0</v>
      </c>
      <c r="BL274" s="18" t="s">
        <v>349</v>
      </c>
      <c r="BM274" s="169" t="s">
        <v>2576</v>
      </c>
    </row>
    <row r="275" spans="1:65" s="13" customFormat="1">
      <c r="B275" s="171"/>
      <c r="D275" s="172" t="s">
        <v>229</v>
      </c>
      <c r="E275" s="173" t="s">
        <v>1</v>
      </c>
      <c r="F275" s="174" t="s">
        <v>2577</v>
      </c>
      <c r="H275" s="175">
        <v>3.8</v>
      </c>
      <c r="I275" s="176"/>
      <c r="L275" s="171"/>
      <c r="M275" s="177"/>
      <c r="N275" s="178"/>
      <c r="O275" s="178"/>
      <c r="P275" s="178"/>
      <c r="Q275" s="178"/>
      <c r="R275" s="178"/>
      <c r="S275" s="178"/>
      <c r="T275" s="179"/>
      <c r="AT275" s="173" t="s">
        <v>229</v>
      </c>
      <c r="AU275" s="173" t="s">
        <v>85</v>
      </c>
      <c r="AV275" s="13" t="s">
        <v>85</v>
      </c>
      <c r="AW275" s="13" t="s">
        <v>30</v>
      </c>
      <c r="AX275" s="13" t="s">
        <v>74</v>
      </c>
      <c r="AY275" s="173" t="s">
        <v>222</v>
      </c>
    </row>
    <row r="276" spans="1:65" s="14" customFormat="1">
      <c r="B276" s="180"/>
      <c r="D276" s="172" t="s">
        <v>229</v>
      </c>
      <c r="E276" s="181" t="s">
        <v>1</v>
      </c>
      <c r="F276" s="182" t="s">
        <v>232</v>
      </c>
      <c r="H276" s="183">
        <v>3.8</v>
      </c>
      <c r="I276" s="184"/>
      <c r="L276" s="180"/>
      <c r="M276" s="185"/>
      <c r="N276" s="186"/>
      <c r="O276" s="186"/>
      <c r="P276" s="186"/>
      <c r="Q276" s="186"/>
      <c r="R276" s="186"/>
      <c r="S276" s="186"/>
      <c r="T276" s="187"/>
      <c r="AT276" s="181" t="s">
        <v>229</v>
      </c>
      <c r="AU276" s="181" t="s">
        <v>85</v>
      </c>
      <c r="AV276" s="14" t="s">
        <v>114</v>
      </c>
      <c r="AW276" s="14" t="s">
        <v>30</v>
      </c>
      <c r="AX276" s="14" t="s">
        <v>78</v>
      </c>
      <c r="AY276" s="181" t="s">
        <v>222</v>
      </c>
    </row>
    <row r="277" spans="1:65" s="2" customFormat="1" ht="24.15" customHeight="1">
      <c r="A277" s="33"/>
      <c r="B277" s="156"/>
      <c r="C277" s="157" t="s">
        <v>396</v>
      </c>
      <c r="D277" s="157" t="s">
        <v>224</v>
      </c>
      <c r="E277" s="158" t="s">
        <v>2578</v>
      </c>
      <c r="F277" s="159" t="s">
        <v>2579</v>
      </c>
      <c r="G277" s="160" t="s">
        <v>227</v>
      </c>
      <c r="H277" s="161">
        <v>22</v>
      </c>
      <c r="I277" s="162"/>
      <c r="J277" s="163">
        <f>ROUND(I277*H277,2)</f>
        <v>0</v>
      </c>
      <c r="K277" s="164"/>
      <c r="L277" s="34"/>
      <c r="M277" s="165" t="s">
        <v>1</v>
      </c>
      <c r="N277" s="166" t="s">
        <v>40</v>
      </c>
      <c r="O277" s="62"/>
      <c r="P277" s="167">
        <f>O277*H277</f>
        <v>0</v>
      </c>
      <c r="Q277" s="167">
        <v>5.0000000000000002E-5</v>
      </c>
      <c r="R277" s="167">
        <f>Q277*H277</f>
        <v>1.1000000000000001E-3</v>
      </c>
      <c r="S277" s="167">
        <v>1E-3</v>
      </c>
      <c r="T277" s="168">
        <f>S277*H277</f>
        <v>2.1999999999999999E-2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9" t="s">
        <v>349</v>
      </c>
      <c r="AT277" s="169" t="s">
        <v>224</v>
      </c>
      <c r="AU277" s="169" t="s">
        <v>85</v>
      </c>
      <c r="AY277" s="18" t="s">
        <v>222</v>
      </c>
      <c r="BE277" s="170">
        <f>IF(N277="základná",J277,0)</f>
        <v>0</v>
      </c>
      <c r="BF277" s="170">
        <f>IF(N277="znížená",J277,0)</f>
        <v>0</v>
      </c>
      <c r="BG277" s="170">
        <f>IF(N277="zákl. prenesená",J277,0)</f>
        <v>0</v>
      </c>
      <c r="BH277" s="170">
        <f>IF(N277="zníž. prenesená",J277,0)</f>
        <v>0</v>
      </c>
      <c r="BI277" s="170">
        <f>IF(N277="nulová",J277,0)</f>
        <v>0</v>
      </c>
      <c r="BJ277" s="18" t="s">
        <v>85</v>
      </c>
      <c r="BK277" s="170">
        <f>ROUND(I277*H277,2)</f>
        <v>0</v>
      </c>
      <c r="BL277" s="18" t="s">
        <v>349</v>
      </c>
      <c r="BM277" s="169" t="s">
        <v>2580</v>
      </c>
    </row>
    <row r="278" spans="1:65" s="13" customFormat="1">
      <c r="B278" s="171"/>
      <c r="D278" s="172" t="s">
        <v>229</v>
      </c>
      <c r="E278" s="173" t="s">
        <v>1</v>
      </c>
      <c r="F278" s="174" t="s">
        <v>2581</v>
      </c>
      <c r="H278" s="175">
        <v>20</v>
      </c>
      <c r="I278" s="176"/>
      <c r="L278" s="171"/>
      <c r="M278" s="177"/>
      <c r="N278" s="178"/>
      <c r="O278" s="178"/>
      <c r="P278" s="178"/>
      <c r="Q278" s="178"/>
      <c r="R278" s="178"/>
      <c r="S278" s="178"/>
      <c r="T278" s="179"/>
      <c r="AT278" s="173" t="s">
        <v>229</v>
      </c>
      <c r="AU278" s="173" t="s">
        <v>85</v>
      </c>
      <c r="AV278" s="13" t="s">
        <v>85</v>
      </c>
      <c r="AW278" s="13" t="s">
        <v>30</v>
      </c>
      <c r="AX278" s="13" t="s">
        <v>74</v>
      </c>
      <c r="AY278" s="173" t="s">
        <v>222</v>
      </c>
    </row>
    <row r="279" spans="1:65" s="13" customFormat="1">
      <c r="B279" s="171"/>
      <c r="D279" s="172" t="s">
        <v>229</v>
      </c>
      <c r="E279" s="173" t="s">
        <v>1</v>
      </c>
      <c r="F279" s="174" t="s">
        <v>2582</v>
      </c>
      <c r="H279" s="175">
        <v>2</v>
      </c>
      <c r="I279" s="176"/>
      <c r="L279" s="171"/>
      <c r="M279" s="177"/>
      <c r="N279" s="178"/>
      <c r="O279" s="178"/>
      <c r="P279" s="178"/>
      <c r="Q279" s="178"/>
      <c r="R279" s="178"/>
      <c r="S279" s="178"/>
      <c r="T279" s="179"/>
      <c r="AT279" s="173" t="s">
        <v>229</v>
      </c>
      <c r="AU279" s="173" t="s">
        <v>85</v>
      </c>
      <c r="AV279" s="13" t="s">
        <v>85</v>
      </c>
      <c r="AW279" s="13" t="s">
        <v>30</v>
      </c>
      <c r="AX279" s="13" t="s">
        <v>74</v>
      </c>
      <c r="AY279" s="173" t="s">
        <v>222</v>
      </c>
    </row>
    <row r="280" spans="1:65" s="14" customFormat="1">
      <c r="B280" s="180"/>
      <c r="D280" s="172" t="s">
        <v>229</v>
      </c>
      <c r="E280" s="181" t="s">
        <v>1</v>
      </c>
      <c r="F280" s="182" t="s">
        <v>232</v>
      </c>
      <c r="H280" s="183">
        <v>22</v>
      </c>
      <c r="I280" s="184"/>
      <c r="L280" s="180"/>
      <c r="M280" s="185"/>
      <c r="N280" s="186"/>
      <c r="O280" s="186"/>
      <c r="P280" s="186"/>
      <c r="Q280" s="186"/>
      <c r="R280" s="186"/>
      <c r="S280" s="186"/>
      <c r="T280" s="187"/>
      <c r="AT280" s="181" t="s">
        <v>229</v>
      </c>
      <c r="AU280" s="181" t="s">
        <v>85</v>
      </c>
      <c r="AV280" s="14" t="s">
        <v>114</v>
      </c>
      <c r="AW280" s="14" t="s">
        <v>30</v>
      </c>
      <c r="AX280" s="14" t="s">
        <v>78</v>
      </c>
      <c r="AY280" s="181" t="s">
        <v>222</v>
      </c>
    </row>
    <row r="281" spans="1:65" s="2" customFormat="1" ht="24.15" customHeight="1">
      <c r="A281" s="33"/>
      <c r="B281" s="156"/>
      <c r="C281" s="157" t="s">
        <v>620</v>
      </c>
      <c r="D281" s="157" t="s">
        <v>224</v>
      </c>
      <c r="E281" s="158" t="s">
        <v>2583</v>
      </c>
      <c r="F281" s="159" t="s">
        <v>2584</v>
      </c>
      <c r="G281" s="160" t="s">
        <v>227</v>
      </c>
      <c r="H281" s="161">
        <v>1</v>
      </c>
      <c r="I281" s="162"/>
      <c r="J281" s="163">
        <f>ROUND(I281*H281,2)</f>
        <v>0</v>
      </c>
      <c r="K281" s="164"/>
      <c r="L281" s="34"/>
      <c r="M281" s="165" t="s">
        <v>1</v>
      </c>
      <c r="N281" s="166" t="s">
        <v>40</v>
      </c>
      <c r="O281" s="62"/>
      <c r="P281" s="167">
        <f>O281*H281</f>
        <v>0</v>
      </c>
      <c r="Q281" s="167">
        <v>0</v>
      </c>
      <c r="R281" s="167">
        <f>Q281*H281</f>
        <v>0</v>
      </c>
      <c r="S281" s="167">
        <v>0.21</v>
      </c>
      <c r="T281" s="168">
        <f>S281*H281</f>
        <v>0.21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9" t="s">
        <v>349</v>
      </c>
      <c r="AT281" s="169" t="s">
        <v>224</v>
      </c>
      <c r="AU281" s="169" t="s">
        <v>85</v>
      </c>
      <c r="AY281" s="18" t="s">
        <v>222</v>
      </c>
      <c r="BE281" s="170">
        <f>IF(N281="základná",J281,0)</f>
        <v>0</v>
      </c>
      <c r="BF281" s="170">
        <f>IF(N281="znížená",J281,0)</f>
        <v>0</v>
      </c>
      <c r="BG281" s="170">
        <f>IF(N281="zákl. prenesená",J281,0)</f>
        <v>0</v>
      </c>
      <c r="BH281" s="170">
        <f>IF(N281="zníž. prenesená",J281,0)</f>
        <v>0</v>
      </c>
      <c r="BI281" s="170">
        <f>IF(N281="nulová",J281,0)</f>
        <v>0</v>
      </c>
      <c r="BJ281" s="18" t="s">
        <v>85</v>
      </c>
      <c r="BK281" s="170">
        <f>ROUND(I281*H281,2)</f>
        <v>0</v>
      </c>
      <c r="BL281" s="18" t="s">
        <v>349</v>
      </c>
      <c r="BM281" s="169" t="s">
        <v>2585</v>
      </c>
    </row>
    <row r="282" spans="1:65" s="15" customFormat="1" ht="20.399999999999999">
      <c r="B282" s="188"/>
      <c r="D282" s="172" t="s">
        <v>229</v>
      </c>
      <c r="E282" s="189" t="s">
        <v>1</v>
      </c>
      <c r="F282" s="190" t="s">
        <v>2586</v>
      </c>
      <c r="H282" s="189" t="s">
        <v>1</v>
      </c>
      <c r="I282" s="191"/>
      <c r="L282" s="188"/>
      <c r="M282" s="192"/>
      <c r="N282" s="193"/>
      <c r="O282" s="193"/>
      <c r="P282" s="193"/>
      <c r="Q282" s="193"/>
      <c r="R282" s="193"/>
      <c r="S282" s="193"/>
      <c r="T282" s="194"/>
      <c r="AT282" s="189" t="s">
        <v>229</v>
      </c>
      <c r="AU282" s="189" t="s">
        <v>85</v>
      </c>
      <c r="AV282" s="15" t="s">
        <v>78</v>
      </c>
      <c r="AW282" s="15" t="s">
        <v>30</v>
      </c>
      <c r="AX282" s="15" t="s">
        <v>74</v>
      </c>
      <c r="AY282" s="189" t="s">
        <v>222</v>
      </c>
    </row>
    <row r="283" spans="1:65" s="13" customFormat="1">
      <c r="B283" s="171"/>
      <c r="D283" s="172" t="s">
        <v>229</v>
      </c>
      <c r="E283" s="173" t="s">
        <v>1</v>
      </c>
      <c r="F283" s="174" t="s">
        <v>78</v>
      </c>
      <c r="H283" s="175">
        <v>1</v>
      </c>
      <c r="I283" s="176"/>
      <c r="L283" s="171"/>
      <c r="M283" s="177"/>
      <c r="N283" s="178"/>
      <c r="O283" s="178"/>
      <c r="P283" s="178"/>
      <c r="Q283" s="178"/>
      <c r="R283" s="178"/>
      <c r="S283" s="178"/>
      <c r="T283" s="179"/>
      <c r="AT283" s="173" t="s">
        <v>229</v>
      </c>
      <c r="AU283" s="173" t="s">
        <v>85</v>
      </c>
      <c r="AV283" s="13" t="s">
        <v>85</v>
      </c>
      <c r="AW283" s="13" t="s">
        <v>30</v>
      </c>
      <c r="AX283" s="13" t="s">
        <v>74</v>
      </c>
      <c r="AY283" s="173" t="s">
        <v>222</v>
      </c>
    </row>
    <row r="284" spans="1:65" s="14" customFormat="1">
      <c r="B284" s="180"/>
      <c r="D284" s="172" t="s">
        <v>229</v>
      </c>
      <c r="E284" s="181" t="s">
        <v>1</v>
      </c>
      <c r="F284" s="182" t="s">
        <v>232</v>
      </c>
      <c r="H284" s="183">
        <v>1</v>
      </c>
      <c r="I284" s="184"/>
      <c r="L284" s="180"/>
      <c r="M284" s="185"/>
      <c r="N284" s="186"/>
      <c r="O284" s="186"/>
      <c r="P284" s="186"/>
      <c r="Q284" s="186"/>
      <c r="R284" s="186"/>
      <c r="S284" s="186"/>
      <c r="T284" s="187"/>
      <c r="AT284" s="181" t="s">
        <v>229</v>
      </c>
      <c r="AU284" s="181" t="s">
        <v>85</v>
      </c>
      <c r="AV284" s="14" t="s">
        <v>114</v>
      </c>
      <c r="AW284" s="14" t="s">
        <v>30</v>
      </c>
      <c r="AX284" s="14" t="s">
        <v>78</v>
      </c>
      <c r="AY284" s="181" t="s">
        <v>222</v>
      </c>
    </row>
    <row r="285" spans="1:65" s="2" customFormat="1" ht="24.15" customHeight="1">
      <c r="A285" s="33"/>
      <c r="B285" s="156"/>
      <c r="C285" s="157" t="s">
        <v>407</v>
      </c>
      <c r="D285" s="157" t="s">
        <v>224</v>
      </c>
      <c r="E285" s="158" t="s">
        <v>2587</v>
      </c>
      <c r="F285" s="159" t="s">
        <v>2588</v>
      </c>
      <c r="G285" s="160" t="s">
        <v>399</v>
      </c>
      <c r="H285" s="161">
        <v>33.5</v>
      </c>
      <c r="I285" s="162"/>
      <c r="J285" s="163">
        <f>ROUND(I285*H285,2)</f>
        <v>0</v>
      </c>
      <c r="K285" s="164"/>
      <c r="L285" s="34"/>
      <c r="M285" s="165" t="s">
        <v>1</v>
      </c>
      <c r="N285" s="166" t="s">
        <v>40</v>
      </c>
      <c r="O285" s="62"/>
      <c r="P285" s="167">
        <f>O285*H285</f>
        <v>0</v>
      </c>
      <c r="Q285" s="167">
        <v>1.6000000000000001E-3</v>
      </c>
      <c r="R285" s="167">
        <f>Q285*H285</f>
        <v>5.3600000000000002E-2</v>
      </c>
      <c r="S285" s="167">
        <v>0</v>
      </c>
      <c r="T285" s="168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9" t="s">
        <v>349</v>
      </c>
      <c r="AT285" s="169" t="s">
        <v>224</v>
      </c>
      <c r="AU285" s="169" t="s">
        <v>85</v>
      </c>
      <c r="AY285" s="18" t="s">
        <v>222</v>
      </c>
      <c r="BE285" s="170">
        <f>IF(N285="základná",J285,0)</f>
        <v>0</v>
      </c>
      <c r="BF285" s="170">
        <f>IF(N285="znížená",J285,0)</f>
        <v>0</v>
      </c>
      <c r="BG285" s="170">
        <f>IF(N285="zákl. prenesená",J285,0)</f>
        <v>0</v>
      </c>
      <c r="BH285" s="170">
        <f>IF(N285="zníž. prenesená",J285,0)</f>
        <v>0</v>
      </c>
      <c r="BI285" s="170">
        <f>IF(N285="nulová",J285,0)</f>
        <v>0</v>
      </c>
      <c r="BJ285" s="18" t="s">
        <v>85</v>
      </c>
      <c r="BK285" s="170">
        <f>ROUND(I285*H285,2)</f>
        <v>0</v>
      </c>
      <c r="BL285" s="18" t="s">
        <v>349</v>
      </c>
      <c r="BM285" s="169" t="s">
        <v>2589</v>
      </c>
    </row>
    <row r="286" spans="1:65" s="2" customFormat="1" ht="24.15" customHeight="1">
      <c r="A286" s="33"/>
      <c r="B286" s="156"/>
      <c r="C286" s="209" t="s">
        <v>390</v>
      </c>
      <c r="D286" s="209" t="s">
        <v>588</v>
      </c>
      <c r="E286" s="210" t="s">
        <v>2590</v>
      </c>
      <c r="F286" s="211" t="s">
        <v>2591</v>
      </c>
      <c r="G286" s="212" t="s">
        <v>249</v>
      </c>
      <c r="H286" s="213">
        <v>68.34</v>
      </c>
      <c r="I286" s="214"/>
      <c r="J286" s="215">
        <f>ROUND(I286*H286,2)</f>
        <v>0</v>
      </c>
      <c r="K286" s="216"/>
      <c r="L286" s="217"/>
      <c r="M286" s="218" t="s">
        <v>1</v>
      </c>
      <c r="N286" s="219" t="s">
        <v>40</v>
      </c>
      <c r="O286" s="62"/>
      <c r="P286" s="167">
        <f>O286*H286</f>
        <v>0</v>
      </c>
      <c r="Q286" s="167">
        <v>4.81E-3</v>
      </c>
      <c r="R286" s="167">
        <f>Q286*H286</f>
        <v>0.32871540000000005</v>
      </c>
      <c r="S286" s="167">
        <v>0</v>
      </c>
      <c r="T286" s="168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9" t="s">
        <v>506</v>
      </c>
      <c r="AT286" s="169" t="s">
        <v>588</v>
      </c>
      <c r="AU286" s="169" t="s">
        <v>85</v>
      </c>
      <c r="AY286" s="18" t="s">
        <v>222</v>
      </c>
      <c r="BE286" s="170">
        <f>IF(N286="základná",J286,0)</f>
        <v>0</v>
      </c>
      <c r="BF286" s="170">
        <f>IF(N286="znížená",J286,0)</f>
        <v>0</v>
      </c>
      <c r="BG286" s="170">
        <f>IF(N286="zákl. prenesená",J286,0)</f>
        <v>0</v>
      </c>
      <c r="BH286" s="170">
        <f>IF(N286="zníž. prenesená",J286,0)</f>
        <v>0</v>
      </c>
      <c r="BI286" s="170">
        <f>IF(N286="nulová",J286,0)</f>
        <v>0</v>
      </c>
      <c r="BJ286" s="18" t="s">
        <v>85</v>
      </c>
      <c r="BK286" s="170">
        <f>ROUND(I286*H286,2)</f>
        <v>0</v>
      </c>
      <c r="BL286" s="18" t="s">
        <v>349</v>
      </c>
      <c r="BM286" s="169" t="s">
        <v>2592</v>
      </c>
    </row>
    <row r="287" spans="1:65" s="13" customFormat="1">
      <c r="B287" s="171"/>
      <c r="D287" s="172" t="s">
        <v>229</v>
      </c>
      <c r="E287" s="173" t="s">
        <v>1</v>
      </c>
      <c r="F287" s="174" t="s">
        <v>2593</v>
      </c>
      <c r="H287" s="175">
        <v>67</v>
      </c>
      <c r="I287" s="176"/>
      <c r="L287" s="171"/>
      <c r="M287" s="177"/>
      <c r="N287" s="178"/>
      <c r="O287" s="178"/>
      <c r="P287" s="178"/>
      <c r="Q287" s="178"/>
      <c r="R287" s="178"/>
      <c r="S287" s="178"/>
      <c r="T287" s="179"/>
      <c r="AT287" s="173" t="s">
        <v>229</v>
      </c>
      <c r="AU287" s="173" t="s">
        <v>85</v>
      </c>
      <c r="AV287" s="13" t="s">
        <v>85</v>
      </c>
      <c r="AW287" s="13" t="s">
        <v>30</v>
      </c>
      <c r="AX287" s="13" t="s">
        <v>74</v>
      </c>
      <c r="AY287" s="173" t="s">
        <v>222</v>
      </c>
    </row>
    <row r="288" spans="1:65" s="14" customFormat="1">
      <c r="B288" s="180"/>
      <c r="D288" s="172" t="s">
        <v>229</v>
      </c>
      <c r="E288" s="181" t="s">
        <v>1</v>
      </c>
      <c r="F288" s="182" t="s">
        <v>232</v>
      </c>
      <c r="H288" s="183">
        <v>67</v>
      </c>
      <c r="I288" s="184"/>
      <c r="L288" s="180"/>
      <c r="M288" s="185"/>
      <c r="N288" s="186"/>
      <c r="O288" s="186"/>
      <c r="P288" s="186"/>
      <c r="Q288" s="186"/>
      <c r="R288" s="186"/>
      <c r="S288" s="186"/>
      <c r="T288" s="187"/>
      <c r="AT288" s="181" t="s">
        <v>229</v>
      </c>
      <c r="AU288" s="181" t="s">
        <v>85</v>
      </c>
      <c r="AV288" s="14" t="s">
        <v>114</v>
      </c>
      <c r="AW288" s="14" t="s">
        <v>30</v>
      </c>
      <c r="AX288" s="14" t="s">
        <v>74</v>
      </c>
      <c r="AY288" s="181" t="s">
        <v>222</v>
      </c>
    </row>
    <row r="289" spans="1:65" s="13" customFormat="1">
      <c r="B289" s="171"/>
      <c r="D289" s="172" t="s">
        <v>229</v>
      </c>
      <c r="E289" s="173" t="s">
        <v>1</v>
      </c>
      <c r="F289" s="174" t="s">
        <v>2594</v>
      </c>
      <c r="H289" s="175">
        <v>68.34</v>
      </c>
      <c r="I289" s="176"/>
      <c r="L289" s="171"/>
      <c r="M289" s="177"/>
      <c r="N289" s="178"/>
      <c r="O289" s="178"/>
      <c r="P289" s="178"/>
      <c r="Q289" s="178"/>
      <c r="R289" s="178"/>
      <c r="S289" s="178"/>
      <c r="T289" s="179"/>
      <c r="AT289" s="173" t="s">
        <v>229</v>
      </c>
      <c r="AU289" s="173" t="s">
        <v>85</v>
      </c>
      <c r="AV289" s="13" t="s">
        <v>85</v>
      </c>
      <c r="AW289" s="13" t="s">
        <v>30</v>
      </c>
      <c r="AX289" s="13" t="s">
        <v>74</v>
      </c>
      <c r="AY289" s="173" t="s">
        <v>222</v>
      </c>
    </row>
    <row r="290" spans="1:65" s="14" customFormat="1">
      <c r="B290" s="180"/>
      <c r="D290" s="172" t="s">
        <v>229</v>
      </c>
      <c r="E290" s="181" t="s">
        <v>1</v>
      </c>
      <c r="F290" s="182" t="s">
        <v>232</v>
      </c>
      <c r="H290" s="183">
        <v>68.34</v>
      </c>
      <c r="I290" s="184"/>
      <c r="L290" s="180"/>
      <c r="M290" s="185"/>
      <c r="N290" s="186"/>
      <c r="O290" s="186"/>
      <c r="P290" s="186"/>
      <c r="Q290" s="186"/>
      <c r="R290" s="186"/>
      <c r="S290" s="186"/>
      <c r="T290" s="187"/>
      <c r="AT290" s="181" t="s">
        <v>229</v>
      </c>
      <c r="AU290" s="181" t="s">
        <v>85</v>
      </c>
      <c r="AV290" s="14" t="s">
        <v>114</v>
      </c>
      <c r="AW290" s="14" t="s">
        <v>30</v>
      </c>
      <c r="AX290" s="14" t="s">
        <v>78</v>
      </c>
      <c r="AY290" s="181" t="s">
        <v>222</v>
      </c>
    </row>
    <row r="291" spans="1:65" s="2" customFormat="1" ht="24.15" customHeight="1">
      <c r="A291" s="33"/>
      <c r="B291" s="156"/>
      <c r="C291" s="157" t="s">
        <v>806</v>
      </c>
      <c r="D291" s="157" t="s">
        <v>224</v>
      </c>
      <c r="E291" s="158" t="s">
        <v>2595</v>
      </c>
      <c r="F291" s="159" t="s">
        <v>2596</v>
      </c>
      <c r="G291" s="160" t="s">
        <v>399</v>
      </c>
      <c r="H291" s="161">
        <v>1.56</v>
      </c>
      <c r="I291" s="162"/>
      <c r="J291" s="163">
        <f>ROUND(I291*H291,2)</f>
        <v>0</v>
      </c>
      <c r="K291" s="164"/>
      <c r="L291" s="34"/>
      <c r="M291" s="165" t="s">
        <v>1</v>
      </c>
      <c r="N291" s="166" t="s">
        <v>40</v>
      </c>
      <c r="O291" s="62"/>
      <c r="P291" s="167">
        <f>O291*H291</f>
        <v>0</v>
      </c>
      <c r="Q291" s="167">
        <v>0</v>
      </c>
      <c r="R291" s="167">
        <f>Q291*H291</f>
        <v>0</v>
      </c>
      <c r="S291" s="167">
        <v>0</v>
      </c>
      <c r="T291" s="16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9" t="s">
        <v>349</v>
      </c>
      <c r="AT291" s="169" t="s">
        <v>224</v>
      </c>
      <c r="AU291" s="169" t="s">
        <v>85</v>
      </c>
      <c r="AY291" s="18" t="s">
        <v>222</v>
      </c>
      <c r="BE291" s="170">
        <f>IF(N291="základná",J291,0)</f>
        <v>0</v>
      </c>
      <c r="BF291" s="170">
        <f>IF(N291="znížená",J291,0)</f>
        <v>0</v>
      </c>
      <c r="BG291" s="170">
        <f>IF(N291="zákl. prenesená",J291,0)</f>
        <v>0</v>
      </c>
      <c r="BH291" s="170">
        <f>IF(N291="zníž. prenesená",J291,0)</f>
        <v>0</v>
      </c>
      <c r="BI291" s="170">
        <f>IF(N291="nulová",J291,0)</f>
        <v>0</v>
      </c>
      <c r="BJ291" s="18" t="s">
        <v>85</v>
      </c>
      <c r="BK291" s="170">
        <f>ROUND(I291*H291,2)</f>
        <v>0</v>
      </c>
      <c r="BL291" s="18" t="s">
        <v>349</v>
      </c>
      <c r="BM291" s="169" t="s">
        <v>2597</v>
      </c>
    </row>
    <row r="292" spans="1:65" s="13" customFormat="1">
      <c r="B292" s="171"/>
      <c r="D292" s="172" t="s">
        <v>229</v>
      </c>
      <c r="E292" s="173" t="s">
        <v>1</v>
      </c>
      <c r="F292" s="174" t="s">
        <v>2598</v>
      </c>
      <c r="H292" s="175">
        <v>1.56</v>
      </c>
      <c r="I292" s="176"/>
      <c r="L292" s="171"/>
      <c r="M292" s="177"/>
      <c r="N292" s="178"/>
      <c r="O292" s="178"/>
      <c r="P292" s="178"/>
      <c r="Q292" s="178"/>
      <c r="R292" s="178"/>
      <c r="S292" s="178"/>
      <c r="T292" s="179"/>
      <c r="AT292" s="173" t="s">
        <v>229</v>
      </c>
      <c r="AU292" s="173" t="s">
        <v>85</v>
      </c>
      <c r="AV292" s="13" t="s">
        <v>85</v>
      </c>
      <c r="AW292" s="13" t="s">
        <v>30</v>
      </c>
      <c r="AX292" s="13" t="s">
        <v>78</v>
      </c>
      <c r="AY292" s="173" t="s">
        <v>222</v>
      </c>
    </row>
    <row r="293" spans="1:65" s="2" customFormat="1" ht="16.5" customHeight="1">
      <c r="A293" s="33"/>
      <c r="B293" s="156"/>
      <c r="C293" s="209" t="s">
        <v>810</v>
      </c>
      <c r="D293" s="209" t="s">
        <v>588</v>
      </c>
      <c r="E293" s="210" t="s">
        <v>2599</v>
      </c>
      <c r="F293" s="211" t="s">
        <v>2600</v>
      </c>
      <c r="G293" s="212" t="s">
        <v>249</v>
      </c>
      <c r="H293" s="213">
        <v>1.56</v>
      </c>
      <c r="I293" s="214"/>
      <c r="J293" s="215">
        <f>ROUND(I293*H293,2)</f>
        <v>0</v>
      </c>
      <c r="K293" s="216"/>
      <c r="L293" s="217"/>
      <c r="M293" s="218" t="s">
        <v>1</v>
      </c>
      <c r="N293" s="219" t="s">
        <v>40</v>
      </c>
      <c r="O293" s="62"/>
      <c r="P293" s="167">
        <f>O293*H293</f>
        <v>0</v>
      </c>
      <c r="Q293" s="167">
        <v>4.2000000000000003E-2</v>
      </c>
      <c r="R293" s="167">
        <f>Q293*H293</f>
        <v>6.5520000000000009E-2</v>
      </c>
      <c r="S293" s="167">
        <v>0</v>
      </c>
      <c r="T293" s="168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69" t="s">
        <v>506</v>
      </c>
      <c r="AT293" s="169" t="s">
        <v>588</v>
      </c>
      <c r="AU293" s="169" t="s">
        <v>85</v>
      </c>
      <c r="AY293" s="18" t="s">
        <v>222</v>
      </c>
      <c r="BE293" s="170">
        <f>IF(N293="základná",J293,0)</f>
        <v>0</v>
      </c>
      <c r="BF293" s="170">
        <f>IF(N293="znížená",J293,0)</f>
        <v>0</v>
      </c>
      <c r="BG293" s="170">
        <f>IF(N293="zákl. prenesená",J293,0)</f>
        <v>0</v>
      </c>
      <c r="BH293" s="170">
        <f>IF(N293="zníž. prenesená",J293,0)</f>
        <v>0</v>
      </c>
      <c r="BI293" s="170">
        <f>IF(N293="nulová",J293,0)</f>
        <v>0</v>
      </c>
      <c r="BJ293" s="18" t="s">
        <v>85</v>
      </c>
      <c r="BK293" s="170">
        <f>ROUND(I293*H293,2)</f>
        <v>0</v>
      </c>
      <c r="BL293" s="18" t="s">
        <v>349</v>
      </c>
      <c r="BM293" s="169" t="s">
        <v>2601</v>
      </c>
    </row>
    <row r="294" spans="1:65" s="2" customFormat="1" ht="24.15" customHeight="1">
      <c r="A294" s="33"/>
      <c r="B294" s="156"/>
      <c r="C294" s="157" t="s">
        <v>814</v>
      </c>
      <c r="D294" s="157" t="s">
        <v>224</v>
      </c>
      <c r="E294" s="158" t="s">
        <v>2602</v>
      </c>
      <c r="F294" s="159" t="s">
        <v>2603</v>
      </c>
      <c r="G294" s="160" t="s">
        <v>227</v>
      </c>
      <c r="H294" s="161">
        <v>1</v>
      </c>
      <c r="I294" s="162"/>
      <c r="J294" s="163">
        <f>ROUND(I294*H294,2)</f>
        <v>0</v>
      </c>
      <c r="K294" s="164"/>
      <c r="L294" s="34"/>
      <c r="M294" s="165" t="s">
        <v>1</v>
      </c>
      <c r="N294" s="166" t="s">
        <v>40</v>
      </c>
      <c r="O294" s="62"/>
      <c r="P294" s="167">
        <f>O294*H294</f>
        <v>0</v>
      </c>
      <c r="Q294" s="167">
        <v>0</v>
      </c>
      <c r="R294" s="167">
        <f>Q294*H294</f>
        <v>0</v>
      </c>
      <c r="S294" s="167">
        <v>0</v>
      </c>
      <c r="T294" s="168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9" t="s">
        <v>349</v>
      </c>
      <c r="AT294" s="169" t="s">
        <v>224</v>
      </c>
      <c r="AU294" s="169" t="s">
        <v>85</v>
      </c>
      <c r="AY294" s="18" t="s">
        <v>222</v>
      </c>
      <c r="BE294" s="170">
        <f>IF(N294="základná",J294,0)</f>
        <v>0</v>
      </c>
      <c r="BF294" s="170">
        <f>IF(N294="znížená",J294,0)</f>
        <v>0</v>
      </c>
      <c r="BG294" s="170">
        <f>IF(N294="zákl. prenesená",J294,0)</f>
        <v>0</v>
      </c>
      <c r="BH294" s="170">
        <f>IF(N294="zníž. prenesená",J294,0)</f>
        <v>0</v>
      </c>
      <c r="BI294" s="170">
        <f>IF(N294="nulová",J294,0)</f>
        <v>0</v>
      </c>
      <c r="BJ294" s="18" t="s">
        <v>85</v>
      </c>
      <c r="BK294" s="170">
        <f>ROUND(I294*H294,2)</f>
        <v>0</v>
      </c>
      <c r="BL294" s="18" t="s">
        <v>349</v>
      </c>
      <c r="BM294" s="169" t="s">
        <v>2604</v>
      </c>
    </row>
    <row r="295" spans="1:65" s="15" customFormat="1" ht="20.399999999999999">
      <c r="B295" s="188"/>
      <c r="D295" s="172" t="s">
        <v>229</v>
      </c>
      <c r="E295" s="189" t="s">
        <v>1</v>
      </c>
      <c r="F295" s="190" t="s">
        <v>2605</v>
      </c>
      <c r="H295" s="189" t="s">
        <v>1</v>
      </c>
      <c r="I295" s="191"/>
      <c r="L295" s="188"/>
      <c r="M295" s="192"/>
      <c r="N295" s="193"/>
      <c r="O295" s="193"/>
      <c r="P295" s="193"/>
      <c r="Q295" s="193"/>
      <c r="R295" s="193"/>
      <c r="S295" s="193"/>
      <c r="T295" s="194"/>
      <c r="AT295" s="189" t="s">
        <v>229</v>
      </c>
      <c r="AU295" s="189" t="s">
        <v>85</v>
      </c>
      <c r="AV295" s="15" t="s">
        <v>78</v>
      </c>
      <c r="AW295" s="15" t="s">
        <v>30</v>
      </c>
      <c r="AX295" s="15" t="s">
        <v>74</v>
      </c>
      <c r="AY295" s="189" t="s">
        <v>222</v>
      </c>
    </row>
    <row r="296" spans="1:65" s="13" customFormat="1">
      <c r="B296" s="171"/>
      <c r="D296" s="172" t="s">
        <v>229</v>
      </c>
      <c r="E296" s="173" t="s">
        <v>1</v>
      </c>
      <c r="F296" s="174" t="s">
        <v>78</v>
      </c>
      <c r="H296" s="175">
        <v>1</v>
      </c>
      <c r="I296" s="176"/>
      <c r="L296" s="171"/>
      <c r="M296" s="177"/>
      <c r="N296" s="178"/>
      <c r="O296" s="178"/>
      <c r="P296" s="178"/>
      <c r="Q296" s="178"/>
      <c r="R296" s="178"/>
      <c r="S296" s="178"/>
      <c r="T296" s="179"/>
      <c r="AT296" s="173" t="s">
        <v>229</v>
      </c>
      <c r="AU296" s="173" t="s">
        <v>85</v>
      </c>
      <c r="AV296" s="13" t="s">
        <v>85</v>
      </c>
      <c r="AW296" s="13" t="s">
        <v>30</v>
      </c>
      <c r="AX296" s="13" t="s">
        <v>74</v>
      </c>
      <c r="AY296" s="173" t="s">
        <v>222</v>
      </c>
    </row>
    <row r="297" spans="1:65" s="14" customFormat="1">
      <c r="B297" s="180"/>
      <c r="D297" s="172" t="s">
        <v>229</v>
      </c>
      <c r="E297" s="181" t="s">
        <v>1</v>
      </c>
      <c r="F297" s="182" t="s">
        <v>232</v>
      </c>
      <c r="H297" s="183">
        <v>1</v>
      </c>
      <c r="I297" s="184"/>
      <c r="L297" s="180"/>
      <c r="M297" s="185"/>
      <c r="N297" s="186"/>
      <c r="O297" s="186"/>
      <c r="P297" s="186"/>
      <c r="Q297" s="186"/>
      <c r="R297" s="186"/>
      <c r="S297" s="186"/>
      <c r="T297" s="187"/>
      <c r="AT297" s="181" t="s">
        <v>229</v>
      </c>
      <c r="AU297" s="181" t="s">
        <v>85</v>
      </c>
      <c r="AV297" s="14" t="s">
        <v>114</v>
      </c>
      <c r="AW297" s="14" t="s">
        <v>30</v>
      </c>
      <c r="AX297" s="14" t="s">
        <v>78</v>
      </c>
      <c r="AY297" s="181" t="s">
        <v>222</v>
      </c>
    </row>
    <row r="298" spans="1:65" s="2" customFormat="1" ht="24.15" customHeight="1">
      <c r="A298" s="33"/>
      <c r="B298" s="156"/>
      <c r="C298" s="209" t="s">
        <v>934</v>
      </c>
      <c r="D298" s="209" t="s">
        <v>588</v>
      </c>
      <c r="E298" s="210" t="s">
        <v>2606</v>
      </c>
      <c r="F298" s="211" t="s">
        <v>2607</v>
      </c>
      <c r="G298" s="212" t="s">
        <v>227</v>
      </c>
      <c r="H298" s="213">
        <v>1</v>
      </c>
      <c r="I298" s="214"/>
      <c r="J298" s="215">
        <f t="shared" ref="J298:J303" si="0">ROUND(I298*H298,2)</f>
        <v>0</v>
      </c>
      <c r="K298" s="216"/>
      <c r="L298" s="217"/>
      <c r="M298" s="218" t="s">
        <v>1</v>
      </c>
      <c r="N298" s="219" t="s">
        <v>40</v>
      </c>
      <c r="O298" s="62"/>
      <c r="P298" s="167">
        <f t="shared" ref="P298:P303" si="1">O298*H298</f>
        <v>0</v>
      </c>
      <c r="Q298" s="167">
        <v>0</v>
      </c>
      <c r="R298" s="167">
        <f t="shared" ref="R298:R303" si="2">Q298*H298</f>
        <v>0</v>
      </c>
      <c r="S298" s="167">
        <v>0</v>
      </c>
      <c r="T298" s="168">
        <f t="shared" ref="T298:T303" si="3"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9" t="s">
        <v>506</v>
      </c>
      <c r="AT298" s="169" t="s">
        <v>588</v>
      </c>
      <c r="AU298" s="169" t="s">
        <v>85</v>
      </c>
      <c r="AY298" s="18" t="s">
        <v>222</v>
      </c>
      <c r="BE298" s="170">
        <f t="shared" ref="BE298:BE303" si="4">IF(N298="základná",J298,0)</f>
        <v>0</v>
      </c>
      <c r="BF298" s="170">
        <f t="shared" ref="BF298:BF303" si="5">IF(N298="znížená",J298,0)</f>
        <v>0</v>
      </c>
      <c r="BG298" s="170">
        <f t="shared" ref="BG298:BG303" si="6">IF(N298="zákl. prenesená",J298,0)</f>
        <v>0</v>
      </c>
      <c r="BH298" s="170">
        <f t="shared" ref="BH298:BH303" si="7">IF(N298="zníž. prenesená",J298,0)</f>
        <v>0</v>
      </c>
      <c r="BI298" s="170">
        <f t="shared" ref="BI298:BI303" si="8">IF(N298="nulová",J298,0)</f>
        <v>0</v>
      </c>
      <c r="BJ298" s="18" t="s">
        <v>85</v>
      </c>
      <c r="BK298" s="170">
        <f t="shared" ref="BK298:BK303" si="9">ROUND(I298*H298,2)</f>
        <v>0</v>
      </c>
      <c r="BL298" s="18" t="s">
        <v>349</v>
      </c>
      <c r="BM298" s="169" t="s">
        <v>2608</v>
      </c>
    </row>
    <row r="299" spans="1:65" s="2" customFormat="1" ht="24.15" customHeight="1">
      <c r="A299" s="33"/>
      <c r="B299" s="156"/>
      <c r="C299" s="157" t="s">
        <v>818</v>
      </c>
      <c r="D299" s="157" t="s">
        <v>224</v>
      </c>
      <c r="E299" s="158" t="s">
        <v>2609</v>
      </c>
      <c r="F299" s="159" t="s">
        <v>2610</v>
      </c>
      <c r="G299" s="160" t="s">
        <v>227</v>
      </c>
      <c r="H299" s="161">
        <v>1</v>
      </c>
      <c r="I299" s="162"/>
      <c r="J299" s="163">
        <f t="shared" si="0"/>
        <v>0</v>
      </c>
      <c r="K299" s="164"/>
      <c r="L299" s="34"/>
      <c r="M299" s="165" t="s">
        <v>1</v>
      </c>
      <c r="N299" s="166" t="s">
        <v>40</v>
      </c>
      <c r="O299" s="62"/>
      <c r="P299" s="167">
        <f t="shared" si="1"/>
        <v>0</v>
      </c>
      <c r="Q299" s="167">
        <v>0</v>
      </c>
      <c r="R299" s="167">
        <f t="shared" si="2"/>
        <v>0</v>
      </c>
      <c r="S299" s="167">
        <v>0</v>
      </c>
      <c r="T299" s="168">
        <f t="shared" si="3"/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9" t="s">
        <v>349</v>
      </c>
      <c r="AT299" s="169" t="s">
        <v>224</v>
      </c>
      <c r="AU299" s="169" t="s">
        <v>85</v>
      </c>
      <c r="AY299" s="18" t="s">
        <v>222</v>
      </c>
      <c r="BE299" s="170">
        <f t="shared" si="4"/>
        <v>0</v>
      </c>
      <c r="BF299" s="170">
        <f t="shared" si="5"/>
        <v>0</v>
      </c>
      <c r="BG299" s="170">
        <f t="shared" si="6"/>
        <v>0</v>
      </c>
      <c r="BH299" s="170">
        <f t="shared" si="7"/>
        <v>0</v>
      </c>
      <c r="BI299" s="170">
        <f t="shared" si="8"/>
        <v>0</v>
      </c>
      <c r="BJ299" s="18" t="s">
        <v>85</v>
      </c>
      <c r="BK299" s="170">
        <f t="shared" si="9"/>
        <v>0</v>
      </c>
      <c r="BL299" s="18" t="s">
        <v>349</v>
      </c>
      <c r="BM299" s="169" t="s">
        <v>2611</v>
      </c>
    </row>
    <row r="300" spans="1:65" s="2" customFormat="1" ht="16.5" customHeight="1">
      <c r="A300" s="33"/>
      <c r="B300" s="156"/>
      <c r="C300" s="209" t="s">
        <v>1433</v>
      </c>
      <c r="D300" s="209" t="s">
        <v>588</v>
      </c>
      <c r="E300" s="210" t="s">
        <v>2612</v>
      </c>
      <c r="F300" s="211" t="s">
        <v>2613</v>
      </c>
      <c r="G300" s="212" t="s">
        <v>227</v>
      </c>
      <c r="H300" s="213">
        <v>1</v>
      </c>
      <c r="I300" s="214"/>
      <c r="J300" s="215">
        <f t="shared" si="0"/>
        <v>0</v>
      </c>
      <c r="K300" s="216"/>
      <c r="L300" s="217"/>
      <c r="M300" s="218" t="s">
        <v>1</v>
      </c>
      <c r="N300" s="219" t="s">
        <v>40</v>
      </c>
      <c r="O300" s="62"/>
      <c r="P300" s="167">
        <f t="shared" si="1"/>
        <v>0</v>
      </c>
      <c r="Q300" s="167">
        <v>4.1599999999999996E-3</v>
      </c>
      <c r="R300" s="167">
        <f t="shared" si="2"/>
        <v>4.1599999999999996E-3</v>
      </c>
      <c r="S300" s="167">
        <v>0</v>
      </c>
      <c r="T300" s="168">
        <f t="shared" si="3"/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9" t="s">
        <v>506</v>
      </c>
      <c r="AT300" s="169" t="s">
        <v>588</v>
      </c>
      <c r="AU300" s="169" t="s">
        <v>85</v>
      </c>
      <c r="AY300" s="18" t="s">
        <v>222</v>
      </c>
      <c r="BE300" s="170">
        <f t="shared" si="4"/>
        <v>0</v>
      </c>
      <c r="BF300" s="170">
        <f t="shared" si="5"/>
        <v>0</v>
      </c>
      <c r="BG300" s="170">
        <f t="shared" si="6"/>
        <v>0</v>
      </c>
      <c r="BH300" s="170">
        <f t="shared" si="7"/>
        <v>0</v>
      </c>
      <c r="BI300" s="170">
        <f t="shared" si="8"/>
        <v>0</v>
      </c>
      <c r="BJ300" s="18" t="s">
        <v>85</v>
      </c>
      <c r="BK300" s="170">
        <f t="shared" si="9"/>
        <v>0</v>
      </c>
      <c r="BL300" s="18" t="s">
        <v>349</v>
      </c>
      <c r="BM300" s="169" t="s">
        <v>2614</v>
      </c>
    </row>
    <row r="301" spans="1:65" s="2" customFormat="1" ht="33" customHeight="1">
      <c r="A301" s="33"/>
      <c r="B301" s="156"/>
      <c r="C301" s="157" t="s">
        <v>1151</v>
      </c>
      <c r="D301" s="157" t="s">
        <v>224</v>
      </c>
      <c r="E301" s="158" t="s">
        <v>2615</v>
      </c>
      <c r="F301" s="159" t="s">
        <v>2616</v>
      </c>
      <c r="G301" s="160" t="s">
        <v>227</v>
      </c>
      <c r="H301" s="161">
        <v>1</v>
      </c>
      <c r="I301" s="162"/>
      <c r="J301" s="163">
        <f t="shared" si="0"/>
        <v>0</v>
      </c>
      <c r="K301" s="164"/>
      <c r="L301" s="34"/>
      <c r="M301" s="165" t="s">
        <v>1</v>
      </c>
      <c r="N301" s="166" t="s">
        <v>40</v>
      </c>
      <c r="O301" s="62"/>
      <c r="P301" s="167">
        <f t="shared" si="1"/>
        <v>0</v>
      </c>
      <c r="Q301" s="167">
        <v>0</v>
      </c>
      <c r="R301" s="167">
        <f t="shared" si="2"/>
        <v>0</v>
      </c>
      <c r="S301" s="167">
        <v>0</v>
      </c>
      <c r="T301" s="168">
        <f t="shared" si="3"/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9" t="s">
        <v>349</v>
      </c>
      <c r="AT301" s="169" t="s">
        <v>224</v>
      </c>
      <c r="AU301" s="169" t="s">
        <v>85</v>
      </c>
      <c r="AY301" s="18" t="s">
        <v>222</v>
      </c>
      <c r="BE301" s="170">
        <f t="shared" si="4"/>
        <v>0</v>
      </c>
      <c r="BF301" s="170">
        <f t="shared" si="5"/>
        <v>0</v>
      </c>
      <c r="BG301" s="170">
        <f t="shared" si="6"/>
        <v>0</v>
      </c>
      <c r="BH301" s="170">
        <f t="shared" si="7"/>
        <v>0</v>
      </c>
      <c r="BI301" s="170">
        <f t="shared" si="8"/>
        <v>0</v>
      </c>
      <c r="BJ301" s="18" t="s">
        <v>85</v>
      </c>
      <c r="BK301" s="170">
        <f t="shared" si="9"/>
        <v>0</v>
      </c>
      <c r="BL301" s="18" t="s">
        <v>349</v>
      </c>
      <c r="BM301" s="169" t="s">
        <v>2617</v>
      </c>
    </row>
    <row r="302" spans="1:65" s="2" customFormat="1" ht="16.5" customHeight="1">
      <c r="A302" s="33"/>
      <c r="B302" s="156"/>
      <c r="C302" s="209" t="s">
        <v>1438</v>
      </c>
      <c r="D302" s="209" t="s">
        <v>588</v>
      </c>
      <c r="E302" s="210" t="s">
        <v>2618</v>
      </c>
      <c r="F302" s="211" t="s">
        <v>2619</v>
      </c>
      <c r="G302" s="212" t="s">
        <v>227</v>
      </c>
      <c r="H302" s="213">
        <v>1</v>
      </c>
      <c r="I302" s="214"/>
      <c r="J302" s="215">
        <f t="shared" si="0"/>
        <v>0</v>
      </c>
      <c r="K302" s="216"/>
      <c r="L302" s="217"/>
      <c r="M302" s="218" t="s">
        <v>1</v>
      </c>
      <c r="N302" s="219" t="s">
        <v>40</v>
      </c>
      <c r="O302" s="62"/>
      <c r="P302" s="167">
        <f t="shared" si="1"/>
        <v>0</v>
      </c>
      <c r="Q302" s="167">
        <v>4.1599999999999996E-3</v>
      </c>
      <c r="R302" s="167">
        <f t="shared" si="2"/>
        <v>4.1599999999999996E-3</v>
      </c>
      <c r="S302" s="167">
        <v>0</v>
      </c>
      <c r="T302" s="168">
        <f t="shared" si="3"/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9" t="s">
        <v>506</v>
      </c>
      <c r="AT302" s="169" t="s">
        <v>588</v>
      </c>
      <c r="AU302" s="169" t="s">
        <v>85</v>
      </c>
      <c r="AY302" s="18" t="s">
        <v>222</v>
      </c>
      <c r="BE302" s="170">
        <f t="shared" si="4"/>
        <v>0</v>
      </c>
      <c r="BF302" s="170">
        <f t="shared" si="5"/>
        <v>0</v>
      </c>
      <c r="BG302" s="170">
        <f t="shared" si="6"/>
        <v>0</v>
      </c>
      <c r="BH302" s="170">
        <f t="shared" si="7"/>
        <v>0</v>
      </c>
      <c r="BI302" s="170">
        <f t="shared" si="8"/>
        <v>0</v>
      </c>
      <c r="BJ302" s="18" t="s">
        <v>85</v>
      </c>
      <c r="BK302" s="170">
        <f t="shared" si="9"/>
        <v>0</v>
      </c>
      <c r="BL302" s="18" t="s">
        <v>349</v>
      </c>
      <c r="BM302" s="169" t="s">
        <v>2620</v>
      </c>
    </row>
    <row r="303" spans="1:65" s="2" customFormat="1" ht="24.15" customHeight="1">
      <c r="A303" s="33"/>
      <c r="B303" s="156"/>
      <c r="C303" s="157" t="s">
        <v>1449</v>
      </c>
      <c r="D303" s="157" t="s">
        <v>224</v>
      </c>
      <c r="E303" s="158" t="s">
        <v>2621</v>
      </c>
      <c r="F303" s="159" t="s">
        <v>1305</v>
      </c>
      <c r="G303" s="160" t="s">
        <v>893</v>
      </c>
      <c r="H303" s="228">
        <v>48.171999999999997</v>
      </c>
      <c r="I303" s="162"/>
      <c r="J303" s="163">
        <f t="shared" si="0"/>
        <v>0</v>
      </c>
      <c r="K303" s="164"/>
      <c r="L303" s="34"/>
      <c r="M303" s="220" t="s">
        <v>1</v>
      </c>
      <c r="N303" s="221" t="s">
        <v>40</v>
      </c>
      <c r="O303" s="222"/>
      <c r="P303" s="223">
        <f t="shared" si="1"/>
        <v>0</v>
      </c>
      <c r="Q303" s="223">
        <v>0</v>
      </c>
      <c r="R303" s="223">
        <f t="shared" si="2"/>
        <v>0</v>
      </c>
      <c r="S303" s="223">
        <v>0</v>
      </c>
      <c r="T303" s="224">
        <f t="shared" si="3"/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9" t="s">
        <v>349</v>
      </c>
      <c r="AT303" s="169" t="s">
        <v>224</v>
      </c>
      <c r="AU303" s="169" t="s">
        <v>85</v>
      </c>
      <c r="AY303" s="18" t="s">
        <v>222</v>
      </c>
      <c r="BE303" s="170">
        <f t="shared" si="4"/>
        <v>0</v>
      </c>
      <c r="BF303" s="170">
        <f t="shared" si="5"/>
        <v>0</v>
      </c>
      <c r="BG303" s="170">
        <f t="shared" si="6"/>
        <v>0</v>
      </c>
      <c r="BH303" s="170">
        <f t="shared" si="7"/>
        <v>0</v>
      </c>
      <c r="BI303" s="170">
        <f t="shared" si="8"/>
        <v>0</v>
      </c>
      <c r="BJ303" s="18" t="s">
        <v>85</v>
      </c>
      <c r="BK303" s="170">
        <f t="shared" si="9"/>
        <v>0</v>
      </c>
      <c r="BL303" s="18" t="s">
        <v>349</v>
      </c>
      <c r="BM303" s="169" t="s">
        <v>2622</v>
      </c>
    </row>
    <row r="304" spans="1:65" s="2" customFormat="1" ht="6.9" customHeight="1">
      <c r="A304" s="33"/>
      <c r="B304" s="51"/>
      <c r="C304" s="52"/>
      <c r="D304" s="52"/>
      <c r="E304" s="52"/>
      <c r="F304" s="52"/>
      <c r="G304" s="52"/>
      <c r="H304" s="52"/>
      <c r="I304" s="52"/>
      <c r="J304" s="52"/>
      <c r="K304" s="52"/>
      <c r="L304" s="34"/>
      <c r="M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</row>
    <row r="307" spans="3:10">
      <c r="C307" s="281" t="s">
        <v>3286</v>
      </c>
      <c r="D307" s="281"/>
      <c r="E307" s="281"/>
      <c r="F307" s="281"/>
      <c r="G307" s="281"/>
      <c r="H307" s="281"/>
      <c r="I307" s="281"/>
      <c r="J307" s="281"/>
    </row>
    <row r="308" spans="3:10">
      <c r="C308" s="281"/>
      <c r="D308" s="281"/>
      <c r="E308" s="281"/>
      <c r="F308" s="281"/>
      <c r="G308" s="281"/>
      <c r="H308" s="281"/>
      <c r="I308" s="281"/>
      <c r="J308" s="281"/>
    </row>
    <row r="309" spans="3:10">
      <c r="C309" s="281"/>
      <c r="D309" s="281"/>
      <c r="E309" s="281"/>
      <c r="F309" s="281"/>
      <c r="G309" s="281"/>
      <c r="H309" s="281"/>
      <c r="I309" s="281"/>
      <c r="J309" s="281"/>
    </row>
    <row r="310" spans="3:10">
      <c r="C310" s="281"/>
      <c r="D310" s="281"/>
      <c r="E310" s="281"/>
      <c r="F310" s="281"/>
      <c r="G310" s="281"/>
      <c r="H310" s="281"/>
      <c r="I310" s="281"/>
      <c r="J310" s="281"/>
    </row>
    <row r="311" spans="3:10">
      <c r="C311" s="281"/>
      <c r="D311" s="281"/>
      <c r="E311" s="281"/>
      <c r="F311" s="281"/>
      <c r="G311" s="281"/>
      <c r="H311" s="281"/>
      <c r="I311" s="281"/>
      <c r="J311" s="281"/>
    </row>
    <row r="314" spans="3:10">
      <c r="C314" s="281" t="s">
        <v>3287</v>
      </c>
      <c r="D314" s="281"/>
      <c r="E314" s="281"/>
      <c r="F314" s="281"/>
      <c r="G314" s="281"/>
      <c r="H314" s="281"/>
      <c r="I314" s="281"/>
      <c r="J314" s="281"/>
    </row>
    <row r="315" spans="3:10">
      <c r="C315" s="281"/>
      <c r="D315" s="281"/>
      <c r="E315" s="281"/>
      <c r="F315" s="281"/>
      <c r="G315" s="281"/>
      <c r="H315" s="281"/>
      <c r="I315" s="281"/>
      <c r="J315" s="281"/>
    </row>
    <row r="316" spans="3:10">
      <c r="C316" s="281"/>
      <c r="D316" s="281"/>
      <c r="E316" s="281"/>
      <c r="F316" s="281"/>
      <c r="G316" s="281"/>
      <c r="H316" s="281"/>
      <c r="I316" s="281"/>
      <c r="J316" s="281"/>
    </row>
    <row r="317" spans="3:10">
      <c r="C317" s="281"/>
      <c r="D317" s="281"/>
      <c r="E317" s="281"/>
      <c r="F317" s="281"/>
      <c r="G317" s="281"/>
      <c r="H317" s="281"/>
      <c r="I317" s="281"/>
      <c r="J317" s="281"/>
    </row>
    <row r="324" spans="3:10">
      <c r="C324" s="281" t="s">
        <v>3288</v>
      </c>
      <c r="D324" s="281"/>
      <c r="E324" s="281"/>
      <c r="F324" s="281"/>
      <c r="G324" s="281"/>
      <c r="H324" s="281"/>
      <c r="I324" s="281"/>
      <c r="J324" s="281"/>
    </row>
    <row r="325" spans="3:10">
      <c r="C325" s="281"/>
      <c r="D325" s="281"/>
      <c r="E325" s="281"/>
      <c r="F325" s="281"/>
      <c r="G325" s="281"/>
      <c r="H325" s="281"/>
      <c r="I325" s="281"/>
      <c r="J325" s="281"/>
    </row>
  </sheetData>
  <autoFilter ref="C135:K303" xr:uid="{00000000-0009-0000-0000-000013000000}"/>
  <mergeCells count="18">
    <mergeCell ref="C307:J311"/>
    <mergeCell ref="C314:J317"/>
    <mergeCell ref="C324:J325"/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BM195"/>
  <sheetViews>
    <sheetView showGridLines="0" topLeftCell="A161" workbookViewId="0">
      <selection activeCell="C194" sqref="C194:J19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159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2623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2624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ROUND(J129,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ROUND((SUM(BE129:BE171)),  2)</f>
        <v>0</v>
      </c>
      <c r="G37" s="109"/>
      <c r="H37" s="109"/>
      <c r="I37" s="110">
        <v>0.2</v>
      </c>
      <c r="J37" s="108">
        <f>ROUND(((SUM(BE129:BE171))*I37),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ROUND((SUM(BF129:BF171)),  2)</f>
        <v>0</v>
      </c>
      <c r="G38" s="109"/>
      <c r="H38" s="109"/>
      <c r="I38" s="110">
        <v>0.2</v>
      </c>
      <c r="J38" s="108">
        <f>ROUND(((SUM(BF129:BF171))*I38),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ROUND((SUM(BG129:BG171)),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ROUND((SUM(BH129:BH171)),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ROUND((SUM(BI129:BI171)),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2623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04 - SO 04 - Elektrická NN prípojka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J129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J130</f>
        <v>0</v>
      </c>
      <c r="L101" s="124"/>
    </row>
    <row r="102" spans="1:47" s="10" customFormat="1" ht="19.95" customHeight="1">
      <c r="B102" s="128"/>
      <c r="D102" s="129" t="s">
        <v>200</v>
      </c>
      <c r="E102" s="130"/>
      <c r="F102" s="130"/>
      <c r="G102" s="130"/>
      <c r="H102" s="130"/>
      <c r="I102" s="130"/>
      <c r="J102" s="131">
        <f>J131</f>
        <v>0</v>
      </c>
      <c r="L102" s="128"/>
    </row>
    <row r="103" spans="1:47" s="9" customFormat="1" ht="24.9" customHeight="1">
      <c r="B103" s="124"/>
      <c r="D103" s="125" t="s">
        <v>1851</v>
      </c>
      <c r="E103" s="126"/>
      <c r="F103" s="126"/>
      <c r="G103" s="126"/>
      <c r="H103" s="126"/>
      <c r="I103" s="126"/>
      <c r="J103" s="127">
        <f>J133</f>
        <v>0</v>
      </c>
      <c r="L103" s="124"/>
    </row>
    <row r="104" spans="1:47" s="10" customFormat="1" ht="19.95" customHeight="1">
      <c r="B104" s="128"/>
      <c r="D104" s="129" t="s">
        <v>207</v>
      </c>
      <c r="E104" s="130"/>
      <c r="F104" s="130"/>
      <c r="G104" s="130"/>
      <c r="H104" s="130"/>
      <c r="I104" s="130"/>
      <c r="J104" s="131">
        <f>J134</f>
        <v>0</v>
      </c>
      <c r="L104" s="128"/>
    </row>
    <row r="105" spans="1:47" s="10" customFormat="1" ht="19.95" customHeight="1">
      <c r="B105" s="128"/>
      <c r="D105" s="129" t="s">
        <v>2625</v>
      </c>
      <c r="E105" s="130"/>
      <c r="F105" s="130"/>
      <c r="G105" s="130"/>
      <c r="H105" s="130"/>
      <c r="I105" s="130"/>
      <c r="J105" s="131">
        <f>J163</f>
        <v>0</v>
      </c>
      <c r="L105" s="128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6.9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4.9" customHeight="1">
      <c r="A112" s="33"/>
      <c r="B112" s="34"/>
      <c r="C112" s="22" t="s">
        <v>208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16.5" customHeight="1">
      <c r="A115" s="33"/>
      <c r="B115" s="34"/>
      <c r="C115" s="33"/>
      <c r="D115" s="33"/>
      <c r="E115" s="277" t="str">
        <f>E7</f>
        <v>Výstavba zberného dvora Gemerská Poloma</v>
      </c>
      <c r="F115" s="278"/>
      <c r="G115" s="278"/>
      <c r="H115" s="278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1" customFormat="1" ht="12" customHeight="1">
      <c r="B116" s="21"/>
      <c r="C116" s="28" t="s">
        <v>187</v>
      </c>
      <c r="L116" s="21"/>
    </row>
    <row r="117" spans="1:31" s="1" customFormat="1" ht="16.5" customHeight="1">
      <c r="B117" s="21"/>
      <c r="E117" s="277" t="s">
        <v>2623</v>
      </c>
      <c r="F117" s="240"/>
      <c r="G117" s="240"/>
      <c r="H117" s="240"/>
      <c r="L117" s="21"/>
    </row>
    <row r="118" spans="1:31" s="1" customFormat="1" ht="12" customHeight="1">
      <c r="B118" s="21"/>
      <c r="C118" s="28" t="s">
        <v>189</v>
      </c>
      <c r="L118" s="21"/>
    </row>
    <row r="119" spans="1:31" s="2" customFormat="1" ht="16.5" customHeight="1">
      <c r="A119" s="33"/>
      <c r="B119" s="34"/>
      <c r="C119" s="33"/>
      <c r="D119" s="33"/>
      <c r="E119" s="279" t="s">
        <v>190</v>
      </c>
      <c r="F119" s="276"/>
      <c r="G119" s="276"/>
      <c r="H119" s="276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191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59" t="str">
        <f>E13</f>
        <v>SO 04 - SO 04 - Elektrická NN prípojka</v>
      </c>
      <c r="F121" s="276"/>
      <c r="G121" s="276"/>
      <c r="H121" s="276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F16</f>
        <v>Gemerska Poloma</v>
      </c>
      <c r="G123" s="33"/>
      <c r="H123" s="33"/>
      <c r="I123" s="28" t="s">
        <v>21</v>
      </c>
      <c r="J123" s="59" t="str">
        <f>IF(J16="","",J16)</f>
        <v/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15" customHeight="1">
      <c r="A125" s="33"/>
      <c r="B125" s="34"/>
      <c r="C125" s="28" t="s">
        <v>22</v>
      </c>
      <c r="D125" s="33"/>
      <c r="E125" s="33"/>
      <c r="F125" s="26" t="str">
        <f>E19</f>
        <v>Obec Gemerská Poloma,Nám.SNP 211 Gemerská Poloma</v>
      </c>
      <c r="G125" s="33"/>
      <c r="H125" s="33"/>
      <c r="I125" s="28" t="s">
        <v>28</v>
      </c>
      <c r="J125" s="31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26</v>
      </c>
      <c r="D126" s="33"/>
      <c r="E126" s="33"/>
      <c r="F126" s="26" t="str">
        <f>IF(E22="","",E22)</f>
        <v/>
      </c>
      <c r="G126" s="33"/>
      <c r="H126" s="33"/>
      <c r="I126" s="28" t="s">
        <v>31</v>
      </c>
      <c r="J126" s="31" t="str">
        <f>E28</f>
        <v/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32"/>
      <c r="B128" s="133"/>
      <c r="C128" s="134" t="s">
        <v>209</v>
      </c>
      <c r="D128" s="135" t="s">
        <v>59</v>
      </c>
      <c r="E128" s="135" t="s">
        <v>55</v>
      </c>
      <c r="F128" s="135" t="s">
        <v>56</v>
      </c>
      <c r="G128" s="135" t="s">
        <v>210</v>
      </c>
      <c r="H128" s="135" t="s">
        <v>211</v>
      </c>
      <c r="I128" s="135" t="s">
        <v>212</v>
      </c>
      <c r="J128" s="136" t="s">
        <v>196</v>
      </c>
      <c r="K128" s="137" t="s">
        <v>213</v>
      </c>
      <c r="L128" s="138"/>
      <c r="M128" s="66" t="s">
        <v>1</v>
      </c>
      <c r="N128" s="67" t="s">
        <v>38</v>
      </c>
      <c r="O128" s="67" t="s">
        <v>214</v>
      </c>
      <c r="P128" s="67" t="s">
        <v>215</v>
      </c>
      <c r="Q128" s="67" t="s">
        <v>216</v>
      </c>
      <c r="R128" s="67" t="s">
        <v>217</v>
      </c>
      <c r="S128" s="67" t="s">
        <v>218</v>
      </c>
      <c r="T128" s="68" t="s">
        <v>219</v>
      </c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</row>
    <row r="129" spans="1:65" s="2" customFormat="1" ht="22.95" customHeight="1">
      <c r="A129" s="33"/>
      <c r="B129" s="34"/>
      <c r="C129" s="73" t="s">
        <v>197</v>
      </c>
      <c r="D129" s="33"/>
      <c r="E129" s="33"/>
      <c r="F129" s="33"/>
      <c r="G129" s="33"/>
      <c r="H129" s="33"/>
      <c r="I129" s="33"/>
      <c r="J129" s="139">
        <f>BK129</f>
        <v>0</v>
      </c>
      <c r="K129" s="33"/>
      <c r="L129" s="34"/>
      <c r="M129" s="69"/>
      <c r="N129" s="60"/>
      <c r="O129" s="70"/>
      <c r="P129" s="140">
        <f>P130+P133</f>
        <v>0</v>
      </c>
      <c r="Q129" s="70"/>
      <c r="R129" s="140">
        <f>R130+R133</f>
        <v>1.6652500000000001</v>
      </c>
      <c r="S129" s="70"/>
      <c r="T129" s="141">
        <f>T130+T133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73</v>
      </c>
      <c r="AU129" s="18" t="s">
        <v>198</v>
      </c>
      <c r="BK129" s="142">
        <f>BK130+BK133</f>
        <v>0</v>
      </c>
    </row>
    <row r="130" spans="1:65" s="12" customFormat="1" ht="25.95" customHeight="1">
      <c r="B130" s="143"/>
      <c r="D130" s="144" t="s">
        <v>73</v>
      </c>
      <c r="E130" s="145" t="s">
        <v>220</v>
      </c>
      <c r="F130" s="145" t="s">
        <v>221</v>
      </c>
      <c r="I130" s="146"/>
      <c r="J130" s="147">
        <f>BK130</f>
        <v>0</v>
      </c>
      <c r="L130" s="143"/>
      <c r="M130" s="148"/>
      <c r="N130" s="149"/>
      <c r="O130" s="149"/>
      <c r="P130" s="150">
        <f>P131</f>
        <v>0</v>
      </c>
      <c r="Q130" s="149"/>
      <c r="R130" s="150">
        <f>R131</f>
        <v>3.025000000000002E-2</v>
      </c>
      <c r="S130" s="149"/>
      <c r="T130" s="151">
        <f>T131</f>
        <v>0</v>
      </c>
      <c r="AR130" s="144" t="s">
        <v>78</v>
      </c>
      <c r="AT130" s="152" t="s">
        <v>73</v>
      </c>
      <c r="AU130" s="152" t="s">
        <v>74</v>
      </c>
      <c r="AY130" s="144" t="s">
        <v>222</v>
      </c>
      <c r="BK130" s="153">
        <f>BK131</f>
        <v>0</v>
      </c>
    </row>
    <row r="131" spans="1:65" s="12" customFormat="1" ht="22.95" customHeight="1">
      <c r="B131" s="143"/>
      <c r="D131" s="144" t="s">
        <v>73</v>
      </c>
      <c r="E131" s="154" t="s">
        <v>160</v>
      </c>
      <c r="F131" s="154" t="s">
        <v>223</v>
      </c>
      <c r="I131" s="146"/>
      <c r="J131" s="155">
        <f>BK131</f>
        <v>0</v>
      </c>
      <c r="L131" s="143"/>
      <c r="M131" s="148"/>
      <c r="N131" s="149"/>
      <c r="O131" s="149"/>
      <c r="P131" s="150">
        <f>P132</f>
        <v>0</v>
      </c>
      <c r="Q131" s="149"/>
      <c r="R131" s="150">
        <f>R132</f>
        <v>3.025000000000002E-2</v>
      </c>
      <c r="S131" s="149"/>
      <c r="T131" s="151">
        <f>T132</f>
        <v>0</v>
      </c>
      <c r="AR131" s="144" t="s">
        <v>78</v>
      </c>
      <c r="AT131" s="152" t="s">
        <v>73</v>
      </c>
      <c r="AU131" s="152" t="s">
        <v>78</v>
      </c>
      <c r="AY131" s="144" t="s">
        <v>222</v>
      </c>
      <c r="BK131" s="153">
        <f>BK132</f>
        <v>0</v>
      </c>
    </row>
    <row r="132" spans="1:65" s="2" customFormat="1" ht="37.950000000000003" customHeight="1">
      <c r="A132" s="33"/>
      <c r="B132" s="156"/>
      <c r="C132" s="157" t="s">
        <v>78</v>
      </c>
      <c r="D132" s="157" t="s">
        <v>224</v>
      </c>
      <c r="E132" s="158" t="s">
        <v>2626</v>
      </c>
      <c r="F132" s="159" t="s">
        <v>2627</v>
      </c>
      <c r="G132" s="160" t="s">
        <v>399</v>
      </c>
      <c r="H132" s="161">
        <v>60</v>
      </c>
      <c r="I132" s="162"/>
      <c r="J132" s="163">
        <f>ROUND(I132*H132,2)</f>
        <v>0</v>
      </c>
      <c r="K132" s="164"/>
      <c r="L132" s="34"/>
      <c r="M132" s="165" t="s">
        <v>1</v>
      </c>
      <c r="N132" s="166" t="s">
        <v>40</v>
      </c>
      <c r="O132" s="62"/>
      <c r="P132" s="167">
        <f>O132*H132</f>
        <v>0</v>
      </c>
      <c r="Q132" s="167">
        <v>5.0416666666666698E-4</v>
      </c>
      <c r="R132" s="167">
        <f>Q132*H132</f>
        <v>3.025000000000002E-2</v>
      </c>
      <c r="S132" s="167">
        <v>0</v>
      </c>
      <c r="T132" s="16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9" t="s">
        <v>114</v>
      </c>
      <c r="AT132" s="169" t="s">
        <v>224</v>
      </c>
      <c r="AU132" s="169" t="s">
        <v>85</v>
      </c>
      <c r="AY132" s="18" t="s">
        <v>222</v>
      </c>
      <c r="BE132" s="170">
        <f>IF(N132="základná",J132,0)</f>
        <v>0</v>
      </c>
      <c r="BF132" s="170">
        <f>IF(N132="znížená",J132,0)</f>
        <v>0</v>
      </c>
      <c r="BG132" s="170">
        <f>IF(N132="zákl. prenesená",J132,0)</f>
        <v>0</v>
      </c>
      <c r="BH132" s="170">
        <f>IF(N132="zníž. prenesená",J132,0)</f>
        <v>0</v>
      </c>
      <c r="BI132" s="170">
        <f>IF(N132="nulová",J132,0)</f>
        <v>0</v>
      </c>
      <c r="BJ132" s="18" t="s">
        <v>85</v>
      </c>
      <c r="BK132" s="170">
        <f>ROUND(I132*H132,2)</f>
        <v>0</v>
      </c>
      <c r="BL132" s="18" t="s">
        <v>114</v>
      </c>
      <c r="BM132" s="169" t="s">
        <v>2628</v>
      </c>
    </row>
    <row r="133" spans="1:65" s="12" customFormat="1" ht="25.95" customHeight="1">
      <c r="B133" s="143"/>
      <c r="D133" s="144" t="s">
        <v>73</v>
      </c>
      <c r="E133" s="145" t="s">
        <v>588</v>
      </c>
      <c r="F133" s="145" t="s">
        <v>588</v>
      </c>
      <c r="I133" s="146"/>
      <c r="J133" s="147">
        <f>BK133</f>
        <v>0</v>
      </c>
      <c r="L133" s="143"/>
      <c r="M133" s="148"/>
      <c r="N133" s="149"/>
      <c r="O133" s="149"/>
      <c r="P133" s="150">
        <f>P134+P163</f>
        <v>0</v>
      </c>
      <c r="Q133" s="149"/>
      <c r="R133" s="150">
        <f>R134+R163</f>
        <v>1.635</v>
      </c>
      <c r="S133" s="149"/>
      <c r="T133" s="151">
        <f>T134+T163</f>
        <v>0</v>
      </c>
      <c r="AR133" s="144" t="s">
        <v>90</v>
      </c>
      <c r="AT133" s="152" t="s">
        <v>73</v>
      </c>
      <c r="AU133" s="152" t="s">
        <v>74</v>
      </c>
      <c r="AY133" s="144" t="s">
        <v>222</v>
      </c>
      <c r="BK133" s="153">
        <f>BK134+BK163</f>
        <v>0</v>
      </c>
    </row>
    <row r="134" spans="1:65" s="12" customFormat="1" ht="22.95" customHeight="1">
      <c r="B134" s="143"/>
      <c r="D134" s="144" t="s">
        <v>73</v>
      </c>
      <c r="E134" s="154" t="s">
        <v>590</v>
      </c>
      <c r="F134" s="154" t="s">
        <v>591</v>
      </c>
      <c r="I134" s="146"/>
      <c r="J134" s="155">
        <f>BK134</f>
        <v>0</v>
      </c>
      <c r="L134" s="143"/>
      <c r="M134" s="148"/>
      <c r="N134" s="149"/>
      <c r="O134" s="149"/>
      <c r="P134" s="150">
        <f>SUM(P135:P162)</f>
        <v>0</v>
      </c>
      <c r="Q134" s="149"/>
      <c r="R134" s="150">
        <f>SUM(R135:R162)</f>
        <v>0</v>
      </c>
      <c r="S134" s="149"/>
      <c r="T134" s="151">
        <f>SUM(T135:T162)</f>
        <v>0</v>
      </c>
      <c r="AR134" s="144" t="s">
        <v>90</v>
      </c>
      <c r="AT134" s="152" t="s">
        <v>73</v>
      </c>
      <c r="AU134" s="152" t="s">
        <v>78</v>
      </c>
      <c r="AY134" s="144" t="s">
        <v>222</v>
      </c>
      <c r="BK134" s="153">
        <f>SUM(BK135:BK162)</f>
        <v>0</v>
      </c>
    </row>
    <row r="135" spans="1:65" s="2" customFormat="1" ht="24.15" customHeight="1">
      <c r="A135" s="33"/>
      <c r="B135" s="156"/>
      <c r="C135" s="157" t="s">
        <v>85</v>
      </c>
      <c r="D135" s="157" t="s">
        <v>224</v>
      </c>
      <c r="E135" s="158" t="s">
        <v>2629</v>
      </c>
      <c r="F135" s="159" t="s">
        <v>2630</v>
      </c>
      <c r="G135" s="160" t="s">
        <v>399</v>
      </c>
      <c r="H135" s="161">
        <v>4</v>
      </c>
      <c r="I135" s="162"/>
      <c r="J135" s="163">
        <f t="shared" ref="J135:J162" si="0">ROUND(I135*H135,2)</f>
        <v>0</v>
      </c>
      <c r="K135" s="164"/>
      <c r="L135" s="34"/>
      <c r="M135" s="165" t="s">
        <v>1</v>
      </c>
      <c r="N135" s="166" t="s">
        <v>40</v>
      </c>
      <c r="O135" s="62"/>
      <c r="P135" s="167">
        <f t="shared" ref="P135:P162" si="1">O135*H135</f>
        <v>0</v>
      </c>
      <c r="Q135" s="167">
        <v>0</v>
      </c>
      <c r="R135" s="167">
        <f t="shared" ref="R135:R162" si="2">Q135*H135</f>
        <v>0</v>
      </c>
      <c r="S135" s="167">
        <v>0</v>
      </c>
      <c r="T135" s="168">
        <f t="shared" ref="T135:T162" si="3"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595</v>
      </c>
      <c r="AT135" s="169" t="s">
        <v>224</v>
      </c>
      <c r="AU135" s="169" t="s">
        <v>85</v>
      </c>
      <c r="AY135" s="18" t="s">
        <v>222</v>
      </c>
      <c r="BE135" s="170">
        <f t="shared" ref="BE135:BE162" si="4">IF(N135="základná",J135,0)</f>
        <v>0</v>
      </c>
      <c r="BF135" s="170">
        <f t="shared" ref="BF135:BF162" si="5">IF(N135="znížená",J135,0)</f>
        <v>0</v>
      </c>
      <c r="BG135" s="170">
        <f t="shared" ref="BG135:BG162" si="6">IF(N135="zákl. prenesená",J135,0)</f>
        <v>0</v>
      </c>
      <c r="BH135" s="170">
        <f t="shared" ref="BH135:BH162" si="7">IF(N135="zníž. prenesená",J135,0)</f>
        <v>0</v>
      </c>
      <c r="BI135" s="170">
        <f t="shared" ref="BI135:BI162" si="8">IF(N135="nulová",J135,0)</f>
        <v>0</v>
      </c>
      <c r="BJ135" s="18" t="s">
        <v>85</v>
      </c>
      <c r="BK135" s="170">
        <f t="shared" ref="BK135:BK162" si="9">ROUND(I135*H135,2)</f>
        <v>0</v>
      </c>
      <c r="BL135" s="18" t="s">
        <v>595</v>
      </c>
      <c r="BM135" s="169" t="s">
        <v>2631</v>
      </c>
    </row>
    <row r="136" spans="1:65" s="2" customFormat="1" ht="16.5" customHeight="1">
      <c r="A136" s="33"/>
      <c r="B136" s="156"/>
      <c r="C136" s="209" t="s">
        <v>90</v>
      </c>
      <c r="D136" s="209" t="s">
        <v>588</v>
      </c>
      <c r="E136" s="210" t="s">
        <v>2632</v>
      </c>
      <c r="F136" s="211" t="s">
        <v>2633</v>
      </c>
      <c r="G136" s="212" t="s">
        <v>399</v>
      </c>
      <c r="H136" s="213">
        <v>4</v>
      </c>
      <c r="I136" s="214"/>
      <c r="J136" s="215">
        <f t="shared" si="0"/>
        <v>0</v>
      </c>
      <c r="K136" s="216"/>
      <c r="L136" s="217"/>
      <c r="M136" s="218" t="s">
        <v>1</v>
      </c>
      <c r="N136" s="219" t="s">
        <v>40</v>
      </c>
      <c r="O136" s="62"/>
      <c r="P136" s="167">
        <f t="shared" si="1"/>
        <v>0</v>
      </c>
      <c r="Q136" s="167">
        <v>0</v>
      </c>
      <c r="R136" s="167">
        <f t="shared" si="2"/>
        <v>0</v>
      </c>
      <c r="S136" s="167">
        <v>0</v>
      </c>
      <c r="T136" s="168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1867</v>
      </c>
      <c r="AT136" s="169" t="s">
        <v>588</v>
      </c>
      <c r="AU136" s="169" t="s">
        <v>85</v>
      </c>
      <c r="AY136" s="18" t="s">
        <v>222</v>
      </c>
      <c r="BE136" s="170">
        <f t="shared" si="4"/>
        <v>0</v>
      </c>
      <c r="BF136" s="170">
        <f t="shared" si="5"/>
        <v>0</v>
      </c>
      <c r="BG136" s="170">
        <f t="shared" si="6"/>
        <v>0</v>
      </c>
      <c r="BH136" s="170">
        <f t="shared" si="7"/>
        <v>0</v>
      </c>
      <c r="BI136" s="170">
        <f t="shared" si="8"/>
        <v>0</v>
      </c>
      <c r="BJ136" s="18" t="s">
        <v>85</v>
      </c>
      <c r="BK136" s="170">
        <f t="shared" si="9"/>
        <v>0</v>
      </c>
      <c r="BL136" s="18" t="s">
        <v>595</v>
      </c>
      <c r="BM136" s="169" t="s">
        <v>2634</v>
      </c>
    </row>
    <row r="137" spans="1:65" s="2" customFormat="1" ht="16.5" customHeight="1">
      <c r="A137" s="33"/>
      <c r="B137" s="156"/>
      <c r="C137" s="209" t="s">
        <v>114</v>
      </c>
      <c r="D137" s="209" t="s">
        <v>588</v>
      </c>
      <c r="E137" s="210" t="s">
        <v>2635</v>
      </c>
      <c r="F137" s="211" t="s">
        <v>2636</v>
      </c>
      <c r="G137" s="212" t="s">
        <v>227</v>
      </c>
      <c r="H137" s="213">
        <v>1</v>
      </c>
      <c r="I137" s="214"/>
      <c r="J137" s="215">
        <f t="shared" si="0"/>
        <v>0</v>
      </c>
      <c r="K137" s="216"/>
      <c r="L137" s="217"/>
      <c r="M137" s="218" t="s">
        <v>1</v>
      </c>
      <c r="N137" s="219" t="s">
        <v>40</v>
      </c>
      <c r="O137" s="62"/>
      <c r="P137" s="167">
        <f t="shared" si="1"/>
        <v>0</v>
      </c>
      <c r="Q137" s="167">
        <v>0</v>
      </c>
      <c r="R137" s="167">
        <f t="shared" si="2"/>
        <v>0</v>
      </c>
      <c r="S137" s="167">
        <v>0</v>
      </c>
      <c r="T137" s="168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1867</v>
      </c>
      <c r="AT137" s="169" t="s">
        <v>588</v>
      </c>
      <c r="AU137" s="169" t="s">
        <v>85</v>
      </c>
      <c r="AY137" s="18" t="s">
        <v>222</v>
      </c>
      <c r="BE137" s="170">
        <f t="shared" si="4"/>
        <v>0</v>
      </c>
      <c r="BF137" s="170">
        <f t="shared" si="5"/>
        <v>0</v>
      </c>
      <c r="BG137" s="170">
        <f t="shared" si="6"/>
        <v>0</v>
      </c>
      <c r="BH137" s="170">
        <f t="shared" si="7"/>
        <v>0</v>
      </c>
      <c r="BI137" s="170">
        <f t="shared" si="8"/>
        <v>0</v>
      </c>
      <c r="BJ137" s="18" t="s">
        <v>85</v>
      </c>
      <c r="BK137" s="170">
        <f t="shared" si="9"/>
        <v>0</v>
      </c>
      <c r="BL137" s="18" t="s">
        <v>595</v>
      </c>
      <c r="BM137" s="169" t="s">
        <v>2637</v>
      </c>
    </row>
    <row r="138" spans="1:65" s="2" customFormat="1" ht="16.5" customHeight="1">
      <c r="A138" s="33"/>
      <c r="B138" s="156"/>
      <c r="C138" s="209" t="s">
        <v>121</v>
      </c>
      <c r="D138" s="209" t="s">
        <v>588</v>
      </c>
      <c r="E138" s="210" t="s">
        <v>2638</v>
      </c>
      <c r="F138" s="211" t="s">
        <v>2639</v>
      </c>
      <c r="G138" s="212" t="s">
        <v>227</v>
      </c>
      <c r="H138" s="213">
        <v>1</v>
      </c>
      <c r="I138" s="214"/>
      <c r="J138" s="215">
        <f t="shared" si="0"/>
        <v>0</v>
      </c>
      <c r="K138" s="216"/>
      <c r="L138" s="217"/>
      <c r="M138" s="218" t="s">
        <v>1</v>
      </c>
      <c r="N138" s="219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1867</v>
      </c>
      <c r="AT138" s="169" t="s">
        <v>588</v>
      </c>
      <c r="AU138" s="169" t="s">
        <v>85</v>
      </c>
      <c r="AY138" s="18" t="s">
        <v>222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85</v>
      </c>
      <c r="BK138" s="170">
        <f t="shared" si="9"/>
        <v>0</v>
      </c>
      <c r="BL138" s="18" t="s">
        <v>595</v>
      </c>
      <c r="BM138" s="169" t="s">
        <v>2640</v>
      </c>
    </row>
    <row r="139" spans="1:65" s="2" customFormat="1" ht="16.5" customHeight="1">
      <c r="A139" s="33"/>
      <c r="B139" s="156"/>
      <c r="C139" s="157" t="s">
        <v>137</v>
      </c>
      <c r="D139" s="157" t="s">
        <v>224</v>
      </c>
      <c r="E139" s="158" t="s">
        <v>2641</v>
      </c>
      <c r="F139" s="159" t="s">
        <v>2642</v>
      </c>
      <c r="G139" s="160" t="s">
        <v>227</v>
      </c>
      <c r="H139" s="161">
        <v>6</v>
      </c>
      <c r="I139" s="162"/>
      <c r="J139" s="163">
        <f t="shared" si="0"/>
        <v>0</v>
      </c>
      <c r="K139" s="164"/>
      <c r="L139" s="34"/>
      <c r="M139" s="165" t="s">
        <v>1</v>
      </c>
      <c r="N139" s="166" t="s">
        <v>40</v>
      </c>
      <c r="O139" s="62"/>
      <c r="P139" s="167">
        <f t="shared" si="1"/>
        <v>0</v>
      </c>
      <c r="Q139" s="167">
        <v>0</v>
      </c>
      <c r="R139" s="167">
        <f t="shared" si="2"/>
        <v>0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595</v>
      </c>
      <c r="AT139" s="169" t="s">
        <v>224</v>
      </c>
      <c r="AU139" s="169" t="s">
        <v>85</v>
      </c>
      <c r="AY139" s="18" t="s">
        <v>222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85</v>
      </c>
      <c r="BK139" s="170">
        <f t="shared" si="9"/>
        <v>0</v>
      </c>
      <c r="BL139" s="18" t="s">
        <v>595</v>
      </c>
      <c r="BM139" s="169" t="s">
        <v>2643</v>
      </c>
    </row>
    <row r="140" spans="1:65" s="2" customFormat="1" ht="16.5" customHeight="1">
      <c r="A140" s="33"/>
      <c r="B140" s="156"/>
      <c r="C140" s="209" t="s">
        <v>146</v>
      </c>
      <c r="D140" s="209" t="s">
        <v>588</v>
      </c>
      <c r="E140" s="210" t="s">
        <v>2644</v>
      </c>
      <c r="F140" s="211" t="s">
        <v>2645</v>
      </c>
      <c r="G140" s="212" t="s">
        <v>227</v>
      </c>
      <c r="H140" s="213">
        <v>6</v>
      </c>
      <c r="I140" s="214"/>
      <c r="J140" s="215">
        <f t="shared" si="0"/>
        <v>0</v>
      </c>
      <c r="K140" s="216"/>
      <c r="L140" s="217"/>
      <c r="M140" s="218" t="s">
        <v>1</v>
      </c>
      <c r="N140" s="219" t="s">
        <v>40</v>
      </c>
      <c r="O140" s="62"/>
      <c r="P140" s="167">
        <f t="shared" si="1"/>
        <v>0</v>
      </c>
      <c r="Q140" s="167">
        <v>0</v>
      </c>
      <c r="R140" s="167">
        <f t="shared" si="2"/>
        <v>0</v>
      </c>
      <c r="S140" s="167">
        <v>0</v>
      </c>
      <c r="T140" s="168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1867</v>
      </c>
      <c r="AT140" s="169" t="s">
        <v>588</v>
      </c>
      <c r="AU140" s="169" t="s">
        <v>85</v>
      </c>
      <c r="AY140" s="18" t="s">
        <v>222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85</v>
      </c>
      <c r="BK140" s="170">
        <f t="shared" si="9"/>
        <v>0</v>
      </c>
      <c r="BL140" s="18" t="s">
        <v>595</v>
      </c>
      <c r="BM140" s="169" t="s">
        <v>2646</v>
      </c>
    </row>
    <row r="141" spans="1:65" s="2" customFormat="1" ht="24.15" customHeight="1">
      <c r="A141" s="33"/>
      <c r="B141" s="156"/>
      <c r="C141" s="157" t="s">
        <v>153</v>
      </c>
      <c r="D141" s="157" t="s">
        <v>224</v>
      </c>
      <c r="E141" s="158" t="s">
        <v>2647</v>
      </c>
      <c r="F141" s="159" t="s">
        <v>2648</v>
      </c>
      <c r="G141" s="160" t="s">
        <v>227</v>
      </c>
      <c r="H141" s="161">
        <v>15</v>
      </c>
      <c r="I141" s="162"/>
      <c r="J141" s="163">
        <f t="shared" si="0"/>
        <v>0</v>
      </c>
      <c r="K141" s="164"/>
      <c r="L141" s="34"/>
      <c r="M141" s="165" t="s">
        <v>1</v>
      </c>
      <c r="N141" s="166" t="s">
        <v>40</v>
      </c>
      <c r="O141" s="62"/>
      <c r="P141" s="167">
        <f t="shared" si="1"/>
        <v>0</v>
      </c>
      <c r="Q141" s="167">
        <v>0</v>
      </c>
      <c r="R141" s="167">
        <f t="shared" si="2"/>
        <v>0</v>
      </c>
      <c r="S141" s="167">
        <v>0</v>
      </c>
      <c r="T141" s="168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595</v>
      </c>
      <c r="AT141" s="169" t="s">
        <v>224</v>
      </c>
      <c r="AU141" s="169" t="s">
        <v>85</v>
      </c>
      <c r="AY141" s="18" t="s">
        <v>222</v>
      </c>
      <c r="BE141" s="170">
        <f t="shared" si="4"/>
        <v>0</v>
      </c>
      <c r="BF141" s="170">
        <f t="shared" si="5"/>
        <v>0</v>
      </c>
      <c r="BG141" s="170">
        <f t="shared" si="6"/>
        <v>0</v>
      </c>
      <c r="BH141" s="170">
        <f t="shared" si="7"/>
        <v>0</v>
      </c>
      <c r="BI141" s="170">
        <f t="shared" si="8"/>
        <v>0</v>
      </c>
      <c r="BJ141" s="18" t="s">
        <v>85</v>
      </c>
      <c r="BK141" s="170">
        <f t="shared" si="9"/>
        <v>0</v>
      </c>
      <c r="BL141" s="18" t="s">
        <v>595</v>
      </c>
      <c r="BM141" s="169" t="s">
        <v>2649</v>
      </c>
    </row>
    <row r="142" spans="1:65" s="2" customFormat="1" ht="16.5" customHeight="1">
      <c r="A142" s="33"/>
      <c r="B142" s="156"/>
      <c r="C142" s="209" t="s">
        <v>160</v>
      </c>
      <c r="D142" s="209" t="s">
        <v>588</v>
      </c>
      <c r="E142" s="210" t="s">
        <v>2650</v>
      </c>
      <c r="F142" s="211" t="s">
        <v>2651</v>
      </c>
      <c r="G142" s="212" t="s">
        <v>227</v>
      </c>
      <c r="H142" s="213">
        <v>15</v>
      </c>
      <c r="I142" s="214"/>
      <c r="J142" s="215">
        <f t="shared" si="0"/>
        <v>0</v>
      </c>
      <c r="K142" s="216"/>
      <c r="L142" s="217"/>
      <c r="M142" s="218" t="s">
        <v>1</v>
      </c>
      <c r="N142" s="219" t="s">
        <v>40</v>
      </c>
      <c r="O142" s="62"/>
      <c r="P142" s="167">
        <f t="shared" si="1"/>
        <v>0</v>
      </c>
      <c r="Q142" s="167">
        <v>0</v>
      </c>
      <c r="R142" s="167">
        <f t="shared" si="2"/>
        <v>0</v>
      </c>
      <c r="S142" s="167">
        <v>0</v>
      </c>
      <c r="T142" s="168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1867</v>
      </c>
      <c r="AT142" s="169" t="s">
        <v>588</v>
      </c>
      <c r="AU142" s="169" t="s">
        <v>85</v>
      </c>
      <c r="AY142" s="18" t="s">
        <v>222</v>
      </c>
      <c r="BE142" s="170">
        <f t="shared" si="4"/>
        <v>0</v>
      </c>
      <c r="BF142" s="170">
        <f t="shared" si="5"/>
        <v>0</v>
      </c>
      <c r="BG142" s="170">
        <f t="shared" si="6"/>
        <v>0</v>
      </c>
      <c r="BH142" s="170">
        <f t="shared" si="7"/>
        <v>0</v>
      </c>
      <c r="BI142" s="170">
        <f t="shared" si="8"/>
        <v>0</v>
      </c>
      <c r="BJ142" s="18" t="s">
        <v>85</v>
      </c>
      <c r="BK142" s="170">
        <f t="shared" si="9"/>
        <v>0</v>
      </c>
      <c r="BL142" s="18" t="s">
        <v>595</v>
      </c>
      <c r="BM142" s="169" t="s">
        <v>2652</v>
      </c>
    </row>
    <row r="143" spans="1:65" s="2" customFormat="1" ht="24.15" customHeight="1">
      <c r="A143" s="33"/>
      <c r="B143" s="156"/>
      <c r="C143" s="157" t="s">
        <v>179</v>
      </c>
      <c r="D143" s="157" t="s">
        <v>224</v>
      </c>
      <c r="E143" s="158" t="s">
        <v>1888</v>
      </c>
      <c r="F143" s="159" t="s">
        <v>2653</v>
      </c>
      <c r="G143" s="160" t="s">
        <v>227</v>
      </c>
      <c r="H143" s="161">
        <v>18</v>
      </c>
      <c r="I143" s="162"/>
      <c r="J143" s="163">
        <f t="shared" si="0"/>
        <v>0</v>
      </c>
      <c r="K143" s="164"/>
      <c r="L143" s="34"/>
      <c r="M143" s="165" t="s">
        <v>1</v>
      </c>
      <c r="N143" s="166" t="s">
        <v>40</v>
      </c>
      <c r="O143" s="62"/>
      <c r="P143" s="167">
        <f t="shared" si="1"/>
        <v>0</v>
      </c>
      <c r="Q143" s="167">
        <v>0</v>
      </c>
      <c r="R143" s="167">
        <f t="shared" si="2"/>
        <v>0</v>
      </c>
      <c r="S143" s="167">
        <v>0</v>
      </c>
      <c r="T143" s="168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595</v>
      </c>
      <c r="AT143" s="169" t="s">
        <v>224</v>
      </c>
      <c r="AU143" s="169" t="s">
        <v>85</v>
      </c>
      <c r="AY143" s="18" t="s">
        <v>222</v>
      </c>
      <c r="BE143" s="170">
        <f t="shared" si="4"/>
        <v>0</v>
      </c>
      <c r="BF143" s="170">
        <f t="shared" si="5"/>
        <v>0</v>
      </c>
      <c r="BG143" s="170">
        <f t="shared" si="6"/>
        <v>0</v>
      </c>
      <c r="BH143" s="170">
        <f t="shared" si="7"/>
        <v>0</v>
      </c>
      <c r="BI143" s="170">
        <f t="shared" si="8"/>
        <v>0</v>
      </c>
      <c r="BJ143" s="18" t="s">
        <v>85</v>
      </c>
      <c r="BK143" s="170">
        <f t="shared" si="9"/>
        <v>0</v>
      </c>
      <c r="BL143" s="18" t="s">
        <v>595</v>
      </c>
      <c r="BM143" s="169" t="s">
        <v>2654</v>
      </c>
    </row>
    <row r="144" spans="1:65" s="2" customFormat="1" ht="16.5" customHeight="1">
      <c r="A144" s="33"/>
      <c r="B144" s="156"/>
      <c r="C144" s="209" t="s">
        <v>314</v>
      </c>
      <c r="D144" s="209" t="s">
        <v>588</v>
      </c>
      <c r="E144" s="210" t="s">
        <v>2655</v>
      </c>
      <c r="F144" s="211" t="s">
        <v>2656</v>
      </c>
      <c r="G144" s="212" t="s">
        <v>227</v>
      </c>
      <c r="H144" s="213">
        <v>18</v>
      </c>
      <c r="I144" s="214"/>
      <c r="J144" s="215">
        <f t="shared" si="0"/>
        <v>0</v>
      </c>
      <c r="K144" s="216"/>
      <c r="L144" s="217"/>
      <c r="M144" s="218" t="s">
        <v>1</v>
      </c>
      <c r="N144" s="219" t="s">
        <v>40</v>
      </c>
      <c r="O144" s="62"/>
      <c r="P144" s="167">
        <f t="shared" si="1"/>
        <v>0</v>
      </c>
      <c r="Q144" s="167">
        <v>0</v>
      </c>
      <c r="R144" s="167">
        <f t="shared" si="2"/>
        <v>0</v>
      </c>
      <c r="S144" s="167">
        <v>0</v>
      </c>
      <c r="T144" s="168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1867</v>
      </c>
      <c r="AT144" s="169" t="s">
        <v>588</v>
      </c>
      <c r="AU144" s="169" t="s">
        <v>85</v>
      </c>
      <c r="AY144" s="18" t="s">
        <v>222</v>
      </c>
      <c r="BE144" s="170">
        <f t="shared" si="4"/>
        <v>0</v>
      </c>
      <c r="BF144" s="170">
        <f t="shared" si="5"/>
        <v>0</v>
      </c>
      <c r="BG144" s="170">
        <f t="shared" si="6"/>
        <v>0</v>
      </c>
      <c r="BH144" s="170">
        <f t="shared" si="7"/>
        <v>0</v>
      </c>
      <c r="BI144" s="170">
        <f t="shared" si="8"/>
        <v>0</v>
      </c>
      <c r="BJ144" s="18" t="s">
        <v>85</v>
      </c>
      <c r="BK144" s="170">
        <f t="shared" si="9"/>
        <v>0</v>
      </c>
      <c r="BL144" s="18" t="s">
        <v>595</v>
      </c>
      <c r="BM144" s="169" t="s">
        <v>2657</v>
      </c>
    </row>
    <row r="145" spans="1:65" s="2" customFormat="1" ht="24.15" customHeight="1">
      <c r="A145" s="33"/>
      <c r="B145" s="156"/>
      <c r="C145" s="157" t="s">
        <v>321</v>
      </c>
      <c r="D145" s="157" t="s">
        <v>224</v>
      </c>
      <c r="E145" s="158" t="s">
        <v>2658</v>
      </c>
      <c r="F145" s="159" t="s">
        <v>2659</v>
      </c>
      <c r="G145" s="160" t="s">
        <v>227</v>
      </c>
      <c r="H145" s="161">
        <v>6</v>
      </c>
      <c r="I145" s="162"/>
      <c r="J145" s="163">
        <f t="shared" si="0"/>
        <v>0</v>
      </c>
      <c r="K145" s="164"/>
      <c r="L145" s="34"/>
      <c r="M145" s="165" t="s">
        <v>1</v>
      </c>
      <c r="N145" s="166" t="s">
        <v>40</v>
      </c>
      <c r="O145" s="62"/>
      <c r="P145" s="167">
        <f t="shared" si="1"/>
        <v>0</v>
      </c>
      <c r="Q145" s="167">
        <v>0</v>
      </c>
      <c r="R145" s="167">
        <f t="shared" si="2"/>
        <v>0</v>
      </c>
      <c r="S145" s="167">
        <v>0</v>
      </c>
      <c r="T145" s="168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595</v>
      </c>
      <c r="AT145" s="169" t="s">
        <v>224</v>
      </c>
      <c r="AU145" s="169" t="s">
        <v>85</v>
      </c>
      <c r="AY145" s="18" t="s">
        <v>222</v>
      </c>
      <c r="BE145" s="170">
        <f t="shared" si="4"/>
        <v>0</v>
      </c>
      <c r="BF145" s="170">
        <f t="shared" si="5"/>
        <v>0</v>
      </c>
      <c r="BG145" s="170">
        <f t="shared" si="6"/>
        <v>0</v>
      </c>
      <c r="BH145" s="170">
        <f t="shared" si="7"/>
        <v>0</v>
      </c>
      <c r="BI145" s="170">
        <f t="shared" si="8"/>
        <v>0</v>
      </c>
      <c r="BJ145" s="18" t="s">
        <v>85</v>
      </c>
      <c r="BK145" s="170">
        <f t="shared" si="9"/>
        <v>0</v>
      </c>
      <c r="BL145" s="18" t="s">
        <v>595</v>
      </c>
      <c r="BM145" s="169" t="s">
        <v>2660</v>
      </c>
    </row>
    <row r="146" spans="1:65" s="2" customFormat="1" ht="21.75" customHeight="1">
      <c r="A146" s="33"/>
      <c r="B146" s="156"/>
      <c r="C146" s="157" t="s">
        <v>330</v>
      </c>
      <c r="D146" s="157" t="s">
        <v>224</v>
      </c>
      <c r="E146" s="158" t="s">
        <v>2661</v>
      </c>
      <c r="F146" s="159" t="s">
        <v>2662</v>
      </c>
      <c r="G146" s="160" t="s">
        <v>227</v>
      </c>
      <c r="H146" s="161">
        <v>4</v>
      </c>
      <c r="I146" s="162"/>
      <c r="J146" s="163">
        <f t="shared" si="0"/>
        <v>0</v>
      </c>
      <c r="K146" s="164"/>
      <c r="L146" s="34"/>
      <c r="M146" s="165" t="s">
        <v>1</v>
      </c>
      <c r="N146" s="166" t="s">
        <v>40</v>
      </c>
      <c r="O146" s="62"/>
      <c r="P146" s="167">
        <f t="shared" si="1"/>
        <v>0</v>
      </c>
      <c r="Q146" s="167">
        <v>0</v>
      </c>
      <c r="R146" s="167">
        <f t="shared" si="2"/>
        <v>0</v>
      </c>
      <c r="S146" s="167">
        <v>0</v>
      </c>
      <c r="T146" s="168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595</v>
      </c>
      <c r="AT146" s="169" t="s">
        <v>224</v>
      </c>
      <c r="AU146" s="169" t="s">
        <v>85</v>
      </c>
      <c r="AY146" s="18" t="s">
        <v>222</v>
      </c>
      <c r="BE146" s="170">
        <f t="shared" si="4"/>
        <v>0</v>
      </c>
      <c r="BF146" s="170">
        <f t="shared" si="5"/>
        <v>0</v>
      </c>
      <c r="BG146" s="170">
        <f t="shared" si="6"/>
        <v>0</v>
      </c>
      <c r="BH146" s="170">
        <f t="shared" si="7"/>
        <v>0</v>
      </c>
      <c r="BI146" s="170">
        <f t="shared" si="8"/>
        <v>0</v>
      </c>
      <c r="BJ146" s="18" t="s">
        <v>85</v>
      </c>
      <c r="BK146" s="170">
        <f t="shared" si="9"/>
        <v>0</v>
      </c>
      <c r="BL146" s="18" t="s">
        <v>595</v>
      </c>
      <c r="BM146" s="169" t="s">
        <v>2663</v>
      </c>
    </row>
    <row r="147" spans="1:65" s="2" customFormat="1" ht="16.5" customHeight="1">
      <c r="A147" s="33"/>
      <c r="B147" s="156"/>
      <c r="C147" s="209" t="s">
        <v>335</v>
      </c>
      <c r="D147" s="209" t="s">
        <v>588</v>
      </c>
      <c r="E147" s="210" t="s">
        <v>2664</v>
      </c>
      <c r="F147" s="211" t="s">
        <v>2665</v>
      </c>
      <c r="G147" s="212" t="s">
        <v>227</v>
      </c>
      <c r="H147" s="213">
        <v>4</v>
      </c>
      <c r="I147" s="214"/>
      <c r="J147" s="215">
        <f t="shared" si="0"/>
        <v>0</v>
      </c>
      <c r="K147" s="216"/>
      <c r="L147" s="217"/>
      <c r="M147" s="218" t="s">
        <v>1</v>
      </c>
      <c r="N147" s="219" t="s">
        <v>40</v>
      </c>
      <c r="O147" s="62"/>
      <c r="P147" s="167">
        <f t="shared" si="1"/>
        <v>0</v>
      </c>
      <c r="Q147" s="167">
        <v>0</v>
      </c>
      <c r="R147" s="167">
        <f t="shared" si="2"/>
        <v>0</v>
      </c>
      <c r="S147" s="167">
        <v>0</v>
      </c>
      <c r="T147" s="168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1867</v>
      </c>
      <c r="AT147" s="169" t="s">
        <v>588</v>
      </c>
      <c r="AU147" s="169" t="s">
        <v>85</v>
      </c>
      <c r="AY147" s="18" t="s">
        <v>222</v>
      </c>
      <c r="BE147" s="170">
        <f t="shared" si="4"/>
        <v>0</v>
      </c>
      <c r="BF147" s="170">
        <f t="shared" si="5"/>
        <v>0</v>
      </c>
      <c r="BG147" s="170">
        <f t="shared" si="6"/>
        <v>0</v>
      </c>
      <c r="BH147" s="170">
        <f t="shared" si="7"/>
        <v>0</v>
      </c>
      <c r="BI147" s="170">
        <f t="shared" si="8"/>
        <v>0</v>
      </c>
      <c r="BJ147" s="18" t="s">
        <v>85</v>
      </c>
      <c r="BK147" s="170">
        <f t="shared" si="9"/>
        <v>0</v>
      </c>
      <c r="BL147" s="18" t="s">
        <v>595</v>
      </c>
      <c r="BM147" s="169" t="s">
        <v>2666</v>
      </c>
    </row>
    <row r="148" spans="1:65" s="2" customFormat="1" ht="16.5" customHeight="1">
      <c r="A148" s="33"/>
      <c r="B148" s="156"/>
      <c r="C148" s="157" t="s">
        <v>339</v>
      </c>
      <c r="D148" s="157" t="s">
        <v>224</v>
      </c>
      <c r="E148" s="158" t="s">
        <v>2667</v>
      </c>
      <c r="F148" s="159" t="s">
        <v>2668</v>
      </c>
      <c r="G148" s="160" t="s">
        <v>227</v>
      </c>
      <c r="H148" s="161">
        <v>1</v>
      </c>
      <c r="I148" s="162"/>
      <c r="J148" s="163">
        <f t="shared" si="0"/>
        <v>0</v>
      </c>
      <c r="K148" s="164"/>
      <c r="L148" s="34"/>
      <c r="M148" s="165" t="s">
        <v>1</v>
      </c>
      <c r="N148" s="166" t="s">
        <v>40</v>
      </c>
      <c r="O148" s="62"/>
      <c r="P148" s="167">
        <f t="shared" si="1"/>
        <v>0</v>
      </c>
      <c r="Q148" s="167">
        <v>0</v>
      </c>
      <c r="R148" s="167">
        <f t="shared" si="2"/>
        <v>0</v>
      </c>
      <c r="S148" s="167">
        <v>0</v>
      </c>
      <c r="T148" s="168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595</v>
      </c>
      <c r="AT148" s="169" t="s">
        <v>224</v>
      </c>
      <c r="AU148" s="169" t="s">
        <v>85</v>
      </c>
      <c r="AY148" s="18" t="s">
        <v>222</v>
      </c>
      <c r="BE148" s="170">
        <f t="shared" si="4"/>
        <v>0</v>
      </c>
      <c r="BF148" s="170">
        <f t="shared" si="5"/>
        <v>0</v>
      </c>
      <c r="BG148" s="170">
        <f t="shared" si="6"/>
        <v>0</v>
      </c>
      <c r="BH148" s="170">
        <f t="shared" si="7"/>
        <v>0</v>
      </c>
      <c r="BI148" s="170">
        <f t="shared" si="8"/>
        <v>0</v>
      </c>
      <c r="BJ148" s="18" t="s">
        <v>85</v>
      </c>
      <c r="BK148" s="170">
        <f t="shared" si="9"/>
        <v>0</v>
      </c>
      <c r="BL148" s="18" t="s">
        <v>595</v>
      </c>
      <c r="BM148" s="169" t="s">
        <v>2669</v>
      </c>
    </row>
    <row r="149" spans="1:65" s="2" customFormat="1" ht="16.5" customHeight="1">
      <c r="A149" s="33"/>
      <c r="B149" s="156"/>
      <c r="C149" s="209" t="s">
        <v>349</v>
      </c>
      <c r="D149" s="209" t="s">
        <v>588</v>
      </c>
      <c r="E149" s="210" t="s">
        <v>2670</v>
      </c>
      <c r="F149" s="211" t="s">
        <v>2671</v>
      </c>
      <c r="G149" s="212" t="s">
        <v>227</v>
      </c>
      <c r="H149" s="213">
        <v>1</v>
      </c>
      <c r="I149" s="214"/>
      <c r="J149" s="215">
        <f t="shared" si="0"/>
        <v>0</v>
      </c>
      <c r="K149" s="216"/>
      <c r="L149" s="217"/>
      <c r="M149" s="218" t="s">
        <v>1</v>
      </c>
      <c r="N149" s="219" t="s">
        <v>40</v>
      </c>
      <c r="O149" s="62"/>
      <c r="P149" s="167">
        <f t="shared" si="1"/>
        <v>0</v>
      </c>
      <c r="Q149" s="167">
        <v>0</v>
      </c>
      <c r="R149" s="167">
        <f t="shared" si="2"/>
        <v>0</v>
      </c>
      <c r="S149" s="167">
        <v>0</v>
      </c>
      <c r="T149" s="168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1867</v>
      </c>
      <c r="AT149" s="169" t="s">
        <v>588</v>
      </c>
      <c r="AU149" s="169" t="s">
        <v>85</v>
      </c>
      <c r="AY149" s="18" t="s">
        <v>222</v>
      </c>
      <c r="BE149" s="170">
        <f t="shared" si="4"/>
        <v>0</v>
      </c>
      <c r="BF149" s="170">
        <f t="shared" si="5"/>
        <v>0</v>
      </c>
      <c r="BG149" s="170">
        <f t="shared" si="6"/>
        <v>0</v>
      </c>
      <c r="BH149" s="170">
        <f t="shared" si="7"/>
        <v>0</v>
      </c>
      <c r="BI149" s="170">
        <f t="shared" si="8"/>
        <v>0</v>
      </c>
      <c r="BJ149" s="18" t="s">
        <v>85</v>
      </c>
      <c r="BK149" s="170">
        <f t="shared" si="9"/>
        <v>0</v>
      </c>
      <c r="BL149" s="18" t="s">
        <v>595</v>
      </c>
      <c r="BM149" s="169" t="s">
        <v>2672</v>
      </c>
    </row>
    <row r="150" spans="1:65" s="2" customFormat="1" ht="33" customHeight="1">
      <c r="A150" s="33"/>
      <c r="B150" s="156"/>
      <c r="C150" s="157" t="s">
        <v>357</v>
      </c>
      <c r="D150" s="157" t="s">
        <v>224</v>
      </c>
      <c r="E150" s="158" t="s">
        <v>2673</v>
      </c>
      <c r="F150" s="159" t="s">
        <v>2674</v>
      </c>
      <c r="G150" s="160" t="s">
        <v>227</v>
      </c>
      <c r="H150" s="161">
        <v>1</v>
      </c>
      <c r="I150" s="162"/>
      <c r="J150" s="163">
        <f t="shared" si="0"/>
        <v>0</v>
      </c>
      <c r="K150" s="164"/>
      <c r="L150" s="34"/>
      <c r="M150" s="165" t="s">
        <v>1</v>
      </c>
      <c r="N150" s="166" t="s">
        <v>40</v>
      </c>
      <c r="O150" s="62"/>
      <c r="P150" s="167">
        <f t="shared" si="1"/>
        <v>0</v>
      </c>
      <c r="Q150" s="167">
        <v>0</v>
      </c>
      <c r="R150" s="167">
        <f t="shared" si="2"/>
        <v>0</v>
      </c>
      <c r="S150" s="167">
        <v>0</v>
      </c>
      <c r="T150" s="168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595</v>
      </c>
      <c r="AT150" s="169" t="s">
        <v>224</v>
      </c>
      <c r="AU150" s="169" t="s">
        <v>85</v>
      </c>
      <c r="AY150" s="18" t="s">
        <v>222</v>
      </c>
      <c r="BE150" s="170">
        <f t="shared" si="4"/>
        <v>0</v>
      </c>
      <c r="BF150" s="170">
        <f t="shared" si="5"/>
        <v>0</v>
      </c>
      <c r="BG150" s="170">
        <f t="shared" si="6"/>
        <v>0</v>
      </c>
      <c r="BH150" s="170">
        <f t="shared" si="7"/>
        <v>0</v>
      </c>
      <c r="BI150" s="170">
        <f t="shared" si="8"/>
        <v>0</v>
      </c>
      <c r="BJ150" s="18" t="s">
        <v>85</v>
      </c>
      <c r="BK150" s="170">
        <f t="shared" si="9"/>
        <v>0</v>
      </c>
      <c r="BL150" s="18" t="s">
        <v>595</v>
      </c>
      <c r="BM150" s="169" t="s">
        <v>2675</v>
      </c>
    </row>
    <row r="151" spans="1:65" s="2" customFormat="1" ht="16.5" customHeight="1">
      <c r="A151" s="33"/>
      <c r="B151" s="156"/>
      <c r="C151" s="209" t="s">
        <v>362</v>
      </c>
      <c r="D151" s="209" t="s">
        <v>588</v>
      </c>
      <c r="E151" s="210" t="s">
        <v>2676</v>
      </c>
      <c r="F151" s="211" t="s">
        <v>2677</v>
      </c>
      <c r="G151" s="212" t="s">
        <v>227</v>
      </c>
      <c r="H151" s="213">
        <v>1</v>
      </c>
      <c r="I151" s="214"/>
      <c r="J151" s="215">
        <f t="shared" si="0"/>
        <v>0</v>
      </c>
      <c r="K151" s="216"/>
      <c r="L151" s="217"/>
      <c r="M151" s="218" t="s">
        <v>1</v>
      </c>
      <c r="N151" s="219" t="s">
        <v>40</v>
      </c>
      <c r="O151" s="62"/>
      <c r="P151" s="167">
        <f t="shared" si="1"/>
        <v>0</v>
      </c>
      <c r="Q151" s="167">
        <v>0</v>
      </c>
      <c r="R151" s="167">
        <f t="shared" si="2"/>
        <v>0</v>
      </c>
      <c r="S151" s="167">
        <v>0</v>
      </c>
      <c r="T151" s="168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1867</v>
      </c>
      <c r="AT151" s="169" t="s">
        <v>588</v>
      </c>
      <c r="AU151" s="169" t="s">
        <v>85</v>
      </c>
      <c r="AY151" s="18" t="s">
        <v>222</v>
      </c>
      <c r="BE151" s="170">
        <f t="shared" si="4"/>
        <v>0</v>
      </c>
      <c r="BF151" s="170">
        <f t="shared" si="5"/>
        <v>0</v>
      </c>
      <c r="BG151" s="170">
        <f t="shared" si="6"/>
        <v>0</v>
      </c>
      <c r="BH151" s="170">
        <f t="shared" si="7"/>
        <v>0</v>
      </c>
      <c r="BI151" s="170">
        <f t="shared" si="8"/>
        <v>0</v>
      </c>
      <c r="BJ151" s="18" t="s">
        <v>85</v>
      </c>
      <c r="BK151" s="170">
        <f t="shared" si="9"/>
        <v>0</v>
      </c>
      <c r="BL151" s="18" t="s">
        <v>595</v>
      </c>
      <c r="BM151" s="169" t="s">
        <v>2678</v>
      </c>
    </row>
    <row r="152" spans="1:65" s="2" customFormat="1" ht="24.15" customHeight="1">
      <c r="A152" s="33"/>
      <c r="B152" s="156"/>
      <c r="C152" s="157" t="s">
        <v>368</v>
      </c>
      <c r="D152" s="157" t="s">
        <v>224</v>
      </c>
      <c r="E152" s="158" t="s">
        <v>1987</v>
      </c>
      <c r="F152" s="159" t="s">
        <v>1988</v>
      </c>
      <c r="G152" s="160" t="s">
        <v>227</v>
      </c>
      <c r="H152" s="161">
        <v>3</v>
      </c>
      <c r="I152" s="162"/>
      <c r="J152" s="163">
        <f t="shared" si="0"/>
        <v>0</v>
      </c>
      <c r="K152" s="164"/>
      <c r="L152" s="34"/>
      <c r="M152" s="165" t="s">
        <v>1</v>
      </c>
      <c r="N152" s="166" t="s">
        <v>40</v>
      </c>
      <c r="O152" s="62"/>
      <c r="P152" s="167">
        <f t="shared" si="1"/>
        <v>0</v>
      </c>
      <c r="Q152" s="167">
        <v>0</v>
      </c>
      <c r="R152" s="167">
        <f t="shared" si="2"/>
        <v>0</v>
      </c>
      <c r="S152" s="167">
        <v>0</v>
      </c>
      <c r="T152" s="168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595</v>
      </c>
      <c r="AT152" s="169" t="s">
        <v>224</v>
      </c>
      <c r="AU152" s="169" t="s">
        <v>85</v>
      </c>
      <c r="AY152" s="18" t="s">
        <v>222</v>
      </c>
      <c r="BE152" s="170">
        <f t="shared" si="4"/>
        <v>0</v>
      </c>
      <c r="BF152" s="170">
        <f t="shared" si="5"/>
        <v>0</v>
      </c>
      <c r="BG152" s="170">
        <f t="shared" si="6"/>
        <v>0</v>
      </c>
      <c r="BH152" s="170">
        <f t="shared" si="7"/>
        <v>0</v>
      </c>
      <c r="BI152" s="170">
        <f t="shared" si="8"/>
        <v>0</v>
      </c>
      <c r="BJ152" s="18" t="s">
        <v>85</v>
      </c>
      <c r="BK152" s="170">
        <f t="shared" si="9"/>
        <v>0</v>
      </c>
      <c r="BL152" s="18" t="s">
        <v>595</v>
      </c>
      <c r="BM152" s="169" t="s">
        <v>2679</v>
      </c>
    </row>
    <row r="153" spans="1:65" s="2" customFormat="1" ht="16.5" customHeight="1">
      <c r="A153" s="33"/>
      <c r="B153" s="156"/>
      <c r="C153" s="209" t="s">
        <v>7</v>
      </c>
      <c r="D153" s="209" t="s">
        <v>588</v>
      </c>
      <c r="E153" s="210" t="s">
        <v>2680</v>
      </c>
      <c r="F153" s="211" t="s">
        <v>2681</v>
      </c>
      <c r="G153" s="212" t="s">
        <v>227</v>
      </c>
      <c r="H153" s="213">
        <v>3</v>
      </c>
      <c r="I153" s="214"/>
      <c r="J153" s="215">
        <f t="shared" si="0"/>
        <v>0</v>
      </c>
      <c r="K153" s="216"/>
      <c r="L153" s="217"/>
      <c r="M153" s="218" t="s">
        <v>1</v>
      </c>
      <c r="N153" s="219" t="s">
        <v>40</v>
      </c>
      <c r="O153" s="62"/>
      <c r="P153" s="167">
        <f t="shared" si="1"/>
        <v>0</v>
      </c>
      <c r="Q153" s="167">
        <v>0</v>
      </c>
      <c r="R153" s="167">
        <f t="shared" si="2"/>
        <v>0</v>
      </c>
      <c r="S153" s="167">
        <v>0</v>
      </c>
      <c r="T153" s="168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1867</v>
      </c>
      <c r="AT153" s="169" t="s">
        <v>588</v>
      </c>
      <c r="AU153" s="169" t="s">
        <v>85</v>
      </c>
      <c r="AY153" s="18" t="s">
        <v>222</v>
      </c>
      <c r="BE153" s="170">
        <f t="shared" si="4"/>
        <v>0</v>
      </c>
      <c r="BF153" s="170">
        <f t="shared" si="5"/>
        <v>0</v>
      </c>
      <c r="BG153" s="170">
        <f t="shared" si="6"/>
        <v>0</v>
      </c>
      <c r="BH153" s="170">
        <f t="shared" si="7"/>
        <v>0</v>
      </c>
      <c r="BI153" s="170">
        <f t="shared" si="8"/>
        <v>0</v>
      </c>
      <c r="BJ153" s="18" t="s">
        <v>85</v>
      </c>
      <c r="BK153" s="170">
        <f t="shared" si="9"/>
        <v>0</v>
      </c>
      <c r="BL153" s="18" t="s">
        <v>595</v>
      </c>
      <c r="BM153" s="169" t="s">
        <v>2682</v>
      </c>
    </row>
    <row r="154" spans="1:65" s="2" customFormat="1" ht="24.15" customHeight="1">
      <c r="A154" s="33"/>
      <c r="B154" s="156"/>
      <c r="C154" s="157" t="s">
        <v>380</v>
      </c>
      <c r="D154" s="157" t="s">
        <v>224</v>
      </c>
      <c r="E154" s="158" t="s">
        <v>2683</v>
      </c>
      <c r="F154" s="159" t="s">
        <v>2684</v>
      </c>
      <c r="G154" s="160" t="s">
        <v>399</v>
      </c>
      <c r="H154" s="161">
        <v>70</v>
      </c>
      <c r="I154" s="162"/>
      <c r="J154" s="163">
        <f t="shared" si="0"/>
        <v>0</v>
      </c>
      <c r="K154" s="164"/>
      <c r="L154" s="34"/>
      <c r="M154" s="165" t="s">
        <v>1</v>
      </c>
      <c r="N154" s="166" t="s">
        <v>40</v>
      </c>
      <c r="O154" s="62"/>
      <c r="P154" s="167">
        <f t="shared" si="1"/>
        <v>0</v>
      </c>
      <c r="Q154" s="167">
        <v>0</v>
      </c>
      <c r="R154" s="167">
        <f t="shared" si="2"/>
        <v>0</v>
      </c>
      <c r="S154" s="167">
        <v>0</v>
      </c>
      <c r="T154" s="168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595</v>
      </c>
      <c r="AT154" s="169" t="s">
        <v>224</v>
      </c>
      <c r="AU154" s="169" t="s">
        <v>85</v>
      </c>
      <c r="AY154" s="18" t="s">
        <v>222</v>
      </c>
      <c r="BE154" s="170">
        <f t="shared" si="4"/>
        <v>0</v>
      </c>
      <c r="BF154" s="170">
        <f t="shared" si="5"/>
        <v>0</v>
      </c>
      <c r="BG154" s="170">
        <f t="shared" si="6"/>
        <v>0</v>
      </c>
      <c r="BH154" s="170">
        <f t="shared" si="7"/>
        <v>0</v>
      </c>
      <c r="BI154" s="170">
        <f t="shared" si="8"/>
        <v>0</v>
      </c>
      <c r="BJ154" s="18" t="s">
        <v>85</v>
      </c>
      <c r="BK154" s="170">
        <f t="shared" si="9"/>
        <v>0</v>
      </c>
      <c r="BL154" s="18" t="s">
        <v>595</v>
      </c>
      <c r="BM154" s="169" t="s">
        <v>2685</v>
      </c>
    </row>
    <row r="155" spans="1:65" s="2" customFormat="1" ht="16.5" customHeight="1">
      <c r="A155" s="33"/>
      <c r="B155" s="156"/>
      <c r="C155" s="209" t="s">
        <v>415</v>
      </c>
      <c r="D155" s="209" t="s">
        <v>588</v>
      </c>
      <c r="E155" s="210" t="s">
        <v>2041</v>
      </c>
      <c r="F155" s="211" t="s">
        <v>2042</v>
      </c>
      <c r="G155" s="212" t="s">
        <v>399</v>
      </c>
      <c r="H155" s="213">
        <v>70</v>
      </c>
      <c r="I155" s="214"/>
      <c r="J155" s="215">
        <f t="shared" si="0"/>
        <v>0</v>
      </c>
      <c r="K155" s="216"/>
      <c r="L155" s="217"/>
      <c r="M155" s="218" t="s">
        <v>1</v>
      </c>
      <c r="N155" s="219" t="s">
        <v>40</v>
      </c>
      <c r="O155" s="62"/>
      <c r="P155" s="167">
        <f t="shared" si="1"/>
        <v>0</v>
      </c>
      <c r="Q155" s="167">
        <v>0</v>
      </c>
      <c r="R155" s="167">
        <f t="shared" si="2"/>
        <v>0</v>
      </c>
      <c r="S155" s="167">
        <v>0</v>
      </c>
      <c r="T155" s="168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1867</v>
      </c>
      <c r="AT155" s="169" t="s">
        <v>588</v>
      </c>
      <c r="AU155" s="169" t="s">
        <v>85</v>
      </c>
      <c r="AY155" s="18" t="s">
        <v>222</v>
      </c>
      <c r="BE155" s="170">
        <f t="shared" si="4"/>
        <v>0</v>
      </c>
      <c r="BF155" s="170">
        <f t="shared" si="5"/>
        <v>0</v>
      </c>
      <c r="BG155" s="170">
        <f t="shared" si="6"/>
        <v>0</v>
      </c>
      <c r="BH155" s="170">
        <f t="shared" si="7"/>
        <v>0</v>
      </c>
      <c r="BI155" s="170">
        <f t="shared" si="8"/>
        <v>0</v>
      </c>
      <c r="BJ155" s="18" t="s">
        <v>85</v>
      </c>
      <c r="BK155" s="170">
        <f t="shared" si="9"/>
        <v>0</v>
      </c>
      <c r="BL155" s="18" t="s">
        <v>595</v>
      </c>
      <c r="BM155" s="169" t="s">
        <v>2686</v>
      </c>
    </row>
    <row r="156" spans="1:65" s="2" customFormat="1" ht="24.15" customHeight="1">
      <c r="A156" s="33"/>
      <c r="B156" s="156"/>
      <c r="C156" s="157" t="s">
        <v>424</v>
      </c>
      <c r="D156" s="157" t="s">
        <v>224</v>
      </c>
      <c r="E156" s="158" t="s">
        <v>2687</v>
      </c>
      <c r="F156" s="159" t="s">
        <v>2688</v>
      </c>
      <c r="G156" s="160" t="s">
        <v>399</v>
      </c>
      <c r="H156" s="161">
        <v>20</v>
      </c>
      <c r="I156" s="162"/>
      <c r="J156" s="163">
        <f t="shared" si="0"/>
        <v>0</v>
      </c>
      <c r="K156" s="164"/>
      <c r="L156" s="34"/>
      <c r="M156" s="165" t="s">
        <v>1</v>
      </c>
      <c r="N156" s="166" t="s">
        <v>40</v>
      </c>
      <c r="O156" s="62"/>
      <c r="P156" s="167">
        <f t="shared" si="1"/>
        <v>0</v>
      </c>
      <c r="Q156" s="167">
        <v>0</v>
      </c>
      <c r="R156" s="167">
        <f t="shared" si="2"/>
        <v>0</v>
      </c>
      <c r="S156" s="167">
        <v>0</v>
      </c>
      <c r="T156" s="168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595</v>
      </c>
      <c r="AT156" s="169" t="s">
        <v>224</v>
      </c>
      <c r="AU156" s="169" t="s">
        <v>85</v>
      </c>
      <c r="AY156" s="18" t="s">
        <v>222</v>
      </c>
      <c r="BE156" s="170">
        <f t="shared" si="4"/>
        <v>0</v>
      </c>
      <c r="BF156" s="170">
        <f t="shared" si="5"/>
        <v>0</v>
      </c>
      <c r="BG156" s="170">
        <f t="shared" si="6"/>
        <v>0</v>
      </c>
      <c r="BH156" s="170">
        <f t="shared" si="7"/>
        <v>0</v>
      </c>
      <c r="BI156" s="170">
        <f t="shared" si="8"/>
        <v>0</v>
      </c>
      <c r="BJ156" s="18" t="s">
        <v>85</v>
      </c>
      <c r="BK156" s="170">
        <f t="shared" si="9"/>
        <v>0</v>
      </c>
      <c r="BL156" s="18" t="s">
        <v>595</v>
      </c>
      <c r="BM156" s="169" t="s">
        <v>2689</v>
      </c>
    </row>
    <row r="157" spans="1:65" s="2" customFormat="1" ht="16.5" customHeight="1">
      <c r="A157" s="33"/>
      <c r="B157" s="156"/>
      <c r="C157" s="209" t="s">
        <v>429</v>
      </c>
      <c r="D157" s="209" t="s">
        <v>588</v>
      </c>
      <c r="E157" s="210" t="s">
        <v>2690</v>
      </c>
      <c r="F157" s="211" t="s">
        <v>2691</v>
      </c>
      <c r="G157" s="212" t="s">
        <v>399</v>
      </c>
      <c r="H157" s="213">
        <v>20</v>
      </c>
      <c r="I157" s="214"/>
      <c r="J157" s="215">
        <f t="shared" si="0"/>
        <v>0</v>
      </c>
      <c r="K157" s="216"/>
      <c r="L157" s="217"/>
      <c r="M157" s="218" t="s">
        <v>1</v>
      </c>
      <c r="N157" s="219" t="s">
        <v>40</v>
      </c>
      <c r="O157" s="62"/>
      <c r="P157" s="167">
        <f t="shared" si="1"/>
        <v>0</v>
      </c>
      <c r="Q157" s="167">
        <v>0</v>
      </c>
      <c r="R157" s="167">
        <f t="shared" si="2"/>
        <v>0</v>
      </c>
      <c r="S157" s="167">
        <v>0</v>
      </c>
      <c r="T157" s="168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1867</v>
      </c>
      <c r="AT157" s="169" t="s">
        <v>588</v>
      </c>
      <c r="AU157" s="169" t="s">
        <v>85</v>
      </c>
      <c r="AY157" s="18" t="s">
        <v>222</v>
      </c>
      <c r="BE157" s="170">
        <f t="shared" si="4"/>
        <v>0</v>
      </c>
      <c r="BF157" s="170">
        <f t="shared" si="5"/>
        <v>0</v>
      </c>
      <c r="BG157" s="170">
        <f t="shared" si="6"/>
        <v>0</v>
      </c>
      <c r="BH157" s="170">
        <f t="shared" si="7"/>
        <v>0</v>
      </c>
      <c r="BI157" s="170">
        <f t="shared" si="8"/>
        <v>0</v>
      </c>
      <c r="BJ157" s="18" t="s">
        <v>85</v>
      </c>
      <c r="BK157" s="170">
        <f t="shared" si="9"/>
        <v>0</v>
      </c>
      <c r="BL157" s="18" t="s">
        <v>595</v>
      </c>
      <c r="BM157" s="169" t="s">
        <v>2692</v>
      </c>
    </row>
    <row r="158" spans="1:65" s="2" customFormat="1" ht="16.5" customHeight="1">
      <c r="A158" s="33"/>
      <c r="B158" s="156"/>
      <c r="C158" s="157" t="s">
        <v>473</v>
      </c>
      <c r="D158" s="157" t="s">
        <v>224</v>
      </c>
      <c r="E158" s="158" t="s">
        <v>2099</v>
      </c>
      <c r="F158" s="159" t="s">
        <v>2100</v>
      </c>
      <c r="G158" s="160" t="s">
        <v>2101</v>
      </c>
      <c r="H158" s="161">
        <v>4</v>
      </c>
      <c r="I158" s="162"/>
      <c r="J158" s="163">
        <f t="shared" si="0"/>
        <v>0</v>
      </c>
      <c r="K158" s="164"/>
      <c r="L158" s="34"/>
      <c r="M158" s="165" t="s">
        <v>1</v>
      </c>
      <c r="N158" s="166" t="s">
        <v>40</v>
      </c>
      <c r="O158" s="62"/>
      <c r="P158" s="167">
        <f t="shared" si="1"/>
        <v>0</v>
      </c>
      <c r="Q158" s="167">
        <v>0</v>
      </c>
      <c r="R158" s="167">
        <f t="shared" si="2"/>
        <v>0</v>
      </c>
      <c r="S158" s="167">
        <v>0</v>
      </c>
      <c r="T158" s="168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595</v>
      </c>
      <c r="AT158" s="169" t="s">
        <v>224</v>
      </c>
      <c r="AU158" s="169" t="s">
        <v>85</v>
      </c>
      <c r="AY158" s="18" t="s">
        <v>222</v>
      </c>
      <c r="BE158" s="170">
        <f t="shared" si="4"/>
        <v>0</v>
      </c>
      <c r="BF158" s="170">
        <f t="shared" si="5"/>
        <v>0</v>
      </c>
      <c r="BG158" s="170">
        <f t="shared" si="6"/>
        <v>0</v>
      </c>
      <c r="BH158" s="170">
        <f t="shared" si="7"/>
        <v>0</v>
      </c>
      <c r="BI158" s="170">
        <f t="shared" si="8"/>
        <v>0</v>
      </c>
      <c r="BJ158" s="18" t="s">
        <v>85</v>
      </c>
      <c r="BK158" s="170">
        <f t="shared" si="9"/>
        <v>0</v>
      </c>
      <c r="BL158" s="18" t="s">
        <v>595</v>
      </c>
      <c r="BM158" s="169" t="s">
        <v>2693</v>
      </c>
    </row>
    <row r="159" spans="1:65" s="2" customFormat="1" ht="16.5" customHeight="1">
      <c r="A159" s="33"/>
      <c r="B159" s="156"/>
      <c r="C159" s="157" t="s">
        <v>479</v>
      </c>
      <c r="D159" s="157" t="s">
        <v>224</v>
      </c>
      <c r="E159" s="158" t="s">
        <v>2108</v>
      </c>
      <c r="F159" s="159" t="s">
        <v>2109</v>
      </c>
      <c r="G159" s="160" t="s">
        <v>2110</v>
      </c>
      <c r="H159" s="161">
        <v>1</v>
      </c>
      <c r="I159" s="162"/>
      <c r="J159" s="163">
        <f t="shared" si="0"/>
        <v>0</v>
      </c>
      <c r="K159" s="164"/>
      <c r="L159" s="34"/>
      <c r="M159" s="165" t="s">
        <v>1</v>
      </c>
      <c r="N159" s="166" t="s">
        <v>40</v>
      </c>
      <c r="O159" s="62"/>
      <c r="P159" s="167">
        <f t="shared" si="1"/>
        <v>0</v>
      </c>
      <c r="Q159" s="167">
        <v>0</v>
      </c>
      <c r="R159" s="167">
        <f t="shared" si="2"/>
        <v>0</v>
      </c>
      <c r="S159" s="167">
        <v>0</v>
      </c>
      <c r="T159" s="168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595</v>
      </c>
      <c r="AT159" s="169" t="s">
        <v>224</v>
      </c>
      <c r="AU159" s="169" t="s">
        <v>85</v>
      </c>
      <c r="AY159" s="18" t="s">
        <v>222</v>
      </c>
      <c r="BE159" s="170">
        <f t="shared" si="4"/>
        <v>0</v>
      </c>
      <c r="BF159" s="170">
        <f t="shared" si="5"/>
        <v>0</v>
      </c>
      <c r="BG159" s="170">
        <f t="shared" si="6"/>
        <v>0</v>
      </c>
      <c r="BH159" s="170">
        <f t="shared" si="7"/>
        <v>0</v>
      </c>
      <c r="BI159" s="170">
        <f t="shared" si="8"/>
        <v>0</v>
      </c>
      <c r="BJ159" s="18" t="s">
        <v>85</v>
      </c>
      <c r="BK159" s="170">
        <f t="shared" si="9"/>
        <v>0</v>
      </c>
      <c r="BL159" s="18" t="s">
        <v>595</v>
      </c>
      <c r="BM159" s="169" t="s">
        <v>2694</v>
      </c>
    </row>
    <row r="160" spans="1:65" s="2" customFormat="1" ht="16.5" customHeight="1">
      <c r="A160" s="33"/>
      <c r="B160" s="156"/>
      <c r="C160" s="157" t="s">
        <v>484</v>
      </c>
      <c r="D160" s="157" t="s">
        <v>224</v>
      </c>
      <c r="E160" s="158" t="s">
        <v>2695</v>
      </c>
      <c r="F160" s="159" t="s">
        <v>2109</v>
      </c>
      <c r="G160" s="160" t="s">
        <v>893</v>
      </c>
      <c r="H160" s="228">
        <v>9.3819999999999997</v>
      </c>
      <c r="I160" s="162"/>
      <c r="J160" s="163">
        <f t="shared" si="0"/>
        <v>0</v>
      </c>
      <c r="K160" s="164"/>
      <c r="L160" s="34"/>
      <c r="M160" s="165" t="s">
        <v>1</v>
      </c>
      <c r="N160" s="166" t="s">
        <v>40</v>
      </c>
      <c r="O160" s="62"/>
      <c r="P160" s="167">
        <f t="shared" si="1"/>
        <v>0</v>
      </c>
      <c r="Q160" s="167">
        <v>0</v>
      </c>
      <c r="R160" s="167">
        <f t="shared" si="2"/>
        <v>0</v>
      </c>
      <c r="S160" s="167">
        <v>0</v>
      </c>
      <c r="T160" s="168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595</v>
      </c>
      <c r="AT160" s="169" t="s">
        <v>224</v>
      </c>
      <c r="AU160" s="169" t="s">
        <v>85</v>
      </c>
      <c r="AY160" s="18" t="s">
        <v>222</v>
      </c>
      <c r="BE160" s="170">
        <f t="shared" si="4"/>
        <v>0</v>
      </c>
      <c r="BF160" s="170">
        <f t="shared" si="5"/>
        <v>0</v>
      </c>
      <c r="BG160" s="170">
        <f t="shared" si="6"/>
        <v>0</v>
      </c>
      <c r="BH160" s="170">
        <f t="shared" si="7"/>
        <v>0</v>
      </c>
      <c r="BI160" s="170">
        <f t="shared" si="8"/>
        <v>0</v>
      </c>
      <c r="BJ160" s="18" t="s">
        <v>85</v>
      </c>
      <c r="BK160" s="170">
        <f t="shared" si="9"/>
        <v>0</v>
      </c>
      <c r="BL160" s="18" t="s">
        <v>595</v>
      </c>
      <c r="BM160" s="169" t="s">
        <v>2696</v>
      </c>
    </row>
    <row r="161" spans="1:65" s="2" customFormat="1" ht="16.5" customHeight="1">
      <c r="A161" s="33"/>
      <c r="B161" s="156"/>
      <c r="C161" s="157" t="s">
        <v>488</v>
      </c>
      <c r="D161" s="157" t="s">
        <v>224</v>
      </c>
      <c r="E161" s="158" t="s">
        <v>2697</v>
      </c>
      <c r="F161" s="159" t="s">
        <v>2113</v>
      </c>
      <c r="G161" s="160" t="s">
        <v>893</v>
      </c>
      <c r="H161" s="228">
        <v>6.2949999999999999</v>
      </c>
      <c r="I161" s="162"/>
      <c r="J161" s="163">
        <f t="shared" si="0"/>
        <v>0</v>
      </c>
      <c r="K161" s="164"/>
      <c r="L161" s="34"/>
      <c r="M161" s="165" t="s">
        <v>1</v>
      </c>
      <c r="N161" s="166" t="s">
        <v>40</v>
      </c>
      <c r="O161" s="62"/>
      <c r="P161" s="167">
        <f t="shared" si="1"/>
        <v>0</v>
      </c>
      <c r="Q161" s="167">
        <v>0</v>
      </c>
      <c r="R161" s="167">
        <f t="shared" si="2"/>
        <v>0</v>
      </c>
      <c r="S161" s="167">
        <v>0</v>
      </c>
      <c r="T161" s="168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595</v>
      </c>
      <c r="AT161" s="169" t="s">
        <v>224</v>
      </c>
      <c r="AU161" s="169" t="s">
        <v>85</v>
      </c>
      <c r="AY161" s="18" t="s">
        <v>222</v>
      </c>
      <c r="BE161" s="170">
        <f t="shared" si="4"/>
        <v>0</v>
      </c>
      <c r="BF161" s="170">
        <f t="shared" si="5"/>
        <v>0</v>
      </c>
      <c r="BG161" s="170">
        <f t="shared" si="6"/>
        <v>0</v>
      </c>
      <c r="BH161" s="170">
        <f t="shared" si="7"/>
        <v>0</v>
      </c>
      <c r="BI161" s="170">
        <f t="shared" si="8"/>
        <v>0</v>
      </c>
      <c r="BJ161" s="18" t="s">
        <v>85</v>
      </c>
      <c r="BK161" s="170">
        <f t="shared" si="9"/>
        <v>0</v>
      </c>
      <c r="BL161" s="18" t="s">
        <v>595</v>
      </c>
      <c r="BM161" s="169" t="s">
        <v>2698</v>
      </c>
    </row>
    <row r="162" spans="1:65" s="2" customFormat="1" ht="16.5" customHeight="1">
      <c r="A162" s="33"/>
      <c r="B162" s="156"/>
      <c r="C162" s="157" t="s">
        <v>492</v>
      </c>
      <c r="D162" s="157" t="s">
        <v>224</v>
      </c>
      <c r="E162" s="158" t="s">
        <v>2699</v>
      </c>
      <c r="F162" s="159" t="s">
        <v>2117</v>
      </c>
      <c r="G162" s="160" t="s">
        <v>893</v>
      </c>
      <c r="H162" s="228">
        <v>11.327999999999999</v>
      </c>
      <c r="I162" s="162"/>
      <c r="J162" s="163">
        <f t="shared" si="0"/>
        <v>0</v>
      </c>
      <c r="K162" s="164"/>
      <c r="L162" s="34"/>
      <c r="M162" s="165" t="s">
        <v>1</v>
      </c>
      <c r="N162" s="166" t="s">
        <v>40</v>
      </c>
      <c r="O162" s="62"/>
      <c r="P162" s="167">
        <f t="shared" si="1"/>
        <v>0</v>
      </c>
      <c r="Q162" s="167">
        <v>0</v>
      </c>
      <c r="R162" s="167">
        <f t="shared" si="2"/>
        <v>0</v>
      </c>
      <c r="S162" s="167">
        <v>0</v>
      </c>
      <c r="T162" s="168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595</v>
      </c>
      <c r="AT162" s="169" t="s">
        <v>224</v>
      </c>
      <c r="AU162" s="169" t="s">
        <v>85</v>
      </c>
      <c r="AY162" s="18" t="s">
        <v>222</v>
      </c>
      <c r="BE162" s="170">
        <f t="shared" si="4"/>
        <v>0</v>
      </c>
      <c r="BF162" s="170">
        <f t="shared" si="5"/>
        <v>0</v>
      </c>
      <c r="BG162" s="170">
        <f t="shared" si="6"/>
        <v>0</v>
      </c>
      <c r="BH162" s="170">
        <f t="shared" si="7"/>
        <v>0</v>
      </c>
      <c r="BI162" s="170">
        <f t="shared" si="8"/>
        <v>0</v>
      </c>
      <c r="BJ162" s="18" t="s">
        <v>85</v>
      </c>
      <c r="BK162" s="170">
        <f t="shared" si="9"/>
        <v>0</v>
      </c>
      <c r="BL162" s="18" t="s">
        <v>595</v>
      </c>
      <c r="BM162" s="169" t="s">
        <v>2700</v>
      </c>
    </row>
    <row r="163" spans="1:65" s="12" customFormat="1" ht="22.95" customHeight="1">
      <c r="B163" s="143"/>
      <c r="D163" s="144" t="s">
        <v>73</v>
      </c>
      <c r="E163" s="154" t="s">
        <v>2701</v>
      </c>
      <c r="F163" s="154" t="s">
        <v>2702</v>
      </c>
      <c r="I163" s="146"/>
      <c r="J163" s="155">
        <f>BK163</f>
        <v>0</v>
      </c>
      <c r="L163" s="143"/>
      <c r="M163" s="148"/>
      <c r="N163" s="149"/>
      <c r="O163" s="149"/>
      <c r="P163" s="150">
        <f>SUM(P164:P171)</f>
        <v>0</v>
      </c>
      <c r="Q163" s="149"/>
      <c r="R163" s="150">
        <f>SUM(R164:R171)</f>
        <v>1.635</v>
      </c>
      <c r="S163" s="149"/>
      <c r="T163" s="151">
        <f>SUM(T164:T171)</f>
        <v>0</v>
      </c>
      <c r="AR163" s="144" t="s">
        <v>90</v>
      </c>
      <c r="AT163" s="152" t="s">
        <v>73</v>
      </c>
      <c r="AU163" s="152" t="s">
        <v>78</v>
      </c>
      <c r="AY163" s="144" t="s">
        <v>222</v>
      </c>
      <c r="BK163" s="153">
        <f>SUM(BK164:BK171)</f>
        <v>0</v>
      </c>
    </row>
    <row r="164" spans="1:65" s="2" customFormat="1" ht="24.15" customHeight="1">
      <c r="A164" s="33"/>
      <c r="B164" s="156"/>
      <c r="C164" s="157" t="s">
        <v>496</v>
      </c>
      <c r="D164" s="157" t="s">
        <v>224</v>
      </c>
      <c r="E164" s="158" t="s">
        <v>2703</v>
      </c>
      <c r="F164" s="159" t="s">
        <v>2704</v>
      </c>
      <c r="G164" s="160" t="s">
        <v>2705</v>
      </c>
      <c r="H164" s="161">
        <v>3.9E-2</v>
      </c>
      <c r="I164" s="162"/>
      <c r="J164" s="163">
        <f t="shared" ref="J164:J171" si="10">ROUND(I164*H164,2)</f>
        <v>0</v>
      </c>
      <c r="K164" s="164"/>
      <c r="L164" s="34"/>
      <c r="M164" s="165" t="s">
        <v>1</v>
      </c>
      <c r="N164" s="166" t="s">
        <v>40</v>
      </c>
      <c r="O164" s="62"/>
      <c r="P164" s="167">
        <f t="shared" ref="P164:P171" si="11">O164*H164</f>
        <v>0</v>
      </c>
      <c r="Q164" s="167">
        <v>0</v>
      </c>
      <c r="R164" s="167">
        <f t="shared" ref="R164:R171" si="12">Q164*H164</f>
        <v>0</v>
      </c>
      <c r="S164" s="167">
        <v>0</v>
      </c>
      <c r="T164" s="168">
        <f t="shared" ref="T164:T171" si="13"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595</v>
      </c>
      <c r="AT164" s="169" t="s">
        <v>224</v>
      </c>
      <c r="AU164" s="169" t="s">
        <v>85</v>
      </c>
      <c r="AY164" s="18" t="s">
        <v>222</v>
      </c>
      <c r="BE164" s="170">
        <f t="shared" ref="BE164:BE171" si="14">IF(N164="základná",J164,0)</f>
        <v>0</v>
      </c>
      <c r="BF164" s="170">
        <f t="shared" ref="BF164:BF171" si="15">IF(N164="znížená",J164,0)</f>
        <v>0</v>
      </c>
      <c r="BG164" s="170">
        <f t="shared" ref="BG164:BG171" si="16">IF(N164="zákl. prenesená",J164,0)</f>
        <v>0</v>
      </c>
      <c r="BH164" s="170">
        <f t="shared" ref="BH164:BH171" si="17">IF(N164="zníž. prenesená",J164,0)</f>
        <v>0</v>
      </c>
      <c r="BI164" s="170">
        <f t="shared" ref="BI164:BI171" si="18">IF(N164="nulová",J164,0)</f>
        <v>0</v>
      </c>
      <c r="BJ164" s="18" t="s">
        <v>85</v>
      </c>
      <c r="BK164" s="170">
        <f t="shared" ref="BK164:BK171" si="19">ROUND(I164*H164,2)</f>
        <v>0</v>
      </c>
      <c r="BL164" s="18" t="s">
        <v>595</v>
      </c>
      <c r="BM164" s="169" t="s">
        <v>2706</v>
      </c>
    </row>
    <row r="165" spans="1:65" s="2" customFormat="1" ht="24.15" customHeight="1">
      <c r="A165" s="33"/>
      <c r="B165" s="156"/>
      <c r="C165" s="157" t="s">
        <v>500</v>
      </c>
      <c r="D165" s="157" t="s">
        <v>224</v>
      </c>
      <c r="E165" s="158" t="s">
        <v>2707</v>
      </c>
      <c r="F165" s="159" t="s">
        <v>2708</v>
      </c>
      <c r="G165" s="160" t="s">
        <v>399</v>
      </c>
      <c r="H165" s="161">
        <v>9</v>
      </c>
      <c r="I165" s="162"/>
      <c r="J165" s="163">
        <f t="shared" si="10"/>
        <v>0</v>
      </c>
      <c r="K165" s="164"/>
      <c r="L165" s="34"/>
      <c r="M165" s="165" t="s">
        <v>1</v>
      </c>
      <c r="N165" s="166" t="s">
        <v>40</v>
      </c>
      <c r="O165" s="62"/>
      <c r="P165" s="167">
        <f t="shared" si="11"/>
        <v>0</v>
      </c>
      <c r="Q165" s="167">
        <v>0</v>
      </c>
      <c r="R165" s="167">
        <f t="shared" si="12"/>
        <v>0</v>
      </c>
      <c r="S165" s="167">
        <v>0</v>
      </c>
      <c r="T165" s="168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595</v>
      </c>
      <c r="AT165" s="169" t="s">
        <v>224</v>
      </c>
      <c r="AU165" s="169" t="s">
        <v>85</v>
      </c>
      <c r="AY165" s="18" t="s">
        <v>222</v>
      </c>
      <c r="BE165" s="170">
        <f t="shared" si="14"/>
        <v>0</v>
      </c>
      <c r="BF165" s="170">
        <f t="shared" si="15"/>
        <v>0</v>
      </c>
      <c r="BG165" s="170">
        <f t="shared" si="16"/>
        <v>0</v>
      </c>
      <c r="BH165" s="170">
        <f t="shared" si="17"/>
        <v>0</v>
      </c>
      <c r="BI165" s="170">
        <f t="shared" si="18"/>
        <v>0</v>
      </c>
      <c r="BJ165" s="18" t="s">
        <v>85</v>
      </c>
      <c r="BK165" s="170">
        <f t="shared" si="19"/>
        <v>0</v>
      </c>
      <c r="BL165" s="18" t="s">
        <v>595</v>
      </c>
      <c r="BM165" s="169" t="s">
        <v>2709</v>
      </c>
    </row>
    <row r="166" spans="1:65" s="2" customFormat="1" ht="33" customHeight="1">
      <c r="A166" s="33"/>
      <c r="B166" s="156"/>
      <c r="C166" s="157" t="s">
        <v>506</v>
      </c>
      <c r="D166" s="157" t="s">
        <v>224</v>
      </c>
      <c r="E166" s="158" t="s">
        <v>2710</v>
      </c>
      <c r="F166" s="159" t="s">
        <v>2711</v>
      </c>
      <c r="G166" s="160" t="s">
        <v>399</v>
      </c>
      <c r="H166" s="161">
        <v>9</v>
      </c>
      <c r="I166" s="162"/>
      <c r="J166" s="163">
        <f t="shared" si="10"/>
        <v>0</v>
      </c>
      <c r="K166" s="164"/>
      <c r="L166" s="34"/>
      <c r="M166" s="165" t="s">
        <v>1</v>
      </c>
      <c r="N166" s="166" t="s">
        <v>40</v>
      </c>
      <c r="O166" s="62"/>
      <c r="P166" s="167">
        <f t="shared" si="11"/>
        <v>0</v>
      </c>
      <c r="Q166" s="167">
        <v>0</v>
      </c>
      <c r="R166" s="167">
        <f t="shared" si="12"/>
        <v>0</v>
      </c>
      <c r="S166" s="167">
        <v>0</v>
      </c>
      <c r="T166" s="168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595</v>
      </c>
      <c r="AT166" s="169" t="s">
        <v>224</v>
      </c>
      <c r="AU166" s="169" t="s">
        <v>85</v>
      </c>
      <c r="AY166" s="18" t="s">
        <v>222</v>
      </c>
      <c r="BE166" s="170">
        <f t="shared" si="14"/>
        <v>0</v>
      </c>
      <c r="BF166" s="170">
        <f t="shared" si="15"/>
        <v>0</v>
      </c>
      <c r="BG166" s="170">
        <f t="shared" si="16"/>
        <v>0</v>
      </c>
      <c r="BH166" s="170">
        <f t="shared" si="17"/>
        <v>0</v>
      </c>
      <c r="BI166" s="170">
        <f t="shared" si="18"/>
        <v>0</v>
      </c>
      <c r="BJ166" s="18" t="s">
        <v>85</v>
      </c>
      <c r="BK166" s="170">
        <f t="shared" si="19"/>
        <v>0</v>
      </c>
      <c r="BL166" s="18" t="s">
        <v>595</v>
      </c>
      <c r="BM166" s="169" t="s">
        <v>2712</v>
      </c>
    </row>
    <row r="167" spans="1:65" s="2" customFormat="1" ht="16.5" customHeight="1">
      <c r="A167" s="33"/>
      <c r="B167" s="156"/>
      <c r="C167" s="209" t="s">
        <v>514</v>
      </c>
      <c r="D167" s="209" t="s">
        <v>588</v>
      </c>
      <c r="E167" s="210" t="s">
        <v>2713</v>
      </c>
      <c r="F167" s="211" t="s">
        <v>2714</v>
      </c>
      <c r="G167" s="212" t="s">
        <v>482</v>
      </c>
      <c r="H167" s="213">
        <v>1.635</v>
      </c>
      <c r="I167" s="214"/>
      <c r="J167" s="215">
        <f t="shared" si="10"/>
        <v>0</v>
      </c>
      <c r="K167" s="216"/>
      <c r="L167" s="217"/>
      <c r="M167" s="218" t="s">
        <v>1</v>
      </c>
      <c r="N167" s="219" t="s">
        <v>40</v>
      </c>
      <c r="O167" s="62"/>
      <c r="P167" s="167">
        <f t="shared" si="11"/>
        <v>0</v>
      </c>
      <c r="Q167" s="167">
        <v>1</v>
      </c>
      <c r="R167" s="167">
        <f t="shared" si="12"/>
        <v>1.635</v>
      </c>
      <c r="S167" s="167">
        <v>0</v>
      </c>
      <c r="T167" s="168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1867</v>
      </c>
      <c r="AT167" s="169" t="s">
        <v>588</v>
      </c>
      <c r="AU167" s="169" t="s">
        <v>85</v>
      </c>
      <c r="AY167" s="18" t="s">
        <v>222</v>
      </c>
      <c r="BE167" s="170">
        <f t="shared" si="14"/>
        <v>0</v>
      </c>
      <c r="BF167" s="170">
        <f t="shared" si="15"/>
        <v>0</v>
      </c>
      <c r="BG167" s="170">
        <f t="shared" si="16"/>
        <v>0</v>
      </c>
      <c r="BH167" s="170">
        <f t="shared" si="17"/>
        <v>0</v>
      </c>
      <c r="BI167" s="170">
        <f t="shared" si="18"/>
        <v>0</v>
      </c>
      <c r="BJ167" s="18" t="s">
        <v>85</v>
      </c>
      <c r="BK167" s="170">
        <f t="shared" si="19"/>
        <v>0</v>
      </c>
      <c r="BL167" s="18" t="s">
        <v>595</v>
      </c>
      <c r="BM167" s="169" t="s">
        <v>2715</v>
      </c>
    </row>
    <row r="168" spans="1:65" s="2" customFormat="1" ht="33" customHeight="1">
      <c r="A168" s="33"/>
      <c r="B168" s="156"/>
      <c r="C168" s="157" t="s">
        <v>518</v>
      </c>
      <c r="D168" s="157" t="s">
        <v>224</v>
      </c>
      <c r="E168" s="158" t="s">
        <v>2716</v>
      </c>
      <c r="F168" s="159" t="s">
        <v>2717</v>
      </c>
      <c r="G168" s="160" t="s">
        <v>399</v>
      </c>
      <c r="H168" s="161">
        <v>4</v>
      </c>
      <c r="I168" s="162"/>
      <c r="J168" s="163">
        <f t="shared" si="10"/>
        <v>0</v>
      </c>
      <c r="K168" s="164"/>
      <c r="L168" s="34"/>
      <c r="M168" s="165" t="s">
        <v>1</v>
      </c>
      <c r="N168" s="166" t="s">
        <v>40</v>
      </c>
      <c r="O168" s="62"/>
      <c r="P168" s="167">
        <f t="shared" si="11"/>
        <v>0</v>
      </c>
      <c r="Q168" s="167">
        <v>0</v>
      </c>
      <c r="R168" s="167">
        <f t="shared" si="12"/>
        <v>0</v>
      </c>
      <c r="S168" s="167">
        <v>0</v>
      </c>
      <c r="T168" s="168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595</v>
      </c>
      <c r="AT168" s="169" t="s">
        <v>224</v>
      </c>
      <c r="AU168" s="169" t="s">
        <v>85</v>
      </c>
      <c r="AY168" s="18" t="s">
        <v>222</v>
      </c>
      <c r="BE168" s="170">
        <f t="shared" si="14"/>
        <v>0</v>
      </c>
      <c r="BF168" s="170">
        <f t="shared" si="15"/>
        <v>0</v>
      </c>
      <c r="BG168" s="170">
        <f t="shared" si="16"/>
        <v>0</v>
      </c>
      <c r="BH168" s="170">
        <f t="shared" si="17"/>
        <v>0</v>
      </c>
      <c r="BI168" s="170">
        <f t="shared" si="18"/>
        <v>0</v>
      </c>
      <c r="BJ168" s="18" t="s">
        <v>85</v>
      </c>
      <c r="BK168" s="170">
        <f t="shared" si="19"/>
        <v>0</v>
      </c>
      <c r="BL168" s="18" t="s">
        <v>595</v>
      </c>
      <c r="BM168" s="169" t="s">
        <v>2718</v>
      </c>
    </row>
    <row r="169" spans="1:65" s="2" customFormat="1" ht="16.5" customHeight="1">
      <c r="A169" s="33"/>
      <c r="B169" s="156"/>
      <c r="C169" s="209" t="s">
        <v>522</v>
      </c>
      <c r="D169" s="209" t="s">
        <v>588</v>
      </c>
      <c r="E169" s="210" t="s">
        <v>2719</v>
      </c>
      <c r="F169" s="211" t="s">
        <v>2720</v>
      </c>
      <c r="G169" s="212" t="s">
        <v>399</v>
      </c>
      <c r="H169" s="213">
        <v>4</v>
      </c>
      <c r="I169" s="214"/>
      <c r="J169" s="215">
        <f t="shared" si="10"/>
        <v>0</v>
      </c>
      <c r="K169" s="216"/>
      <c r="L169" s="217"/>
      <c r="M169" s="218" t="s">
        <v>1</v>
      </c>
      <c r="N169" s="219" t="s">
        <v>40</v>
      </c>
      <c r="O169" s="62"/>
      <c r="P169" s="167">
        <f t="shared" si="11"/>
        <v>0</v>
      </c>
      <c r="Q169" s="167">
        <v>0</v>
      </c>
      <c r="R169" s="167">
        <f t="shared" si="12"/>
        <v>0</v>
      </c>
      <c r="S169" s="167">
        <v>0</v>
      </c>
      <c r="T169" s="168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1867</v>
      </c>
      <c r="AT169" s="169" t="s">
        <v>588</v>
      </c>
      <c r="AU169" s="169" t="s">
        <v>85</v>
      </c>
      <c r="AY169" s="18" t="s">
        <v>222</v>
      </c>
      <c r="BE169" s="170">
        <f t="shared" si="14"/>
        <v>0</v>
      </c>
      <c r="BF169" s="170">
        <f t="shared" si="15"/>
        <v>0</v>
      </c>
      <c r="BG169" s="170">
        <f t="shared" si="16"/>
        <v>0</v>
      </c>
      <c r="BH169" s="170">
        <f t="shared" si="17"/>
        <v>0</v>
      </c>
      <c r="BI169" s="170">
        <f t="shared" si="18"/>
        <v>0</v>
      </c>
      <c r="BJ169" s="18" t="s">
        <v>85</v>
      </c>
      <c r="BK169" s="170">
        <f t="shared" si="19"/>
        <v>0</v>
      </c>
      <c r="BL169" s="18" t="s">
        <v>595</v>
      </c>
      <c r="BM169" s="169" t="s">
        <v>2721</v>
      </c>
    </row>
    <row r="170" spans="1:65" s="2" customFormat="1" ht="33" customHeight="1">
      <c r="A170" s="33"/>
      <c r="B170" s="156"/>
      <c r="C170" s="157" t="s">
        <v>528</v>
      </c>
      <c r="D170" s="157" t="s">
        <v>224</v>
      </c>
      <c r="E170" s="158" t="s">
        <v>2722</v>
      </c>
      <c r="F170" s="159" t="s">
        <v>2723</v>
      </c>
      <c r="G170" s="160" t="s">
        <v>399</v>
      </c>
      <c r="H170" s="161">
        <v>9</v>
      </c>
      <c r="I170" s="162"/>
      <c r="J170" s="163">
        <f t="shared" si="10"/>
        <v>0</v>
      </c>
      <c r="K170" s="164"/>
      <c r="L170" s="34"/>
      <c r="M170" s="165" t="s">
        <v>1</v>
      </c>
      <c r="N170" s="166" t="s">
        <v>40</v>
      </c>
      <c r="O170" s="62"/>
      <c r="P170" s="167">
        <f t="shared" si="11"/>
        <v>0</v>
      </c>
      <c r="Q170" s="167">
        <v>0</v>
      </c>
      <c r="R170" s="167">
        <f t="shared" si="12"/>
        <v>0</v>
      </c>
      <c r="S170" s="167">
        <v>0</v>
      </c>
      <c r="T170" s="168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595</v>
      </c>
      <c r="AT170" s="169" t="s">
        <v>224</v>
      </c>
      <c r="AU170" s="169" t="s">
        <v>85</v>
      </c>
      <c r="AY170" s="18" t="s">
        <v>222</v>
      </c>
      <c r="BE170" s="170">
        <f t="shared" si="14"/>
        <v>0</v>
      </c>
      <c r="BF170" s="170">
        <f t="shared" si="15"/>
        <v>0</v>
      </c>
      <c r="BG170" s="170">
        <f t="shared" si="16"/>
        <v>0</v>
      </c>
      <c r="BH170" s="170">
        <f t="shared" si="17"/>
        <v>0</v>
      </c>
      <c r="BI170" s="170">
        <f t="shared" si="18"/>
        <v>0</v>
      </c>
      <c r="BJ170" s="18" t="s">
        <v>85</v>
      </c>
      <c r="BK170" s="170">
        <f t="shared" si="19"/>
        <v>0</v>
      </c>
      <c r="BL170" s="18" t="s">
        <v>595</v>
      </c>
      <c r="BM170" s="169" t="s">
        <v>2724</v>
      </c>
    </row>
    <row r="171" spans="1:65" s="2" customFormat="1" ht="33" customHeight="1">
      <c r="A171" s="33"/>
      <c r="B171" s="156"/>
      <c r="C171" s="157" t="s">
        <v>539</v>
      </c>
      <c r="D171" s="157" t="s">
        <v>224</v>
      </c>
      <c r="E171" s="158" t="s">
        <v>2725</v>
      </c>
      <c r="F171" s="159" t="s">
        <v>2726</v>
      </c>
      <c r="G171" s="160" t="s">
        <v>249</v>
      </c>
      <c r="H171" s="161">
        <v>3.7360000000000002</v>
      </c>
      <c r="I171" s="162"/>
      <c r="J171" s="163">
        <f t="shared" si="10"/>
        <v>0</v>
      </c>
      <c r="K171" s="164"/>
      <c r="L171" s="34"/>
      <c r="M171" s="220" t="s">
        <v>1</v>
      </c>
      <c r="N171" s="221" t="s">
        <v>40</v>
      </c>
      <c r="O171" s="222"/>
      <c r="P171" s="223">
        <f t="shared" si="11"/>
        <v>0</v>
      </c>
      <c r="Q171" s="223">
        <v>0</v>
      </c>
      <c r="R171" s="223">
        <f t="shared" si="12"/>
        <v>0</v>
      </c>
      <c r="S171" s="223">
        <v>0</v>
      </c>
      <c r="T171" s="224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595</v>
      </c>
      <c r="AT171" s="169" t="s">
        <v>224</v>
      </c>
      <c r="AU171" s="169" t="s">
        <v>85</v>
      </c>
      <c r="AY171" s="18" t="s">
        <v>222</v>
      </c>
      <c r="BE171" s="170">
        <f t="shared" si="14"/>
        <v>0</v>
      </c>
      <c r="BF171" s="170">
        <f t="shared" si="15"/>
        <v>0</v>
      </c>
      <c r="BG171" s="170">
        <f t="shared" si="16"/>
        <v>0</v>
      </c>
      <c r="BH171" s="170">
        <f t="shared" si="17"/>
        <v>0</v>
      </c>
      <c r="BI171" s="170">
        <f t="shared" si="18"/>
        <v>0</v>
      </c>
      <c r="BJ171" s="18" t="s">
        <v>85</v>
      </c>
      <c r="BK171" s="170">
        <f t="shared" si="19"/>
        <v>0</v>
      </c>
      <c r="BL171" s="18" t="s">
        <v>595</v>
      </c>
      <c r="BM171" s="169" t="s">
        <v>2727</v>
      </c>
    </row>
    <row r="172" spans="1:65" s="2" customFormat="1" ht="6.9" customHeight="1">
      <c r="A172" s="33"/>
      <c r="B172" s="51"/>
      <c r="C172" s="52"/>
      <c r="D172" s="52"/>
      <c r="E172" s="52"/>
      <c r="F172" s="52"/>
      <c r="G172" s="52"/>
      <c r="H172" s="52"/>
      <c r="I172" s="52"/>
      <c r="J172" s="52"/>
      <c r="K172" s="52"/>
      <c r="L172" s="34"/>
      <c r="M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  <row r="175" spans="1:65">
      <c r="B175" s="281" t="s">
        <v>3286</v>
      </c>
      <c r="C175" s="281"/>
      <c r="D175" s="281"/>
      <c r="E175" s="281"/>
      <c r="F175" s="281"/>
      <c r="G175" s="281"/>
      <c r="H175" s="281"/>
      <c r="I175" s="281"/>
      <c r="J175" s="281"/>
    </row>
    <row r="176" spans="1:65">
      <c r="B176" s="281"/>
      <c r="C176" s="281"/>
      <c r="D176" s="281"/>
      <c r="E176" s="281"/>
      <c r="F176" s="281"/>
      <c r="G176" s="281"/>
      <c r="H176" s="281"/>
      <c r="I176" s="281"/>
      <c r="J176" s="281"/>
    </row>
    <row r="177" spans="2:10">
      <c r="B177" s="281"/>
      <c r="C177" s="281"/>
      <c r="D177" s="281"/>
      <c r="E177" s="281"/>
      <c r="F177" s="281"/>
      <c r="G177" s="281"/>
      <c r="H177" s="281"/>
      <c r="I177" s="281"/>
      <c r="J177" s="281"/>
    </row>
    <row r="178" spans="2:10">
      <c r="B178" s="281"/>
      <c r="C178" s="281"/>
      <c r="D178" s="281"/>
      <c r="E178" s="281"/>
      <c r="F178" s="281"/>
      <c r="G178" s="281"/>
      <c r="H178" s="281"/>
      <c r="I178" s="281"/>
      <c r="J178" s="281"/>
    </row>
    <row r="179" spans="2:10">
      <c r="B179" s="281"/>
      <c r="C179" s="281"/>
      <c r="D179" s="281"/>
      <c r="E179" s="281"/>
      <c r="F179" s="281"/>
      <c r="G179" s="281"/>
      <c r="H179" s="281"/>
      <c r="I179" s="281"/>
      <c r="J179" s="281"/>
    </row>
    <row r="182" spans="2:10">
      <c r="B182" s="281" t="s">
        <v>3287</v>
      </c>
      <c r="C182" s="281"/>
      <c r="D182" s="281"/>
      <c r="E182" s="281"/>
      <c r="F182" s="281"/>
      <c r="G182" s="281"/>
      <c r="H182" s="281"/>
      <c r="I182" s="281"/>
      <c r="J182" s="281"/>
    </row>
    <row r="183" spans="2:10">
      <c r="B183" s="281"/>
      <c r="C183" s="281"/>
      <c r="D183" s="281"/>
      <c r="E183" s="281"/>
      <c r="F183" s="281"/>
      <c r="G183" s="281"/>
      <c r="H183" s="281"/>
      <c r="I183" s="281"/>
      <c r="J183" s="281"/>
    </row>
    <row r="184" spans="2:10">
      <c r="B184" s="281"/>
      <c r="C184" s="281"/>
      <c r="D184" s="281"/>
      <c r="E184" s="281"/>
      <c r="F184" s="281"/>
      <c r="G184" s="281"/>
      <c r="H184" s="281"/>
      <c r="I184" s="281"/>
      <c r="J184" s="281"/>
    </row>
    <row r="185" spans="2:10">
      <c r="B185" s="281"/>
      <c r="C185" s="281"/>
      <c r="D185" s="281"/>
      <c r="E185" s="281"/>
      <c r="F185" s="281"/>
      <c r="G185" s="281"/>
      <c r="H185" s="281"/>
      <c r="I185" s="281"/>
      <c r="J185" s="281"/>
    </row>
    <row r="186" spans="2:10">
      <c r="B186" s="281"/>
      <c r="C186" s="281"/>
      <c r="D186" s="281"/>
      <c r="E186" s="281"/>
      <c r="F186" s="281"/>
      <c r="G186" s="281"/>
      <c r="H186" s="281"/>
      <c r="I186" s="281"/>
      <c r="J186" s="281"/>
    </row>
    <row r="194" spans="3:10">
      <c r="C194" s="281" t="s">
        <v>3288</v>
      </c>
      <c r="D194" s="281"/>
      <c r="E194" s="281"/>
      <c r="F194" s="281"/>
      <c r="G194" s="281"/>
      <c r="H194" s="281"/>
      <c r="I194" s="281"/>
      <c r="J194" s="281"/>
    </row>
    <row r="195" spans="3:10">
      <c r="C195" s="281"/>
      <c r="D195" s="281"/>
      <c r="E195" s="281"/>
      <c r="F195" s="281"/>
      <c r="G195" s="281"/>
      <c r="H195" s="281"/>
      <c r="I195" s="281"/>
      <c r="J195" s="281"/>
    </row>
  </sheetData>
  <autoFilter ref="C128:K171" xr:uid="{00000000-0009-0000-0000-000014000000}"/>
  <mergeCells count="18">
    <mergeCell ref="B175:J179"/>
    <mergeCell ref="B182:J186"/>
    <mergeCell ref="C194:J195"/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BM316"/>
  <sheetViews>
    <sheetView showGridLines="0" topLeftCell="A285" workbookViewId="0">
      <selection activeCell="C315" sqref="C315:J31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166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2728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2729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ROUND(J130,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ROUND((SUM(BE130:BE294)),  2)</f>
        <v>0</v>
      </c>
      <c r="G37" s="109"/>
      <c r="H37" s="109"/>
      <c r="I37" s="110">
        <v>0.2</v>
      </c>
      <c r="J37" s="108">
        <f>ROUND(((SUM(BE130:BE294))*I37),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ROUND((SUM(BF130:BF294)),  2)</f>
        <v>0</v>
      </c>
      <c r="G38" s="109"/>
      <c r="H38" s="109"/>
      <c r="I38" s="110">
        <v>0.2</v>
      </c>
      <c r="J38" s="108">
        <f>ROUND(((SUM(BF130:BF294))*I38),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ROUND((SUM(BG130:BG294)),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ROUND((SUM(BH130:BH294)),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ROUND((SUM(BI130:BI294)),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2728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03 - SO 03 - Spevnené plochy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J130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J131</f>
        <v>0</v>
      </c>
      <c r="L101" s="124"/>
    </row>
    <row r="102" spans="1:47" s="10" customFormat="1" ht="19.95" customHeight="1">
      <c r="B102" s="128"/>
      <c r="D102" s="129" t="s">
        <v>651</v>
      </c>
      <c r="E102" s="130"/>
      <c r="F102" s="130"/>
      <c r="G102" s="130"/>
      <c r="H102" s="130"/>
      <c r="I102" s="130"/>
      <c r="J102" s="131">
        <f>J132</f>
        <v>0</v>
      </c>
      <c r="L102" s="128"/>
    </row>
    <row r="103" spans="1:47" s="10" customFormat="1" ht="19.95" customHeight="1">
      <c r="B103" s="128"/>
      <c r="D103" s="129" t="s">
        <v>652</v>
      </c>
      <c r="E103" s="130"/>
      <c r="F103" s="130"/>
      <c r="G103" s="130"/>
      <c r="H103" s="130"/>
      <c r="I103" s="130"/>
      <c r="J103" s="131">
        <f>J166</f>
        <v>0</v>
      </c>
      <c r="L103" s="128"/>
    </row>
    <row r="104" spans="1:47" s="10" customFormat="1" ht="19.95" customHeight="1">
      <c r="B104" s="128"/>
      <c r="D104" s="129" t="s">
        <v>1360</v>
      </c>
      <c r="E104" s="130"/>
      <c r="F104" s="130"/>
      <c r="G104" s="130"/>
      <c r="H104" s="130"/>
      <c r="I104" s="130"/>
      <c r="J104" s="131">
        <f>J173</f>
        <v>0</v>
      </c>
      <c r="L104" s="128"/>
    </row>
    <row r="105" spans="1:47" s="10" customFormat="1" ht="19.95" customHeight="1">
      <c r="B105" s="128"/>
      <c r="D105" s="129" t="s">
        <v>200</v>
      </c>
      <c r="E105" s="130"/>
      <c r="F105" s="130"/>
      <c r="G105" s="130"/>
      <c r="H105" s="130"/>
      <c r="I105" s="130"/>
      <c r="J105" s="131">
        <f>J203</f>
        <v>0</v>
      </c>
      <c r="L105" s="128"/>
    </row>
    <row r="106" spans="1:47" s="10" customFormat="1" ht="19.95" customHeight="1">
      <c r="B106" s="128"/>
      <c r="D106" s="129" t="s">
        <v>201</v>
      </c>
      <c r="E106" s="130"/>
      <c r="F106" s="130"/>
      <c r="G106" s="130"/>
      <c r="H106" s="130"/>
      <c r="I106" s="130"/>
      <c r="J106" s="131">
        <f>J293</f>
        <v>0</v>
      </c>
      <c r="L106" s="128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" customHeight="1">
      <c r="A108" s="33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6.9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24.9" customHeight="1">
      <c r="A113" s="33"/>
      <c r="B113" s="34"/>
      <c r="C113" s="22" t="s">
        <v>208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6.5" customHeight="1">
      <c r="A116" s="33"/>
      <c r="B116" s="34"/>
      <c r="C116" s="33"/>
      <c r="D116" s="33"/>
      <c r="E116" s="277" t="str">
        <f>E7</f>
        <v>Výstavba zberného dvora Gemerská Poloma</v>
      </c>
      <c r="F116" s="278"/>
      <c r="G116" s="278"/>
      <c r="H116" s="278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1" customFormat="1" ht="12" customHeight="1">
      <c r="B117" s="21"/>
      <c r="C117" s="28" t="s">
        <v>187</v>
      </c>
      <c r="L117" s="21"/>
    </row>
    <row r="118" spans="1:31" s="1" customFormat="1" ht="16.5" customHeight="1">
      <c r="B118" s="21"/>
      <c r="E118" s="277" t="s">
        <v>2728</v>
      </c>
      <c r="F118" s="240"/>
      <c r="G118" s="240"/>
      <c r="H118" s="240"/>
      <c r="L118" s="21"/>
    </row>
    <row r="119" spans="1:31" s="1" customFormat="1" ht="12" customHeight="1">
      <c r="B119" s="21"/>
      <c r="C119" s="28" t="s">
        <v>189</v>
      </c>
      <c r="L119" s="21"/>
    </row>
    <row r="120" spans="1:31" s="2" customFormat="1" ht="16.5" customHeight="1">
      <c r="A120" s="33"/>
      <c r="B120" s="34"/>
      <c r="C120" s="33"/>
      <c r="D120" s="33"/>
      <c r="E120" s="279" t="s">
        <v>190</v>
      </c>
      <c r="F120" s="276"/>
      <c r="G120" s="276"/>
      <c r="H120" s="276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191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59" t="str">
        <f>E13</f>
        <v>SO 03 - SO 03 - Spevnené plochy</v>
      </c>
      <c r="F122" s="276"/>
      <c r="G122" s="276"/>
      <c r="H122" s="276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</v>
      </c>
      <c r="D124" s="33"/>
      <c r="E124" s="33"/>
      <c r="F124" s="26" t="str">
        <f>F16</f>
        <v>Gemerska Poloma</v>
      </c>
      <c r="G124" s="33"/>
      <c r="H124" s="33"/>
      <c r="I124" s="28" t="s">
        <v>21</v>
      </c>
      <c r="J124" s="59" t="str">
        <f>IF(J16="","",J16)</f>
        <v/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5.65" customHeight="1">
      <c r="A126" s="33"/>
      <c r="B126" s="34"/>
      <c r="C126" s="28" t="s">
        <v>22</v>
      </c>
      <c r="D126" s="33"/>
      <c r="E126" s="33"/>
      <c r="F126" s="26" t="str">
        <f>E19</f>
        <v>Obec Gemerská Poloma,Nám.SNP 211 Gemerská Poloma</v>
      </c>
      <c r="G126" s="33"/>
      <c r="H126" s="33"/>
      <c r="I126" s="28" t="s">
        <v>28</v>
      </c>
      <c r="J126" s="31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15" customHeight="1">
      <c r="A127" s="33"/>
      <c r="B127" s="34"/>
      <c r="C127" s="28" t="s">
        <v>26</v>
      </c>
      <c r="D127" s="33"/>
      <c r="E127" s="33"/>
      <c r="F127" s="26" t="str">
        <f>IF(E22="","",E22)</f>
        <v/>
      </c>
      <c r="G127" s="33"/>
      <c r="H127" s="33"/>
      <c r="I127" s="28" t="s">
        <v>31</v>
      </c>
      <c r="J127" s="31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32"/>
      <c r="B129" s="133"/>
      <c r="C129" s="134" t="s">
        <v>209</v>
      </c>
      <c r="D129" s="135" t="s">
        <v>59</v>
      </c>
      <c r="E129" s="135" t="s">
        <v>55</v>
      </c>
      <c r="F129" s="135" t="s">
        <v>56</v>
      </c>
      <c r="G129" s="135" t="s">
        <v>210</v>
      </c>
      <c r="H129" s="135" t="s">
        <v>211</v>
      </c>
      <c r="I129" s="135" t="s">
        <v>212</v>
      </c>
      <c r="J129" s="136" t="s">
        <v>196</v>
      </c>
      <c r="K129" s="137" t="s">
        <v>213</v>
      </c>
      <c r="L129" s="138"/>
      <c r="M129" s="66" t="s">
        <v>1</v>
      </c>
      <c r="N129" s="67" t="s">
        <v>38</v>
      </c>
      <c r="O129" s="67" t="s">
        <v>214</v>
      </c>
      <c r="P129" s="67" t="s">
        <v>215</v>
      </c>
      <c r="Q129" s="67" t="s">
        <v>216</v>
      </c>
      <c r="R129" s="67" t="s">
        <v>217</v>
      </c>
      <c r="S129" s="67" t="s">
        <v>218</v>
      </c>
      <c r="T129" s="68" t="s">
        <v>219</v>
      </c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</row>
    <row r="130" spans="1:65" s="2" customFormat="1" ht="22.95" customHeight="1">
      <c r="A130" s="33"/>
      <c r="B130" s="34"/>
      <c r="C130" s="73" t="s">
        <v>197</v>
      </c>
      <c r="D130" s="33"/>
      <c r="E130" s="33"/>
      <c r="F130" s="33"/>
      <c r="G130" s="33"/>
      <c r="H130" s="33"/>
      <c r="I130" s="33"/>
      <c r="J130" s="139">
        <f>BK130</f>
        <v>0</v>
      </c>
      <c r="K130" s="33"/>
      <c r="L130" s="34"/>
      <c r="M130" s="69"/>
      <c r="N130" s="60"/>
      <c r="O130" s="70"/>
      <c r="P130" s="140">
        <f>P131</f>
        <v>0</v>
      </c>
      <c r="Q130" s="70"/>
      <c r="R130" s="140">
        <f>R131</f>
        <v>867.52546409999968</v>
      </c>
      <c r="S130" s="70"/>
      <c r="T130" s="141">
        <f>T131</f>
        <v>54.604674999999993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73</v>
      </c>
      <c r="AU130" s="18" t="s">
        <v>198</v>
      </c>
      <c r="BK130" s="142">
        <f>BK131</f>
        <v>0</v>
      </c>
    </row>
    <row r="131" spans="1:65" s="12" customFormat="1" ht="25.95" customHeight="1">
      <c r="B131" s="143"/>
      <c r="D131" s="144" t="s">
        <v>73</v>
      </c>
      <c r="E131" s="145" t="s">
        <v>220</v>
      </c>
      <c r="F131" s="145" t="s">
        <v>221</v>
      </c>
      <c r="I131" s="146"/>
      <c r="J131" s="147">
        <f>BK131</f>
        <v>0</v>
      </c>
      <c r="L131" s="143"/>
      <c r="M131" s="148"/>
      <c r="N131" s="149"/>
      <c r="O131" s="149"/>
      <c r="P131" s="150">
        <f>P132+P166+P173+P203+P293</f>
        <v>0</v>
      </c>
      <c r="Q131" s="149"/>
      <c r="R131" s="150">
        <f>R132+R166+R173+R203+R293</f>
        <v>867.52546409999968</v>
      </c>
      <c r="S131" s="149"/>
      <c r="T131" s="151">
        <f>T132+T166+T173+T203+T293</f>
        <v>54.604674999999993</v>
      </c>
      <c r="AR131" s="144" t="s">
        <v>78</v>
      </c>
      <c r="AT131" s="152" t="s">
        <v>73</v>
      </c>
      <c r="AU131" s="152" t="s">
        <v>74</v>
      </c>
      <c r="AY131" s="144" t="s">
        <v>222</v>
      </c>
      <c r="BK131" s="153">
        <f>BK132+BK166+BK173+BK203+BK293</f>
        <v>0</v>
      </c>
    </row>
    <row r="132" spans="1:65" s="12" customFormat="1" ht="22.95" customHeight="1">
      <c r="B132" s="143"/>
      <c r="D132" s="144" t="s">
        <v>73</v>
      </c>
      <c r="E132" s="154" t="s">
        <v>78</v>
      </c>
      <c r="F132" s="154" t="s">
        <v>656</v>
      </c>
      <c r="I132" s="146"/>
      <c r="J132" s="155">
        <f>BK132</f>
        <v>0</v>
      </c>
      <c r="L132" s="143"/>
      <c r="M132" s="148"/>
      <c r="N132" s="149"/>
      <c r="O132" s="149"/>
      <c r="P132" s="150">
        <f>SUM(P133:P165)</f>
        <v>0</v>
      </c>
      <c r="Q132" s="149"/>
      <c r="R132" s="150">
        <f>SUM(R133:R165)</f>
        <v>2.7825000000000001E-4</v>
      </c>
      <c r="S132" s="149"/>
      <c r="T132" s="151">
        <f>SUM(T133:T165)</f>
        <v>54.604674999999993</v>
      </c>
      <c r="AR132" s="144" t="s">
        <v>78</v>
      </c>
      <c r="AT132" s="152" t="s">
        <v>73</v>
      </c>
      <c r="AU132" s="152" t="s">
        <v>78</v>
      </c>
      <c r="AY132" s="144" t="s">
        <v>222</v>
      </c>
      <c r="BK132" s="153">
        <f>SUM(BK133:BK165)</f>
        <v>0</v>
      </c>
    </row>
    <row r="133" spans="1:65" s="2" customFormat="1" ht="33" customHeight="1">
      <c r="A133" s="33"/>
      <c r="B133" s="156"/>
      <c r="C133" s="157" t="s">
        <v>78</v>
      </c>
      <c r="D133" s="157" t="s">
        <v>224</v>
      </c>
      <c r="E133" s="158" t="s">
        <v>2730</v>
      </c>
      <c r="F133" s="159" t="s">
        <v>2731</v>
      </c>
      <c r="G133" s="160" t="s">
        <v>249</v>
      </c>
      <c r="H133" s="161">
        <v>68.88</v>
      </c>
      <c r="I133" s="162"/>
      <c r="J133" s="163">
        <f>ROUND(I133*H133,2)</f>
        <v>0</v>
      </c>
      <c r="K133" s="164"/>
      <c r="L133" s="34"/>
      <c r="M133" s="165" t="s">
        <v>1</v>
      </c>
      <c r="N133" s="166" t="s">
        <v>40</v>
      </c>
      <c r="O133" s="62"/>
      <c r="P133" s="167">
        <f>O133*H133</f>
        <v>0</v>
      </c>
      <c r="Q133" s="167">
        <v>0</v>
      </c>
      <c r="R133" s="167">
        <f>Q133*H133</f>
        <v>0</v>
      </c>
      <c r="S133" s="167">
        <v>0.5</v>
      </c>
      <c r="T133" s="168">
        <f>S133*H133</f>
        <v>34.44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114</v>
      </c>
      <c r="AT133" s="169" t="s">
        <v>224</v>
      </c>
      <c r="AU133" s="169" t="s">
        <v>85</v>
      </c>
      <c r="AY133" s="18" t="s">
        <v>222</v>
      </c>
      <c r="BE133" s="170">
        <f>IF(N133="základná",J133,0)</f>
        <v>0</v>
      </c>
      <c r="BF133" s="170">
        <f>IF(N133="znížená",J133,0)</f>
        <v>0</v>
      </c>
      <c r="BG133" s="170">
        <f>IF(N133="zákl. prenesená",J133,0)</f>
        <v>0</v>
      </c>
      <c r="BH133" s="170">
        <f>IF(N133="zníž. prenesená",J133,0)</f>
        <v>0</v>
      </c>
      <c r="BI133" s="170">
        <f>IF(N133="nulová",J133,0)</f>
        <v>0</v>
      </c>
      <c r="BJ133" s="18" t="s">
        <v>85</v>
      </c>
      <c r="BK133" s="170">
        <f>ROUND(I133*H133,2)</f>
        <v>0</v>
      </c>
      <c r="BL133" s="18" t="s">
        <v>114</v>
      </c>
      <c r="BM133" s="169" t="s">
        <v>2732</v>
      </c>
    </row>
    <row r="134" spans="1:65" s="13" customFormat="1">
      <c r="B134" s="171"/>
      <c r="D134" s="172" t="s">
        <v>229</v>
      </c>
      <c r="E134" s="173" t="s">
        <v>1</v>
      </c>
      <c r="F134" s="174" t="s">
        <v>2733</v>
      </c>
      <c r="H134" s="175">
        <v>68.88</v>
      </c>
      <c r="I134" s="176"/>
      <c r="L134" s="171"/>
      <c r="M134" s="177"/>
      <c r="N134" s="178"/>
      <c r="O134" s="178"/>
      <c r="P134" s="178"/>
      <c r="Q134" s="178"/>
      <c r="R134" s="178"/>
      <c r="S134" s="178"/>
      <c r="T134" s="179"/>
      <c r="AT134" s="173" t="s">
        <v>229</v>
      </c>
      <c r="AU134" s="173" t="s">
        <v>85</v>
      </c>
      <c r="AV134" s="13" t="s">
        <v>85</v>
      </c>
      <c r="AW134" s="13" t="s">
        <v>30</v>
      </c>
      <c r="AX134" s="13" t="s">
        <v>78</v>
      </c>
      <c r="AY134" s="173" t="s">
        <v>222</v>
      </c>
    </row>
    <row r="135" spans="1:65" s="2" customFormat="1" ht="37.950000000000003" customHeight="1">
      <c r="A135" s="33"/>
      <c r="B135" s="156"/>
      <c r="C135" s="157" t="s">
        <v>85</v>
      </c>
      <c r="D135" s="157" t="s">
        <v>224</v>
      </c>
      <c r="E135" s="158" t="s">
        <v>2734</v>
      </c>
      <c r="F135" s="159" t="s">
        <v>2735</v>
      </c>
      <c r="G135" s="160" t="s">
        <v>249</v>
      </c>
      <c r="H135" s="161">
        <v>27.824999999999999</v>
      </c>
      <c r="I135" s="162"/>
      <c r="J135" s="163">
        <f>ROUND(I135*H135,2)</f>
        <v>0</v>
      </c>
      <c r="K135" s="164"/>
      <c r="L135" s="34"/>
      <c r="M135" s="165" t="s">
        <v>1</v>
      </c>
      <c r="N135" s="166" t="s">
        <v>40</v>
      </c>
      <c r="O135" s="62"/>
      <c r="P135" s="167">
        <f>O135*H135</f>
        <v>0</v>
      </c>
      <c r="Q135" s="167">
        <v>1.0000000000000001E-5</v>
      </c>
      <c r="R135" s="167">
        <f>Q135*H135</f>
        <v>2.7825000000000001E-4</v>
      </c>
      <c r="S135" s="167">
        <v>0.127</v>
      </c>
      <c r="T135" s="168">
        <f>S135*H135</f>
        <v>3.5337749999999999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114</v>
      </c>
      <c r="AT135" s="169" t="s">
        <v>224</v>
      </c>
      <c r="AU135" s="169" t="s">
        <v>85</v>
      </c>
      <c r="AY135" s="18" t="s">
        <v>222</v>
      </c>
      <c r="BE135" s="170">
        <f>IF(N135="základná",J135,0)</f>
        <v>0</v>
      </c>
      <c r="BF135" s="170">
        <f>IF(N135="znížená",J135,0)</f>
        <v>0</v>
      </c>
      <c r="BG135" s="170">
        <f>IF(N135="zákl. prenesená",J135,0)</f>
        <v>0</v>
      </c>
      <c r="BH135" s="170">
        <f>IF(N135="zníž. prenesená",J135,0)</f>
        <v>0</v>
      </c>
      <c r="BI135" s="170">
        <f>IF(N135="nulová",J135,0)</f>
        <v>0</v>
      </c>
      <c r="BJ135" s="18" t="s">
        <v>85</v>
      </c>
      <c r="BK135" s="170">
        <f>ROUND(I135*H135,2)</f>
        <v>0</v>
      </c>
      <c r="BL135" s="18" t="s">
        <v>114</v>
      </c>
      <c r="BM135" s="169" t="s">
        <v>2736</v>
      </c>
    </row>
    <row r="136" spans="1:65" s="15" customFormat="1">
      <c r="B136" s="188"/>
      <c r="D136" s="172" t="s">
        <v>229</v>
      </c>
      <c r="E136" s="189" t="s">
        <v>1</v>
      </c>
      <c r="F136" s="190" t="s">
        <v>2517</v>
      </c>
      <c r="H136" s="189" t="s">
        <v>1</v>
      </c>
      <c r="I136" s="191"/>
      <c r="L136" s="188"/>
      <c r="M136" s="192"/>
      <c r="N136" s="193"/>
      <c r="O136" s="193"/>
      <c r="P136" s="193"/>
      <c r="Q136" s="193"/>
      <c r="R136" s="193"/>
      <c r="S136" s="193"/>
      <c r="T136" s="194"/>
      <c r="AT136" s="189" t="s">
        <v>229</v>
      </c>
      <c r="AU136" s="189" t="s">
        <v>85</v>
      </c>
      <c r="AV136" s="15" t="s">
        <v>78</v>
      </c>
      <c r="AW136" s="15" t="s">
        <v>30</v>
      </c>
      <c r="AX136" s="15" t="s">
        <v>74</v>
      </c>
      <c r="AY136" s="189" t="s">
        <v>222</v>
      </c>
    </row>
    <row r="137" spans="1:65" s="13" customFormat="1">
      <c r="B137" s="171"/>
      <c r="D137" s="172" t="s">
        <v>229</v>
      </c>
      <c r="E137" s="173" t="s">
        <v>1</v>
      </c>
      <c r="F137" s="174" t="s">
        <v>2737</v>
      </c>
      <c r="H137" s="175">
        <v>2.625</v>
      </c>
      <c r="I137" s="176"/>
      <c r="L137" s="171"/>
      <c r="M137" s="177"/>
      <c r="N137" s="178"/>
      <c r="O137" s="178"/>
      <c r="P137" s="178"/>
      <c r="Q137" s="178"/>
      <c r="R137" s="178"/>
      <c r="S137" s="178"/>
      <c r="T137" s="179"/>
      <c r="AT137" s="173" t="s">
        <v>229</v>
      </c>
      <c r="AU137" s="173" t="s">
        <v>85</v>
      </c>
      <c r="AV137" s="13" t="s">
        <v>85</v>
      </c>
      <c r="AW137" s="13" t="s">
        <v>30</v>
      </c>
      <c r="AX137" s="13" t="s">
        <v>74</v>
      </c>
      <c r="AY137" s="173" t="s">
        <v>222</v>
      </c>
    </row>
    <row r="138" spans="1:65" s="15" customFormat="1">
      <c r="B138" s="188"/>
      <c r="D138" s="172" t="s">
        <v>229</v>
      </c>
      <c r="E138" s="189" t="s">
        <v>1</v>
      </c>
      <c r="F138" s="190" t="s">
        <v>2517</v>
      </c>
      <c r="H138" s="189" t="s">
        <v>1</v>
      </c>
      <c r="I138" s="191"/>
      <c r="L138" s="188"/>
      <c r="M138" s="192"/>
      <c r="N138" s="193"/>
      <c r="O138" s="193"/>
      <c r="P138" s="193"/>
      <c r="Q138" s="193"/>
      <c r="R138" s="193"/>
      <c r="S138" s="193"/>
      <c r="T138" s="194"/>
      <c r="AT138" s="189" t="s">
        <v>229</v>
      </c>
      <c r="AU138" s="189" t="s">
        <v>85</v>
      </c>
      <c r="AV138" s="15" t="s">
        <v>78</v>
      </c>
      <c r="AW138" s="15" t="s">
        <v>30</v>
      </c>
      <c r="AX138" s="15" t="s">
        <v>74</v>
      </c>
      <c r="AY138" s="189" t="s">
        <v>222</v>
      </c>
    </row>
    <row r="139" spans="1:65" s="13" customFormat="1">
      <c r="B139" s="171"/>
      <c r="D139" s="172" t="s">
        <v>229</v>
      </c>
      <c r="E139" s="173" t="s">
        <v>1</v>
      </c>
      <c r="F139" s="174" t="s">
        <v>2738</v>
      </c>
      <c r="H139" s="175">
        <v>25.2</v>
      </c>
      <c r="I139" s="176"/>
      <c r="L139" s="171"/>
      <c r="M139" s="177"/>
      <c r="N139" s="178"/>
      <c r="O139" s="178"/>
      <c r="P139" s="178"/>
      <c r="Q139" s="178"/>
      <c r="R139" s="178"/>
      <c r="S139" s="178"/>
      <c r="T139" s="179"/>
      <c r="AT139" s="173" t="s">
        <v>229</v>
      </c>
      <c r="AU139" s="173" t="s">
        <v>85</v>
      </c>
      <c r="AV139" s="13" t="s">
        <v>85</v>
      </c>
      <c r="AW139" s="13" t="s">
        <v>30</v>
      </c>
      <c r="AX139" s="13" t="s">
        <v>74</v>
      </c>
      <c r="AY139" s="173" t="s">
        <v>222</v>
      </c>
    </row>
    <row r="140" spans="1:65" s="14" customFormat="1">
      <c r="B140" s="180"/>
      <c r="D140" s="172" t="s">
        <v>229</v>
      </c>
      <c r="E140" s="181" t="s">
        <v>1</v>
      </c>
      <c r="F140" s="182" t="s">
        <v>232</v>
      </c>
      <c r="H140" s="183">
        <v>27.824999999999999</v>
      </c>
      <c r="I140" s="184"/>
      <c r="L140" s="180"/>
      <c r="M140" s="185"/>
      <c r="N140" s="186"/>
      <c r="O140" s="186"/>
      <c r="P140" s="186"/>
      <c r="Q140" s="186"/>
      <c r="R140" s="186"/>
      <c r="S140" s="186"/>
      <c r="T140" s="187"/>
      <c r="AT140" s="181" t="s">
        <v>229</v>
      </c>
      <c r="AU140" s="181" t="s">
        <v>85</v>
      </c>
      <c r="AV140" s="14" t="s">
        <v>114</v>
      </c>
      <c r="AW140" s="14" t="s">
        <v>30</v>
      </c>
      <c r="AX140" s="14" t="s">
        <v>78</v>
      </c>
      <c r="AY140" s="181" t="s">
        <v>222</v>
      </c>
    </row>
    <row r="141" spans="1:65" s="2" customFormat="1" ht="24.15" customHeight="1">
      <c r="A141" s="33"/>
      <c r="B141" s="156"/>
      <c r="C141" s="157" t="s">
        <v>90</v>
      </c>
      <c r="D141" s="157" t="s">
        <v>224</v>
      </c>
      <c r="E141" s="158" t="s">
        <v>2739</v>
      </c>
      <c r="F141" s="159" t="s">
        <v>2740</v>
      </c>
      <c r="G141" s="160" t="s">
        <v>399</v>
      </c>
      <c r="H141" s="161">
        <v>12.1</v>
      </c>
      <c r="I141" s="162"/>
      <c r="J141" s="163">
        <f>ROUND(I141*H141,2)</f>
        <v>0</v>
      </c>
      <c r="K141" s="164"/>
      <c r="L141" s="34"/>
      <c r="M141" s="165" t="s">
        <v>1</v>
      </c>
      <c r="N141" s="166" t="s">
        <v>40</v>
      </c>
      <c r="O141" s="62"/>
      <c r="P141" s="167">
        <f>O141*H141</f>
        <v>0</v>
      </c>
      <c r="Q141" s="167">
        <v>0</v>
      </c>
      <c r="R141" s="167">
        <f>Q141*H141</f>
        <v>0</v>
      </c>
      <c r="S141" s="167">
        <v>0.14499999999999999</v>
      </c>
      <c r="T141" s="168">
        <f>S141*H141</f>
        <v>1.7544999999999997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114</v>
      </c>
      <c r="AT141" s="169" t="s">
        <v>224</v>
      </c>
      <c r="AU141" s="169" t="s">
        <v>85</v>
      </c>
      <c r="AY141" s="18" t="s">
        <v>222</v>
      </c>
      <c r="BE141" s="170">
        <f>IF(N141="základná",J141,0)</f>
        <v>0</v>
      </c>
      <c r="BF141" s="170">
        <f>IF(N141="znížená",J141,0)</f>
        <v>0</v>
      </c>
      <c r="BG141" s="170">
        <f>IF(N141="zákl. prenesená",J141,0)</f>
        <v>0</v>
      </c>
      <c r="BH141" s="170">
        <f>IF(N141="zníž. prenesená",J141,0)</f>
        <v>0</v>
      </c>
      <c r="BI141" s="170">
        <f>IF(N141="nulová",J141,0)</f>
        <v>0</v>
      </c>
      <c r="BJ141" s="18" t="s">
        <v>85</v>
      </c>
      <c r="BK141" s="170">
        <f>ROUND(I141*H141,2)</f>
        <v>0</v>
      </c>
      <c r="BL141" s="18" t="s">
        <v>114</v>
      </c>
      <c r="BM141" s="169" t="s">
        <v>2741</v>
      </c>
    </row>
    <row r="142" spans="1:65" s="15" customFormat="1">
      <c r="B142" s="188"/>
      <c r="D142" s="172" t="s">
        <v>229</v>
      </c>
      <c r="E142" s="189" t="s">
        <v>1</v>
      </c>
      <c r="F142" s="190" t="s">
        <v>2742</v>
      </c>
      <c r="H142" s="189" t="s">
        <v>1</v>
      </c>
      <c r="I142" s="191"/>
      <c r="L142" s="188"/>
      <c r="M142" s="192"/>
      <c r="N142" s="193"/>
      <c r="O142" s="193"/>
      <c r="P142" s="193"/>
      <c r="Q142" s="193"/>
      <c r="R142" s="193"/>
      <c r="S142" s="193"/>
      <c r="T142" s="194"/>
      <c r="AT142" s="189" t="s">
        <v>229</v>
      </c>
      <c r="AU142" s="189" t="s">
        <v>85</v>
      </c>
      <c r="AV142" s="15" t="s">
        <v>78</v>
      </c>
      <c r="AW142" s="15" t="s">
        <v>30</v>
      </c>
      <c r="AX142" s="15" t="s">
        <v>74</v>
      </c>
      <c r="AY142" s="189" t="s">
        <v>222</v>
      </c>
    </row>
    <row r="143" spans="1:65" s="13" customFormat="1">
      <c r="B143" s="171"/>
      <c r="D143" s="172" t="s">
        <v>229</v>
      </c>
      <c r="E143" s="173" t="s">
        <v>1</v>
      </c>
      <c r="F143" s="174" t="s">
        <v>2743</v>
      </c>
      <c r="H143" s="175">
        <v>12.1</v>
      </c>
      <c r="I143" s="176"/>
      <c r="L143" s="171"/>
      <c r="M143" s="177"/>
      <c r="N143" s="178"/>
      <c r="O143" s="178"/>
      <c r="P143" s="178"/>
      <c r="Q143" s="178"/>
      <c r="R143" s="178"/>
      <c r="S143" s="178"/>
      <c r="T143" s="179"/>
      <c r="AT143" s="173" t="s">
        <v>229</v>
      </c>
      <c r="AU143" s="173" t="s">
        <v>85</v>
      </c>
      <c r="AV143" s="13" t="s">
        <v>85</v>
      </c>
      <c r="AW143" s="13" t="s">
        <v>30</v>
      </c>
      <c r="AX143" s="13" t="s">
        <v>74</v>
      </c>
      <c r="AY143" s="173" t="s">
        <v>222</v>
      </c>
    </row>
    <row r="144" spans="1:65" s="14" customFormat="1">
      <c r="B144" s="180"/>
      <c r="D144" s="172" t="s">
        <v>229</v>
      </c>
      <c r="E144" s="181" t="s">
        <v>1</v>
      </c>
      <c r="F144" s="182" t="s">
        <v>232</v>
      </c>
      <c r="H144" s="183">
        <v>12.1</v>
      </c>
      <c r="I144" s="184"/>
      <c r="L144" s="180"/>
      <c r="M144" s="185"/>
      <c r="N144" s="186"/>
      <c r="O144" s="186"/>
      <c r="P144" s="186"/>
      <c r="Q144" s="186"/>
      <c r="R144" s="186"/>
      <c r="S144" s="186"/>
      <c r="T144" s="187"/>
      <c r="AT144" s="181" t="s">
        <v>229</v>
      </c>
      <c r="AU144" s="181" t="s">
        <v>85</v>
      </c>
      <c r="AV144" s="14" t="s">
        <v>114</v>
      </c>
      <c r="AW144" s="14" t="s">
        <v>30</v>
      </c>
      <c r="AX144" s="14" t="s">
        <v>78</v>
      </c>
      <c r="AY144" s="181" t="s">
        <v>222</v>
      </c>
    </row>
    <row r="145" spans="1:65" s="2" customFormat="1" ht="33" customHeight="1">
      <c r="A145" s="33"/>
      <c r="B145" s="156"/>
      <c r="C145" s="157" t="s">
        <v>114</v>
      </c>
      <c r="D145" s="157" t="s">
        <v>224</v>
      </c>
      <c r="E145" s="158" t="s">
        <v>2744</v>
      </c>
      <c r="F145" s="159" t="s">
        <v>2745</v>
      </c>
      <c r="G145" s="160" t="s">
        <v>249</v>
      </c>
      <c r="H145" s="161">
        <v>68.88</v>
      </c>
      <c r="I145" s="162"/>
      <c r="J145" s="163">
        <f>ROUND(I145*H145,2)</f>
        <v>0</v>
      </c>
      <c r="K145" s="164"/>
      <c r="L145" s="34"/>
      <c r="M145" s="165" t="s">
        <v>1</v>
      </c>
      <c r="N145" s="166" t="s">
        <v>40</v>
      </c>
      <c r="O145" s="62"/>
      <c r="P145" s="167">
        <f>O145*H145</f>
        <v>0</v>
      </c>
      <c r="Q145" s="167">
        <v>0</v>
      </c>
      <c r="R145" s="167">
        <f>Q145*H145</f>
        <v>0</v>
      </c>
      <c r="S145" s="167">
        <v>0.13</v>
      </c>
      <c r="T145" s="168">
        <f>S145*H145</f>
        <v>8.9543999999999997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114</v>
      </c>
      <c r="AT145" s="169" t="s">
        <v>224</v>
      </c>
      <c r="AU145" s="169" t="s">
        <v>85</v>
      </c>
      <c r="AY145" s="18" t="s">
        <v>222</v>
      </c>
      <c r="BE145" s="170">
        <f>IF(N145="základná",J145,0)</f>
        <v>0</v>
      </c>
      <c r="BF145" s="170">
        <f>IF(N145="znížená",J145,0)</f>
        <v>0</v>
      </c>
      <c r="BG145" s="170">
        <f>IF(N145="zákl. prenesená",J145,0)</f>
        <v>0</v>
      </c>
      <c r="BH145" s="170">
        <f>IF(N145="zníž. prenesená",J145,0)</f>
        <v>0</v>
      </c>
      <c r="BI145" s="170">
        <f>IF(N145="nulová",J145,0)</f>
        <v>0</v>
      </c>
      <c r="BJ145" s="18" t="s">
        <v>85</v>
      </c>
      <c r="BK145" s="170">
        <f>ROUND(I145*H145,2)</f>
        <v>0</v>
      </c>
      <c r="BL145" s="18" t="s">
        <v>114</v>
      </c>
      <c r="BM145" s="169" t="s">
        <v>2746</v>
      </c>
    </row>
    <row r="146" spans="1:65" s="13" customFormat="1">
      <c r="B146" s="171"/>
      <c r="D146" s="172" t="s">
        <v>229</v>
      </c>
      <c r="E146" s="173" t="s">
        <v>1</v>
      </c>
      <c r="F146" s="174" t="s">
        <v>2733</v>
      </c>
      <c r="H146" s="175">
        <v>68.88</v>
      </c>
      <c r="I146" s="176"/>
      <c r="L146" s="171"/>
      <c r="M146" s="177"/>
      <c r="N146" s="178"/>
      <c r="O146" s="178"/>
      <c r="P146" s="178"/>
      <c r="Q146" s="178"/>
      <c r="R146" s="178"/>
      <c r="S146" s="178"/>
      <c r="T146" s="179"/>
      <c r="AT146" s="173" t="s">
        <v>229</v>
      </c>
      <c r="AU146" s="173" t="s">
        <v>85</v>
      </c>
      <c r="AV146" s="13" t="s">
        <v>85</v>
      </c>
      <c r="AW146" s="13" t="s">
        <v>30</v>
      </c>
      <c r="AX146" s="13" t="s">
        <v>78</v>
      </c>
      <c r="AY146" s="173" t="s">
        <v>222</v>
      </c>
    </row>
    <row r="147" spans="1:65" s="2" customFormat="1" ht="33" customHeight="1">
      <c r="A147" s="33"/>
      <c r="B147" s="156"/>
      <c r="C147" s="157" t="s">
        <v>121</v>
      </c>
      <c r="D147" s="157" t="s">
        <v>224</v>
      </c>
      <c r="E147" s="158" t="s">
        <v>2747</v>
      </c>
      <c r="F147" s="159" t="s">
        <v>2748</v>
      </c>
      <c r="G147" s="160" t="s">
        <v>249</v>
      </c>
      <c r="H147" s="161">
        <v>25.2</v>
      </c>
      <c r="I147" s="162"/>
      <c r="J147" s="163">
        <f>ROUND(I147*H147,2)</f>
        <v>0</v>
      </c>
      <c r="K147" s="164"/>
      <c r="L147" s="34"/>
      <c r="M147" s="165" t="s">
        <v>1</v>
      </c>
      <c r="N147" s="166" t="s">
        <v>40</v>
      </c>
      <c r="O147" s="62"/>
      <c r="P147" s="167">
        <f>O147*H147</f>
        <v>0</v>
      </c>
      <c r="Q147" s="167">
        <v>0</v>
      </c>
      <c r="R147" s="167">
        <f>Q147*H147</f>
        <v>0</v>
      </c>
      <c r="S147" s="167">
        <v>0.23499999999999999</v>
      </c>
      <c r="T147" s="168">
        <f>S147*H147</f>
        <v>5.9219999999999997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114</v>
      </c>
      <c r="AT147" s="169" t="s">
        <v>224</v>
      </c>
      <c r="AU147" s="169" t="s">
        <v>85</v>
      </c>
      <c r="AY147" s="18" t="s">
        <v>222</v>
      </c>
      <c r="BE147" s="170">
        <f>IF(N147="základná",J147,0)</f>
        <v>0</v>
      </c>
      <c r="BF147" s="170">
        <f>IF(N147="znížená",J147,0)</f>
        <v>0</v>
      </c>
      <c r="BG147" s="170">
        <f>IF(N147="zákl. prenesená",J147,0)</f>
        <v>0</v>
      </c>
      <c r="BH147" s="170">
        <f>IF(N147="zníž. prenesená",J147,0)</f>
        <v>0</v>
      </c>
      <c r="BI147" s="170">
        <f>IF(N147="nulová",J147,0)</f>
        <v>0</v>
      </c>
      <c r="BJ147" s="18" t="s">
        <v>85</v>
      </c>
      <c r="BK147" s="170">
        <f>ROUND(I147*H147,2)</f>
        <v>0</v>
      </c>
      <c r="BL147" s="18" t="s">
        <v>114</v>
      </c>
      <c r="BM147" s="169" t="s">
        <v>2749</v>
      </c>
    </row>
    <row r="148" spans="1:65" s="15" customFormat="1">
      <c r="B148" s="188"/>
      <c r="D148" s="172" t="s">
        <v>229</v>
      </c>
      <c r="E148" s="189" t="s">
        <v>1</v>
      </c>
      <c r="F148" s="190" t="s">
        <v>2517</v>
      </c>
      <c r="H148" s="189" t="s">
        <v>1</v>
      </c>
      <c r="I148" s="191"/>
      <c r="L148" s="188"/>
      <c r="M148" s="192"/>
      <c r="N148" s="193"/>
      <c r="O148" s="193"/>
      <c r="P148" s="193"/>
      <c r="Q148" s="193"/>
      <c r="R148" s="193"/>
      <c r="S148" s="193"/>
      <c r="T148" s="194"/>
      <c r="AT148" s="189" t="s">
        <v>229</v>
      </c>
      <c r="AU148" s="189" t="s">
        <v>85</v>
      </c>
      <c r="AV148" s="15" t="s">
        <v>78</v>
      </c>
      <c r="AW148" s="15" t="s">
        <v>30</v>
      </c>
      <c r="AX148" s="15" t="s">
        <v>74</v>
      </c>
      <c r="AY148" s="189" t="s">
        <v>222</v>
      </c>
    </row>
    <row r="149" spans="1:65" s="13" customFormat="1">
      <c r="B149" s="171"/>
      <c r="D149" s="172" t="s">
        <v>229</v>
      </c>
      <c r="E149" s="173" t="s">
        <v>1</v>
      </c>
      <c r="F149" s="174" t="s">
        <v>2750</v>
      </c>
      <c r="H149" s="175">
        <v>25.2</v>
      </c>
      <c r="I149" s="176"/>
      <c r="L149" s="171"/>
      <c r="M149" s="177"/>
      <c r="N149" s="178"/>
      <c r="O149" s="178"/>
      <c r="P149" s="178"/>
      <c r="Q149" s="178"/>
      <c r="R149" s="178"/>
      <c r="S149" s="178"/>
      <c r="T149" s="179"/>
      <c r="AT149" s="173" t="s">
        <v>229</v>
      </c>
      <c r="AU149" s="173" t="s">
        <v>85</v>
      </c>
      <c r="AV149" s="13" t="s">
        <v>85</v>
      </c>
      <c r="AW149" s="13" t="s">
        <v>30</v>
      </c>
      <c r="AX149" s="13" t="s">
        <v>74</v>
      </c>
      <c r="AY149" s="173" t="s">
        <v>222</v>
      </c>
    </row>
    <row r="150" spans="1:65" s="14" customFormat="1">
      <c r="B150" s="180"/>
      <c r="D150" s="172" t="s">
        <v>229</v>
      </c>
      <c r="E150" s="181" t="s">
        <v>1</v>
      </c>
      <c r="F150" s="182" t="s">
        <v>232</v>
      </c>
      <c r="H150" s="183">
        <v>25.2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229</v>
      </c>
      <c r="AU150" s="181" t="s">
        <v>85</v>
      </c>
      <c r="AV150" s="14" t="s">
        <v>114</v>
      </c>
      <c r="AW150" s="14" t="s">
        <v>30</v>
      </c>
      <c r="AX150" s="14" t="s">
        <v>78</v>
      </c>
      <c r="AY150" s="181" t="s">
        <v>222</v>
      </c>
    </row>
    <row r="151" spans="1:65" s="2" customFormat="1" ht="33" customHeight="1">
      <c r="A151" s="33"/>
      <c r="B151" s="156"/>
      <c r="C151" s="157" t="s">
        <v>137</v>
      </c>
      <c r="D151" s="157" t="s">
        <v>224</v>
      </c>
      <c r="E151" s="158" t="s">
        <v>2751</v>
      </c>
      <c r="F151" s="159" t="s">
        <v>2752</v>
      </c>
      <c r="G151" s="160" t="s">
        <v>235</v>
      </c>
      <c r="H151" s="161">
        <v>107.96599999999999</v>
      </c>
      <c r="I151" s="162"/>
      <c r="J151" s="163">
        <f>ROUND(I151*H151,2)</f>
        <v>0</v>
      </c>
      <c r="K151" s="164"/>
      <c r="L151" s="34"/>
      <c r="M151" s="165" t="s">
        <v>1</v>
      </c>
      <c r="N151" s="166" t="s">
        <v>40</v>
      </c>
      <c r="O151" s="62"/>
      <c r="P151" s="167">
        <f>O151*H151</f>
        <v>0</v>
      </c>
      <c r="Q151" s="167">
        <v>0</v>
      </c>
      <c r="R151" s="167">
        <f>Q151*H151</f>
        <v>0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114</v>
      </c>
      <c r="AT151" s="169" t="s">
        <v>224</v>
      </c>
      <c r="AU151" s="169" t="s">
        <v>85</v>
      </c>
      <c r="AY151" s="18" t="s">
        <v>222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8" t="s">
        <v>85</v>
      </c>
      <c r="BK151" s="170">
        <f>ROUND(I151*H151,2)</f>
        <v>0</v>
      </c>
      <c r="BL151" s="18" t="s">
        <v>114</v>
      </c>
      <c r="BM151" s="169" t="s">
        <v>2753</v>
      </c>
    </row>
    <row r="152" spans="1:65" s="13" customFormat="1">
      <c r="B152" s="171"/>
      <c r="D152" s="172" t="s">
        <v>229</v>
      </c>
      <c r="E152" s="173" t="s">
        <v>1</v>
      </c>
      <c r="F152" s="174" t="s">
        <v>2754</v>
      </c>
      <c r="H152" s="175">
        <v>107.96599999999999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229</v>
      </c>
      <c r="AU152" s="173" t="s">
        <v>85</v>
      </c>
      <c r="AV152" s="13" t="s">
        <v>85</v>
      </c>
      <c r="AW152" s="13" t="s">
        <v>30</v>
      </c>
      <c r="AX152" s="13" t="s">
        <v>78</v>
      </c>
      <c r="AY152" s="173" t="s">
        <v>222</v>
      </c>
    </row>
    <row r="153" spans="1:65" s="2" customFormat="1" ht="24.15" customHeight="1">
      <c r="A153" s="33"/>
      <c r="B153" s="156"/>
      <c r="C153" s="157" t="s">
        <v>146</v>
      </c>
      <c r="D153" s="157" t="s">
        <v>224</v>
      </c>
      <c r="E153" s="158" t="s">
        <v>2755</v>
      </c>
      <c r="F153" s="159" t="s">
        <v>2756</v>
      </c>
      <c r="G153" s="160" t="s">
        <v>235</v>
      </c>
      <c r="H153" s="161">
        <v>271.99700000000001</v>
      </c>
      <c r="I153" s="162"/>
      <c r="J153" s="163">
        <f>ROUND(I153*H153,2)</f>
        <v>0</v>
      </c>
      <c r="K153" s="164"/>
      <c r="L153" s="34"/>
      <c r="M153" s="165" t="s">
        <v>1</v>
      </c>
      <c r="N153" s="166" t="s">
        <v>40</v>
      </c>
      <c r="O153" s="62"/>
      <c r="P153" s="167">
        <f>O153*H153</f>
        <v>0</v>
      </c>
      <c r="Q153" s="167">
        <v>0</v>
      </c>
      <c r="R153" s="167">
        <f>Q153*H153</f>
        <v>0</v>
      </c>
      <c r="S153" s="167">
        <v>0</v>
      </c>
      <c r="T153" s="16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114</v>
      </c>
      <c r="AT153" s="169" t="s">
        <v>224</v>
      </c>
      <c r="AU153" s="169" t="s">
        <v>85</v>
      </c>
      <c r="AY153" s="18" t="s">
        <v>222</v>
      </c>
      <c r="BE153" s="170">
        <f>IF(N153="základná",J153,0)</f>
        <v>0</v>
      </c>
      <c r="BF153" s="170">
        <f>IF(N153="znížená",J153,0)</f>
        <v>0</v>
      </c>
      <c r="BG153" s="170">
        <f>IF(N153="zákl. prenesená",J153,0)</f>
        <v>0</v>
      </c>
      <c r="BH153" s="170">
        <f>IF(N153="zníž. prenesená",J153,0)</f>
        <v>0</v>
      </c>
      <c r="BI153" s="170">
        <f>IF(N153="nulová",J153,0)</f>
        <v>0</v>
      </c>
      <c r="BJ153" s="18" t="s">
        <v>85</v>
      </c>
      <c r="BK153" s="170">
        <f>ROUND(I153*H153,2)</f>
        <v>0</v>
      </c>
      <c r="BL153" s="18" t="s">
        <v>114</v>
      </c>
      <c r="BM153" s="169" t="s">
        <v>2757</v>
      </c>
    </row>
    <row r="154" spans="1:65" s="13" customFormat="1">
      <c r="B154" s="171"/>
      <c r="D154" s="172" t="s">
        <v>229</v>
      </c>
      <c r="E154" s="173" t="s">
        <v>1</v>
      </c>
      <c r="F154" s="174" t="s">
        <v>2758</v>
      </c>
      <c r="H154" s="175">
        <v>13.776</v>
      </c>
      <c r="I154" s="176"/>
      <c r="L154" s="171"/>
      <c r="M154" s="177"/>
      <c r="N154" s="178"/>
      <c r="O154" s="178"/>
      <c r="P154" s="178"/>
      <c r="Q154" s="178"/>
      <c r="R154" s="178"/>
      <c r="S154" s="178"/>
      <c r="T154" s="179"/>
      <c r="AT154" s="173" t="s">
        <v>229</v>
      </c>
      <c r="AU154" s="173" t="s">
        <v>85</v>
      </c>
      <c r="AV154" s="13" t="s">
        <v>85</v>
      </c>
      <c r="AW154" s="13" t="s">
        <v>30</v>
      </c>
      <c r="AX154" s="13" t="s">
        <v>74</v>
      </c>
      <c r="AY154" s="173" t="s">
        <v>222</v>
      </c>
    </row>
    <row r="155" spans="1:65" s="13" customFormat="1">
      <c r="B155" s="171"/>
      <c r="D155" s="172" t="s">
        <v>229</v>
      </c>
      <c r="E155" s="173" t="s">
        <v>1</v>
      </c>
      <c r="F155" s="174" t="s">
        <v>2759</v>
      </c>
      <c r="H155" s="175">
        <v>251.92099999999999</v>
      </c>
      <c r="I155" s="176"/>
      <c r="L155" s="171"/>
      <c r="M155" s="177"/>
      <c r="N155" s="178"/>
      <c r="O155" s="178"/>
      <c r="P155" s="178"/>
      <c r="Q155" s="178"/>
      <c r="R155" s="178"/>
      <c r="S155" s="178"/>
      <c r="T155" s="179"/>
      <c r="AT155" s="173" t="s">
        <v>229</v>
      </c>
      <c r="AU155" s="173" t="s">
        <v>85</v>
      </c>
      <c r="AV155" s="13" t="s">
        <v>85</v>
      </c>
      <c r="AW155" s="13" t="s">
        <v>30</v>
      </c>
      <c r="AX155" s="13" t="s">
        <v>74</v>
      </c>
      <c r="AY155" s="173" t="s">
        <v>222</v>
      </c>
    </row>
    <row r="156" spans="1:65" s="13" customFormat="1">
      <c r="B156" s="171"/>
      <c r="D156" s="172" t="s">
        <v>229</v>
      </c>
      <c r="E156" s="173" t="s">
        <v>1</v>
      </c>
      <c r="F156" s="174" t="s">
        <v>2760</v>
      </c>
      <c r="H156" s="175">
        <v>6.3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229</v>
      </c>
      <c r="AU156" s="173" t="s">
        <v>85</v>
      </c>
      <c r="AV156" s="13" t="s">
        <v>85</v>
      </c>
      <c r="AW156" s="13" t="s">
        <v>30</v>
      </c>
      <c r="AX156" s="13" t="s">
        <v>74</v>
      </c>
      <c r="AY156" s="173" t="s">
        <v>222</v>
      </c>
    </row>
    <row r="157" spans="1:65" s="14" customFormat="1">
      <c r="B157" s="180"/>
      <c r="D157" s="172" t="s">
        <v>229</v>
      </c>
      <c r="E157" s="181" t="s">
        <v>1</v>
      </c>
      <c r="F157" s="182" t="s">
        <v>232</v>
      </c>
      <c r="H157" s="183">
        <v>271.99700000000001</v>
      </c>
      <c r="I157" s="184"/>
      <c r="L157" s="180"/>
      <c r="M157" s="185"/>
      <c r="N157" s="186"/>
      <c r="O157" s="186"/>
      <c r="P157" s="186"/>
      <c r="Q157" s="186"/>
      <c r="R157" s="186"/>
      <c r="S157" s="186"/>
      <c r="T157" s="187"/>
      <c r="AT157" s="181" t="s">
        <v>229</v>
      </c>
      <c r="AU157" s="181" t="s">
        <v>85</v>
      </c>
      <c r="AV157" s="14" t="s">
        <v>114</v>
      </c>
      <c r="AW157" s="14" t="s">
        <v>30</v>
      </c>
      <c r="AX157" s="14" t="s">
        <v>78</v>
      </c>
      <c r="AY157" s="181" t="s">
        <v>222</v>
      </c>
    </row>
    <row r="158" spans="1:65" s="2" customFormat="1" ht="24.15" customHeight="1">
      <c r="A158" s="33"/>
      <c r="B158" s="156"/>
      <c r="C158" s="157" t="s">
        <v>153</v>
      </c>
      <c r="D158" s="157" t="s">
        <v>224</v>
      </c>
      <c r="E158" s="158" t="s">
        <v>2761</v>
      </c>
      <c r="F158" s="159" t="s">
        <v>2762</v>
      </c>
      <c r="G158" s="160" t="s">
        <v>235</v>
      </c>
      <c r="H158" s="161">
        <v>271.99700000000001</v>
      </c>
      <c r="I158" s="162"/>
      <c r="J158" s="163">
        <f>ROUND(I158*H158,2)</f>
        <v>0</v>
      </c>
      <c r="K158" s="164"/>
      <c r="L158" s="34"/>
      <c r="M158" s="165" t="s">
        <v>1</v>
      </c>
      <c r="N158" s="166" t="s">
        <v>40</v>
      </c>
      <c r="O158" s="62"/>
      <c r="P158" s="167">
        <f>O158*H158</f>
        <v>0</v>
      </c>
      <c r="Q158" s="167">
        <v>0</v>
      </c>
      <c r="R158" s="167">
        <f>Q158*H158</f>
        <v>0</v>
      </c>
      <c r="S158" s="167">
        <v>0</v>
      </c>
      <c r="T158" s="16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114</v>
      </c>
      <c r="AT158" s="169" t="s">
        <v>224</v>
      </c>
      <c r="AU158" s="169" t="s">
        <v>85</v>
      </c>
      <c r="AY158" s="18" t="s">
        <v>222</v>
      </c>
      <c r="BE158" s="170">
        <f>IF(N158="základná",J158,0)</f>
        <v>0</v>
      </c>
      <c r="BF158" s="170">
        <f>IF(N158="znížená",J158,0)</f>
        <v>0</v>
      </c>
      <c r="BG158" s="170">
        <f>IF(N158="zákl. prenesená",J158,0)</f>
        <v>0</v>
      </c>
      <c r="BH158" s="170">
        <f>IF(N158="zníž. prenesená",J158,0)</f>
        <v>0</v>
      </c>
      <c r="BI158" s="170">
        <f>IF(N158="nulová",J158,0)</f>
        <v>0</v>
      </c>
      <c r="BJ158" s="18" t="s">
        <v>85</v>
      </c>
      <c r="BK158" s="170">
        <f>ROUND(I158*H158,2)</f>
        <v>0</v>
      </c>
      <c r="BL158" s="18" t="s">
        <v>114</v>
      </c>
      <c r="BM158" s="169" t="s">
        <v>2763</v>
      </c>
    </row>
    <row r="159" spans="1:65" s="2" customFormat="1" ht="37.950000000000003" customHeight="1">
      <c r="A159" s="33"/>
      <c r="B159" s="156"/>
      <c r="C159" s="157" t="s">
        <v>160</v>
      </c>
      <c r="D159" s="157" t="s">
        <v>224</v>
      </c>
      <c r="E159" s="158" t="s">
        <v>2764</v>
      </c>
      <c r="F159" s="159" t="s">
        <v>2765</v>
      </c>
      <c r="G159" s="160" t="s">
        <v>235</v>
      </c>
      <c r="H159" s="161">
        <v>379.96300000000002</v>
      </c>
      <c r="I159" s="162"/>
      <c r="J159" s="163">
        <f>ROUND(I159*H159,2)</f>
        <v>0</v>
      </c>
      <c r="K159" s="164"/>
      <c r="L159" s="34"/>
      <c r="M159" s="165" t="s">
        <v>1</v>
      </c>
      <c r="N159" s="166" t="s">
        <v>40</v>
      </c>
      <c r="O159" s="62"/>
      <c r="P159" s="167">
        <f>O159*H159</f>
        <v>0</v>
      </c>
      <c r="Q159" s="167">
        <v>0</v>
      </c>
      <c r="R159" s="167">
        <f>Q159*H159</f>
        <v>0</v>
      </c>
      <c r="S159" s="167">
        <v>0</v>
      </c>
      <c r="T159" s="16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114</v>
      </c>
      <c r="AT159" s="169" t="s">
        <v>224</v>
      </c>
      <c r="AU159" s="169" t="s">
        <v>85</v>
      </c>
      <c r="AY159" s="18" t="s">
        <v>222</v>
      </c>
      <c r="BE159" s="170">
        <f>IF(N159="základná",J159,0)</f>
        <v>0</v>
      </c>
      <c r="BF159" s="170">
        <f>IF(N159="znížená",J159,0)</f>
        <v>0</v>
      </c>
      <c r="BG159" s="170">
        <f>IF(N159="zákl. prenesená",J159,0)</f>
        <v>0</v>
      </c>
      <c r="BH159" s="170">
        <f>IF(N159="zníž. prenesená",J159,0)</f>
        <v>0</v>
      </c>
      <c r="BI159" s="170">
        <f>IF(N159="nulová",J159,0)</f>
        <v>0</v>
      </c>
      <c r="BJ159" s="18" t="s">
        <v>85</v>
      </c>
      <c r="BK159" s="170">
        <f>ROUND(I159*H159,2)</f>
        <v>0</v>
      </c>
      <c r="BL159" s="18" t="s">
        <v>114</v>
      </c>
      <c r="BM159" s="169" t="s">
        <v>2766</v>
      </c>
    </row>
    <row r="160" spans="1:65" s="13" customFormat="1">
      <c r="B160" s="171"/>
      <c r="D160" s="172" t="s">
        <v>229</v>
      </c>
      <c r="E160" s="173" t="s">
        <v>1</v>
      </c>
      <c r="F160" s="174" t="s">
        <v>2767</v>
      </c>
      <c r="H160" s="175">
        <v>271.99700000000001</v>
      </c>
      <c r="I160" s="176"/>
      <c r="L160" s="171"/>
      <c r="M160" s="177"/>
      <c r="N160" s="178"/>
      <c r="O160" s="178"/>
      <c r="P160" s="178"/>
      <c r="Q160" s="178"/>
      <c r="R160" s="178"/>
      <c r="S160" s="178"/>
      <c r="T160" s="179"/>
      <c r="AT160" s="173" t="s">
        <v>229</v>
      </c>
      <c r="AU160" s="173" t="s">
        <v>85</v>
      </c>
      <c r="AV160" s="13" t="s">
        <v>85</v>
      </c>
      <c r="AW160" s="13" t="s">
        <v>30</v>
      </c>
      <c r="AX160" s="13" t="s">
        <v>74</v>
      </c>
      <c r="AY160" s="173" t="s">
        <v>222</v>
      </c>
    </row>
    <row r="161" spans="1:65" s="13" customFormat="1">
      <c r="B161" s="171"/>
      <c r="D161" s="172" t="s">
        <v>229</v>
      </c>
      <c r="E161" s="173" t="s">
        <v>1</v>
      </c>
      <c r="F161" s="174" t="s">
        <v>2768</v>
      </c>
      <c r="H161" s="175">
        <v>107.96599999999999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229</v>
      </c>
      <c r="AU161" s="173" t="s">
        <v>85</v>
      </c>
      <c r="AV161" s="13" t="s">
        <v>85</v>
      </c>
      <c r="AW161" s="13" t="s">
        <v>30</v>
      </c>
      <c r="AX161" s="13" t="s">
        <v>74</v>
      </c>
      <c r="AY161" s="173" t="s">
        <v>222</v>
      </c>
    </row>
    <row r="162" spans="1:65" s="14" customFormat="1">
      <c r="B162" s="180"/>
      <c r="D162" s="172" t="s">
        <v>229</v>
      </c>
      <c r="E162" s="181" t="s">
        <v>1</v>
      </c>
      <c r="F162" s="182" t="s">
        <v>232</v>
      </c>
      <c r="H162" s="183">
        <v>379.96300000000002</v>
      </c>
      <c r="I162" s="184"/>
      <c r="L162" s="180"/>
      <c r="M162" s="185"/>
      <c r="N162" s="186"/>
      <c r="O162" s="186"/>
      <c r="P162" s="186"/>
      <c r="Q162" s="186"/>
      <c r="R162" s="186"/>
      <c r="S162" s="186"/>
      <c r="T162" s="187"/>
      <c r="AT162" s="181" t="s">
        <v>229</v>
      </c>
      <c r="AU162" s="181" t="s">
        <v>85</v>
      </c>
      <c r="AV162" s="14" t="s">
        <v>114</v>
      </c>
      <c r="AW162" s="14" t="s">
        <v>30</v>
      </c>
      <c r="AX162" s="14" t="s">
        <v>78</v>
      </c>
      <c r="AY162" s="181" t="s">
        <v>222</v>
      </c>
    </row>
    <row r="163" spans="1:65" s="2" customFormat="1" ht="44.25" customHeight="1">
      <c r="A163" s="33"/>
      <c r="B163" s="156"/>
      <c r="C163" s="157" t="s">
        <v>179</v>
      </c>
      <c r="D163" s="157" t="s">
        <v>224</v>
      </c>
      <c r="E163" s="158" t="s">
        <v>2769</v>
      </c>
      <c r="F163" s="159" t="s">
        <v>2770</v>
      </c>
      <c r="G163" s="160" t="s">
        <v>235</v>
      </c>
      <c r="H163" s="161">
        <v>3799.63</v>
      </c>
      <c r="I163" s="162"/>
      <c r="J163" s="163">
        <f>ROUND(I163*H163,2)</f>
        <v>0</v>
      </c>
      <c r="K163" s="164"/>
      <c r="L163" s="34"/>
      <c r="M163" s="165" t="s">
        <v>1</v>
      </c>
      <c r="N163" s="166" t="s">
        <v>40</v>
      </c>
      <c r="O163" s="62"/>
      <c r="P163" s="167">
        <f>O163*H163</f>
        <v>0</v>
      </c>
      <c r="Q163" s="167">
        <v>0</v>
      </c>
      <c r="R163" s="167">
        <f>Q163*H163</f>
        <v>0</v>
      </c>
      <c r="S163" s="167">
        <v>0</v>
      </c>
      <c r="T163" s="16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114</v>
      </c>
      <c r="AT163" s="169" t="s">
        <v>224</v>
      </c>
      <c r="AU163" s="169" t="s">
        <v>85</v>
      </c>
      <c r="AY163" s="18" t="s">
        <v>222</v>
      </c>
      <c r="BE163" s="170">
        <f>IF(N163="základná",J163,0)</f>
        <v>0</v>
      </c>
      <c r="BF163" s="170">
        <f>IF(N163="znížená",J163,0)</f>
        <v>0</v>
      </c>
      <c r="BG163" s="170">
        <f>IF(N163="zákl. prenesená",J163,0)</f>
        <v>0</v>
      </c>
      <c r="BH163" s="170">
        <f>IF(N163="zníž. prenesená",J163,0)</f>
        <v>0</v>
      </c>
      <c r="BI163" s="170">
        <f>IF(N163="nulová",J163,0)</f>
        <v>0</v>
      </c>
      <c r="BJ163" s="18" t="s">
        <v>85</v>
      </c>
      <c r="BK163" s="170">
        <f>ROUND(I163*H163,2)</f>
        <v>0</v>
      </c>
      <c r="BL163" s="18" t="s">
        <v>114</v>
      </c>
      <c r="BM163" s="169" t="s">
        <v>2771</v>
      </c>
    </row>
    <row r="164" spans="1:65" s="13" customFormat="1">
      <c r="B164" s="171"/>
      <c r="D164" s="172" t="s">
        <v>229</v>
      </c>
      <c r="F164" s="174" t="s">
        <v>2772</v>
      </c>
      <c r="H164" s="175">
        <v>3799.63</v>
      </c>
      <c r="I164" s="176"/>
      <c r="L164" s="171"/>
      <c r="M164" s="177"/>
      <c r="N164" s="178"/>
      <c r="O164" s="178"/>
      <c r="P164" s="178"/>
      <c r="Q164" s="178"/>
      <c r="R164" s="178"/>
      <c r="S164" s="178"/>
      <c r="T164" s="179"/>
      <c r="AT164" s="173" t="s">
        <v>229</v>
      </c>
      <c r="AU164" s="173" t="s">
        <v>85</v>
      </c>
      <c r="AV164" s="13" t="s">
        <v>85</v>
      </c>
      <c r="AW164" s="13" t="s">
        <v>3</v>
      </c>
      <c r="AX164" s="13" t="s">
        <v>78</v>
      </c>
      <c r="AY164" s="173" t="s">
        <v>222</v>
      </c>
    </row>
    <row r="165" spans="1:65" s="2" customFormat="1" ht="21.75" customHeight="1">
      <c r="A165" s="33"/>
      <c r="B165" s="156"/>
      <c r="C165" s="157" t="s">
        <v>314</v>
      </c>
      <c r="D165" s="157" t="s">
        <v>224</v>
      </c>
      <c r="E165" s="158" t="s">
        <v>841</v>
      </c>
      <c r="F165" s="159" t="s">
        <v>842</v>
      </c>
      <c r="G165" s="160" t="s">
        <v>235</v>
      </c>
      <c r="H165" s="161">
        <v>379.96300000000002</v>
      </c>
      <c r="I165" s="162"/>
      <c r="J165" s="163">
        <f>ROUND(I165*H165,2)</f>
        <v>0</v>
      </c>
      <c r="K165" s="164"/>
      <c r="L165" s="34"/>
      <c r="M165" s="165" t="s">
        <v>1</v>
      </c>
      <c r="N165" s="166" t="s">
        <v>40</v>
      </c>
      <c r="O165" s="62"/>
      <c r="P165" s="167">
        <f>O165*H165</f>
        <v>0</v>
      </c>
      <c r="Q165" s="167">
        <v>0</v>
      </c>
      <c r="R165" s="167">
        <f>Q165*H165</f>
        <v>0</v>
      </c>
      <c r="S165" s="167">
        <v>0</v>
      </c>
      <c r="T165" s="16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114</v>
      </c>
      <c r="AT165" s="169" t="s">
        <v>224</v>
      </c>
      <c r="AU165" s="169" t="s">
        <v>85</v>
      </c>
      <c r="AY165" s="18" t="s">
        <v>222</v>
      </c>
      <c r="BE165" s="170">
        <f>IF(N165="základná",J165,0)</f>
        <v>0</v>
      </c>
      <c r="BF165" s="170">
        <f>IF(N165="znížená",J165,0)</f>
        <v>0</v>
      </c>
      <c r="BG165" s="170">
        <f>IF(N165="zákl. prenesená",J165,0)</f>
        <v>0</v>
      </c>
      <c r="BH165" s="170">
        <f>IF(N165="zníž. prenesená",J165,0)</f>
        <v>0</v>
      </c>
      <c r="BI165" s="170">
        <f>IF(N165="nulová",J165,0)</f>
        <v>0</v>
      </c>
      <c r="BJ165" s="18" t="s">
        <v>85</v>
      </c>
      <c r="BK165" s="170">
        <f>ROUND(I165*H165,2)</f>
        <v>0</v>
      </c>
      <c r="BL165" s="18" t="s">
        <v>114</v>
      </c>
      <c r="BM165" s="169" t="s">
        <v>2773</v>
      </c>
    </row>
    <row r="166" spans="1:65" s="12" customFormat="1" ht="22.95" customHeight="1">
      <c r="B166" s="143"/>
      <c r="D166" s="144" t="s">
        <v>73</v>
      </c>
      <c r="E166" s="154" t="s">
        <v>85</v>
      </c>
      <c r="F166" s="154" t="s">
        <v>686</v>
      </c>
      <c r="I166" s="146"/>
      <c r="J166" s="155">
        <f>BK166</f>
        <v>0</v>
      </c>
      <c r="L166" s="143"/>
      <c r="M166" s="148"/>
      <c r="N166" s="149"/>
      <c r="O166" s="149"/>
      <c r="P166" s="150">
        <f>SUM(P167:P172)</f>
        <v>0</v>
      </c>
      <c r="Q166" s="149"/>
      <c r="R166" s="150">
        <f>SUM(R167:R172)</f>
        <v>0</v>
      </c>
      <c r="S166" s="149"/>
      <c r="T166" s="151">
        <f>SUM(T167:T172)</f>
        <v>0</v>
      </c>
      <c r="AR166" s="144" t="s">
        <v>78</v>
      </c>
      <c r="AT166" s="152" t="s">
        <v>73</v>
      </c>
      <c r="AU166" s="152" t="s">
        <v>78</v>
      </c>
      <c r="AY166" s="144" t="s">
        <v>222</v>
      </c>
      <c r="BK166" s="153">
        <f>SUM(BK167:BK172)</f>
        <v>0</v>
      </c>
    </row>
    <row r="167" spans="1:65" s="2" customFormat="1" ht="21.75" customHeight="1">
      <c r="A167" s="33"/>
      <c r="B167" s="156"/>
      <c r="C167" s="157" t="s">
        <v>321</v>
      </c>
      <c r="D167" s="157" t="s">
        <v>224</v>
      </c>
      <c r="E167" s="158" t="s">
        <v>2774</v>
      </c>
      <c r="F167" s="159" t="s">
        <v>2775</v>
      </c>
      <c r="G167" s="160" t="s">
        <v>249</v>
      </c>
      <c r="H167" s="161">
        <v>827.2</v>
      </c>
      <c r="I167" s="162"/>
      <c r="J167" s="163">
        <f>ROUND(I167*H167,2)</f>
        <v>0</v>
      </c>
      <c r="K167" s="164"/>
      <c r="L167" s="34"/>
      <c r="M167" s="165" t="s">
        <v>1</v>
      </c>
      <c r="N167" s="166" t="s">
        <v>40</v>
      </c>
      <c r="O167" s="62"/>
      <c r="P167" s="167">
        <f>O167*H167</f>
        <v>0</v>
      </c>
      <c r="Q167" s="167">
        <v>0</v>
      </c>
      <c r="R167" s="167">
        <f>Q167*H167</f>
        <v>0</v>
      </c>
      <c r="S167" s="167">
        <v>0</v>
      </c>
      <c r="T167" s="16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114</v>
      </c>
      <c r="AT167" s="169" t="s">
        <v>224</v>
      </c>
      <c r="AU167" s="169" t="s">
        <v>85</v>
      </c>
      <c r="AY167" s="18" t="s">
        <v>222</v>
      </c>
      <c r="BE167" s="170">
        <f>IF(N167="základná",J167,0)</f>
        <v>0</v>
      </c>
      <c r="BF167" s="170">
        <f>IF(N167="znížená",J167,0)</f>
        <v>0</v>
      </c>
      <c r="BG167" s="170">
        <f>IF(N167="zákl. prenesená",J167,0)</f>
        <v>0</v>
      </c>
      <c r="BH167" s="170">
        <f>IF(N167="zníž. prenesená",J167,0)</f>
        <v>0</v>
      </c>
      <c r="BI167" s="170">
        <f>IF(N167="nulová",J167,0)</f>
        <v>0</v>
      </c>
      <c r="BJ167" s="18" t="s">
        <v>85</v>
      </c>
      <c r="BK167" s="170">
        <f>ROUND(I167*H167,2)</f>
        <v>0</v>
      </c>
      <c r="BL167" s="18" t="s">
        <v>114</v>
      </c>
      <c r="BM167" s="169" t="s">
        <v>2776</v>
      </c>
    </row>
    <row r="168" spans="1:65" s="15" customFormat="1">
      <c r="B168" s="188"/>
      <c r="D168" s="172" t="s">
        <v>229</v>
      </c>
      <c r="E168" s="189" t="s">
        <v>1</v>
      </c>
      <c r="F168" s="190" t="s">
        <v>2777</v>
      </c>
      <c r="H168" s="189" t="s">
        <v>1</v>
      </c>
      <c r="I168" s="191"/>
      <c r="L168" s="188"/>
      <c r="M168" s="192"/>
      <c r="N168" s="193"/>
      <c r="O168" s="193"/>
      <c r="P168" s="193"/>
      <c r="Q168" s="193"/>
      <c r="R168" s="193"/>
      <c r="S168" s="193"/>
      <c r="T168" s="194"/>
      <c r="AT168" s="189" t="s">
        <v>229</v>
      </c>
      <c r="AU168" s="189" t="s">
        <v>85</v>
      </c>
      <c r="AV168" s="15" t="s">
        <v>78</v>
      </c>
      <c r="AW168" s="15" t="s">
        <v>30</v>
      </c>
      <c r="AX168" s="15" t="s">
        <v>74</v>
      </c>
      <c r="AY168" s="189" t="s">
        <v>222</v>
      </c>
    </row>
    <row r="169" spans="1:65" s="13" customFormat="1">
      <c r="B169" s="171"/>
      <c r="D169" s="172" t="s">
        <v>229</v>
      </c>
      <c r="E169" s="173" t="s">
        <v>1</v>
      </c>
      <c r="F169" s="174" t="s">
        <v>2778</v>
      </c>
      <c r="H169" s="175">
        <v>776.05</v>
      </c>
      <c r="I169" s="176"/>
      <c r="L169" s="171"/>
      <c r="M169" s="177"/>
      <c r="N169" s="178"/>
      <c r="O169" s="178"/>
      <c r="P169" s="178"/>
      <c r="Q169" s="178"/>
      <c r="R169" s="178"/>
      <c r="S169" s="178"/>
      <c r="T169" s="179"/>
      <c r="AT169" s="173" t="s">
        <v>229</v>
      </c>
      <c r="AU169" s="173" t="s">
        <v>85</v>
      </c>
      <c r="AV169" s="13" t="s">
        <v>85</v>
      </c>
      <c r="AW169" s="13" t="s">
        <v>30</v>
      </c>
      <c r="AX169" s="13" t="s">
        <v>74</v>
      </c>
      <c r="AY169" s="173" t="s">
        <v>222</v>
      </c>
    </row>
    <row r="170" spans="1:65" s="15" customFormat="1">
      <c r="B170" s="188"/>
      <c r="D170" s="172" t="s">
        <v>229</v>
      </c>
      <c r="E170" s="189" t="s">
        <v>1</v>
      </c>
      <c r="F170" s="190" t="s">
        <v>2779</v>
      </c>
      <c r="H170" s="189" t="s">
        <v>1</v>
      </c>
      <c r="I170" s="191"/>
      <c r="L170" s="188"/>
      <c r="M170" s="192"/>
      <c r="N170" s="193"/>
      <c r="O170" s="193"/>
      <c r="P170" s="193"/>
      <c r="Q170" s="193"/>
      <c r="R170" s="193"/>
      <c r="S170" s="193"/>
      <c r="T170" s="194"/>
      <c r="AT170" s="189" t="s">
        <v>229</v>
      </c>
      <c r="AU170" s="189" t="s">
        <v>85</v>
      </c>
      <c r="AV170" s="15" t="s">
        <v>78</v>
      </c>
      <c r="AW170" s="15" t="s">
        <v>30</v>
      </c>
      <c r="AX170" s="15" t="s">
        <v>74</v>
      </c>
      <c r="AY170" s="189" t="s">
        <v>222</v>
      </c>
    </row>
    <row r="171" spans="1:65" s="13" customFormat="1">
      <c r="B171" s="171"/>
      <c r="D171" s="172" t="s">
        <v>229</v>
      </c>
      <c r="E171" s="173" t="s">
        <v>1</v>
      </c>
      <c r="F171" s="174" t="s">
        <v>2780</v>
      </c>
      <c r="H171" s="175">
        <v>51.15</v>
      </c>
      <c r="I171" s="176"/>
      <c r="L171" s="171"/>
      <c r="M171" s="177"/>
      <c r="N171" s="178"/>
      <c r="O171" s="178"/>
      <c r="P171" s="178"/>
      <c r="Q171" s="178"/>
      <c r="R171" s="178"/>
      <c r="S171" s="178"/>
      <c r="T171" s="179"/>
      <c r="AT171" s="173" t="s">
        <v>229</v>
      </c>
      <c r="AU171" s="173" t="s">
        <v>85</v>
      </c>
      <c r="AV171" s="13" t="s">
        <v>85</v>
      </c>
      <c r="AW171" s="13" t="s">
        <v>30</v>
      </c>
      <c r="AX171" s="13" t="s">
        <v>74</v>
      </c>
      <c r="AY171" s="173" t="s">
        <v>222</v>
      </c>
    </row>
    <row r="172" spans="1:65" s="14" customFormat="1">
      <c r="B172" s="180"/>
      <c r="D172" s="172" t="s">
        <v>229</v>
      </c>
      <c r="E172" s="181" t="s">
        <v>1</v>
      </c>
      <c r="F172" s="182" t="s">
        <v>232</v>
      </c>
      <c r="H172" s="183">
        <v>827.19999999999993</v>
      </c>
      <c r="I172" s="184"/>
      <c r="L172" s="180"/>
      <c r="M172" s="185"/>
      <c r="N172" s="186"/>
      <c r="O172" s="186"/>
      <c r="P172" s="186"/>
      <c r="Q172" s="186"/>
      <c r="R172" s="186"/>
      <c r="S172" s="186"/>
      <c r="T172" s="187"/>
      <c r="AT172" s="181" t="s">
        <v>229</v>
      </c>
      <c r="AU172" s="181" t="s">
        <v>85</v>
      </c>
      <c r="AV172" s="14" t="s">
        <v>114</v>
      </c>
      <c r="AW172" s="14" t="s">
        <v>30</v>
      </c>
      <c r="AX172" s="14" t="s">
        <v>78</v>
      </c>
      <c r="AY172" s="181" t="s">
        <v>222</v>
      </c>
    </row>
    <row r="173" spans="1:65" s="12" customFormat="1" ht="22.95" customHeight="1">
      <c r="B173" s="143"/>
      <c r="D173" s="144" t="s">
        <v>73</v>
      </c>
      <c r="E173" s="154" t="s">
        <v>121</v>
      </c>
      <c r="F173" s="154" t="s">
        <v>1371</v>
      </c>
      <c r="I173" s="146"/>
      <c r="J173" s="155">
        <f>BK173</f>
        <v>0</v>
      </c>
      <c r="L173" s="143"/>
      <c r="M173" s="148"/>
      <c r="N173" s="149"/>
      <c r="O173" s="149"/>
      <c r="P173" s="150">
        <f>SUM(P174:P202)</f>
        <v>0</v>
      </c>
      <c r="Q173" s="149"/>
      <c r="R173" s="150">
        <f>SUM(R174:R202)</f>
        <v>854.49983974999975</v>
      </c>
      <c r="S173" s="149"/>
      <c r="T173" s="151">
        <f>SUM(T174:T202)</f>
        <v>0</v>
      </c>
      <c r="AR173" s="144" t="s">
        <v>78</v>
      </c>
      <c r="AT173" s="152" t="s">
        <v>73</v>
      </c>
      <c r="AU173" s="152" t="s">
        <v>78</v>
      </c>
      <c r="AY173" s="144" t="s">
        <v>222</v>
      </c>
      <c r="BK173" s="153">
        <f>SUM(BK174:BK202)</f>
        <v>0</v>
      </c>
    </row>
    <row r="174" spans="1:65" s="2" customFormat="1" ht="37.950000000000003" customHeight="1">
      <c r="A174" s="33"/>
      <c r="B174" s="156"/>
      <c r="C174" s="157" t="s">
        <v>330</v>
      </c>
      <c r="D174" s="157" t="s">
        <v>224</v>
      </c>
      <c r="E174" s="158" t="s">
        <v>2781</v>
      </c>
      <c r="F174" s="159" t="s">
        <v>2782</v>
      </c>
      <c r="G174" s="160" t="s">
        <v>249</v>
      </c>
      <c r="H174" s="161">
        <v>740.77499999999998</v>
      </c>
      <c r="I174" s="162"/>
      <c r="J174" s="163">
        <f>ROUND(I174*H174,2)</f>
        <v>0</v>
      </c>
      <c r="K174" s="164"/>
      <c r="L174" s="34"/>
      <c r="M174" s="165" t="s">
        <v>1</v>
      </c>
      <c r="N174" s="166" t="s">
        <v>40</v>
      </c>
      <c r="O174" s="62"/>
      <c r="P174" s="167">
        <f>O174*H174</f>
        <v>0</v>
      </c>
      <c r="Q174" s="167">
        <v>0.38625999999999999</v>
      </c>
      <c r="R174" s="167">
        <f>Q174*H174</f>
        <v>286.13175150000001</v>
      </c>
      <c r="S174" s="167">
        <v>0</v>
      </c>
      <c r="T174" s="16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114</v>
      </c>
      <c r="AT174" s="169" t="s">
        <v>224</v>
      </c>
      <c r="AU174" s="169" t="s">
        <v>85</v>
      </c>
      <c r="AY174" s="18" t="s">
        <v>222</v>
      </c>
      <c r="BE174" s="170">
        <f>IF(N174="základná",J174,0)</f>
        <v>0</v>
      </c>
      <c r="BF174" s="170">
        <f>IF(N174="znížená",J174,0)</f>
        <v>0</v>
      </c>
      <c r="BG174" s="170">
        <f>IF(N174="zákl. prenesená",J174,0)</f>
        <v>0</v>
      </c>
      <c r="BH174" s="170">
        <f>IF(N174="zníž. prenesená",J174,0)</f>
        <v>0</v>
      </c>
      <c r="BI174" s="170">
        <f>IF(N174="nulová",J174,0)</f>
        <v>0</v>
      </c>
      <c r="BJ174" s="18" t="s">
        <v>85</v>
      </c>
      <c r="BK174" s="170">
        <f>ROUND(I174*H174,2)</f>
        <v>0</v>
      </c>
      <c r="BL174" s="18" t="s">
        <v>114</v>
      </c>
      <c r="BM174" s="169" t="s">
        <v>2783</v>
      </c>
    </row>
    <row r="175" spans="1:65" s="13" customFormat="1">
      <c r="B175" s="171"/>
      <c r="D175" s="172" t="s">
        <v>229</v>
      </c>
      <c r="E175" s="173" t="s">
        <v>1</v>
      </c>
      <c r="F175" s="174" t="s">
        <v>2784</v>
      </c>
      <c r="H175" s="175">
        <v>740.77499999999998</v>
      </c>
      <c r="I175" s="176"/>
      <c r="L175" s="171"/>
      <c r="M175" s="177"/>
      <c r="N175" s="178"/>
      <c r="O175" s="178"/>
      <c r="P175" s="178"/>
      <c r="Q175" s="178"/>
      <c r="R175" s="178"/>
      <c r="S175" s="178"/>
      <c r="T175" s="179"/>
      <c r="AT175" s="173" t="s">
        <v>229</v>
      </c>
      <c r="AU175" s="173" t="s">
        <v>85</v>
      </c>
      <c r="AV175" s="13" t="s">
        <v>85</v>
      </c>
      <c r="AW175" s="13" t="s">
        <v>30</v>
      </c>
      <c r="AX175" s="13" t="s">
        <v>78</v>
      </c>
      <c r="AY175" s="173" t="s">
        <v>222</v>
      </c>
    </row>
    <row r="176" spans="1:65" s="2" customFormat="1" ht="37.950000000000003" customHeight="1">
      <c r="A176" s="33"/>
      <c r="B176" s="156"/>
      <c r="C176" s="157" t="s">
        <v>335</v>
      </c>
      <c r="D176" s="157" t="s">
        <v>224</v>
      </c>
      <c r="E176" s="158" t="s">
        <v>2785</v>
      </c>
      <c r="F176" s="159" t="s">
        <v>2786</v>
      </c>
      <c r="G176" s="160" t="s">
        <v>249</v>
      </c>
      <c r="H176" s="161">
        <v>740.77499999999998</v>
      </c>
      <c r="I176" s="162"/>
      <c r="J176" s="163">
        <f>ROUND(I176*H176,2)</f>
        <v>0</v>
      </c>
      <c r="K176" s="164"/>
      <c r="L176" s="34"/>
      <c r="M176" s="165" t="s">
        <v>1</v>
      </c>
      <c r="N176" s="166" t="s">
        <v>40</v>
      </c>
      <c r="O176" s="62"/>
      <c r="P176" s="167">
        <f>O176*H176</f>
        <v>0</v>
      </c>
      <c r="Q176" s="167">
        <v>0.29160000000000003</v>
      </c>
      <c r="R176" s="167">
        <f>Q176*H176</f>
        <v>216.00999000000002</v>
      </c>
      <c r="S176" s="167">
        <v>0</v>
      </c>
      <c r="T176" s="16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114</v>
      </c>
      <c r="AT176" s="169" t="s">
        <v>224</v>
      </c>
      <c r="AU176" s="169" t="s">
        <v>85</v>
      </c>
      <c r="AY176" s="18" t="s">
        <v>222</v>
      </c>
      <c r="BE176" s="170">
        <f>IF(N176="základná",J176,0)</f>
        <v>0</v>
      </c>
      <c r="BF176" s="170">
        <f>IF(N176="znížená",J176,0)</f>
        <v>0</v>
      </c>
      <c r="BG176" s="170">
        <f>IF(N176="zákl. prenesená",J176,0)</f>
        <v>0</v>
      </c>
      <c r="BH176" s="170">
        <f>IF(N176="zníž. prenesená",J176,0)</f>
        <v>0</v>
      </c>
      <c r="BI176" s="170">
        <f>IF(N176="nulová",J176,0)</f>
        <v>0</v>
      </c>
      <c r="BJ176" s="18" t="s">
        <v>85</v>
      </c>
      <c r="BK176" s="170">
        <f>ROUND(I176*H176,2)</f>
        <v>0</v>
      </c>
      <c r="BL176" s="18" t="s">
        <v>114</v>
      </c>
      <c r="BM176" s="169" t="s">
        <v>2787</v>
      </c>
    </row>
    <row r="177" spans="1:65" s="2" customFormat="1" ht="33" customHeight="1">
      <c r="A177" s="33"/>
      <c r="B177" s="156"/>
      <c r="C177" s="157" t="s">
        <v>339</v>
      </c>
      <c r="D177" s="157" t="s">
        <v>224</v>
      </c>
      <c r="E177" s="158" t="s">
        <v>2788</v>
      </c>
      <c r="F177" s="159" t="s">
        <v>2789</v>
      </c>
      <c r="G177" s="160" t="s">
        <v>249</v>
      </c>
      <c r="H177" s="161">
        <v>48.825000000000003</v>
      </c>
      <c r="I177" s="162"/>
      <c r="J177" s="163">
        <f>ROUND(I177*H177,2)</f>
        <v>0</v>
      </c>
      <c r="K177" s="164"/>
      <c r="L177" s="34"/>
      <c r="M177" s="165" t="s">
        <v>1</v>
      </c>
      <c r="N177" s="166" t="s">
        <v>40</v>
      </c>
      <c r="O177" s="62"/>
      <c r="P177" s="167">
        <f>O177*H177</f>
        <v>0</v>
      </c>
      <c r="Q177" s="167">
        <v>0.4108</v>
      </c>
      <c r="R177" s="167">
        <f>Q177*H177</f>
        <v>20.057310000000001</v>
      </c>
      <c r="S177" s="167">
        <v>0</v>
      </c>
      <c r="T177" s="16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114</v>
      </c>
      <c r="AT177" s="169" t="s">
        <v>224</v>
      </c>
      <c r="AU177" s="169" t="s">
        <v>85</v>
      </c>
      <c r="AY177" s="18" t="s">
        <v>222</v>
      </c>
      <c r="BE177" s="170">
        <f>IF(N177="základná",J177,0)</f>
        <v>0</v>
      </c>
      <c r="BF177" s="170">
        <f>IF(N177="znížená",J177,0)</f>
        <v>0</v>
      </c>
      <c r="BG177" s="170">
        <f>IF(N177="zákl. prenesená",J177,0)</f>
        <v>0</v>
      </c>
      <c r="BH177" s="170">
        <f>IF(N177="zníž. prenesená",J177,0)</f>
        <v>0</v>
      </c>
      <c r="BI177" s="170">
        <f>IF(N177="nulová",J177,0)</f>
        <v>0</v>
      </c>
      <c r="BJ177" s="18" t="s">
        <v>85</v>
      </c>
      <c r="BK177" s="170">
        <f>ROUND(I177*H177,2)</f>
        <v>0</v>
      </c>
      <c r="BL177" s="18" t="s">
        <v>114</v>
      </c>
      <c r="BM177" s="169" t="s">
        <v>2790</v>
      </c>
    </row>
    <row r="178" spans="1:65" s="15" customFormat="1">
      <c r="B178" s="188"/>
      <c r="D178" s="172" t="s">
        <v>229</v>
      </c>
      <c r="E178" s="189" t="s">
        <v>1</v>
      </c>
      <c r="F178" s="190" t="s">
        <v>2791</v>
      </c>
      <c r="H178" s="189" t="s">
        <v>1</v>
      </c>
      <c r="I178" s="191"/>
      <c r="L178" s="188"/>
      <c r="M178" s="192"/>
      <c r="N178" s="193"/>
      <c r="O178" s="193"/>
      <c r="P178" s="193"/>
      <c r="Q178" s="193"/>
      <c r="R178" s="193"/>
      <c r="S178" s="193"/>
      <c r="T178" s="194"/>
      <c r="AT178" s="189" t="s">
        <v>229</v>
      </c>
      <c r="AU178" s="189" t="s">
        <v>85</v>
      </c>
      <c r="AV178" s="15" t="s">
        <v>78</v>
      </c>
      <c r="AW178" s="15" t="s">
        <v>30</v>
      </c>
      <c r="AX178" s="15" t="s">
        <v>74</v>
      </c>
      <c r="AY178" s="189" t="s">
        <v>222</v>
      </c>
    </row>
    <row r="179" spans="1:65" s="13" customFormat="1">
      <c r="B179" s="171"/>
      <c r="D179" s="172" t="s">
        <v>229</v>
      </c>
      <c r="E179" s="173" t="s">
        <v>1</v>
      </c>
      <c r="F179" s="174" t="s">
        <v>2792</v>
      </c>
      <c r="H179" s="175">
        <v>48.825000000000003</v>
      </c>
      <c r="I179" s="176"/>
      <c r="L179" s="171"/>
      <c r="M179" s="177"/>
      <c r="N179" s="178"/>
      <c r="O179" s="178"/>
      <c r="P179" s="178"/>
      <c r="Q179" s="178"/>
      <c r="R179" s="178"/>
      <c r="S179" s="178"/>
      <c r="T179" s="179"/>
      <c r="AT179" s="173" t="s">
        <v>229</v>
      </c>
      <c r="AU179" s="173" t="s">
        <v>85</v>
      </c>
      <c r="AV179" s="13" t="s">
        <v>85</v>
      </c>
      <c r="AW179" s="13" t="s">
        <v>30</v>
      </c>
      <c r="AX179" s="13" t="s">
        <v>74</v>
      </c>
      <c r="AY179" s="173" t="s">
        <v>222</v>
      </c>
    </row>
    <row r="180" spans="1:65" s="14" customFormat="1">
      <c r="B180" s="180"/>
      <c r="D180" s="172" t="s">
        <v>229</v>
      </c>
      <c r="E180" s="181" t="s">
        <v>1</v>
      </c>
      <c r="F180" s="182" t="s">
        <v>232</v>
      </c>
      <c r="H180" s="183">
        <v>48.825000000000003</v>
      </c>
      <c r="I180" s="184"/>
      <c r="L180" s="180"/>
      <c r="M180" s="185"/>
      <c r="N180" s="186"/>
      <c r="O180" s="186"/>
      <c r="P180" s="186"/>
      <c r="Q180" s="186"/>
      <c r="R180" s="186"/>
      <c r="S180" s="186"/>
      <c r="T180" s="187"/>
      <c r="AT180" s="181" t="s">
        <v>229</v>
      </c>
      <c r="AU180" s="181" t="s">
        <v>85</v>
      </c>
      <c r="AV180" s="14" t="s">
        <v>114</v>
      </c>
      <c r="AW180" s="14" t="s">
        <v>30</v>
      </c>
      <c r="AX180" s="14" t="s">
        <v>78</v>
      </c>
      <c r="AY180" s="181" t="s">
        <v>222</v>
      </c>
    </row>
    <row r="181" spans="1:65" s="2" customFormat="1" ht="33" customHeight="1">
      <c r="A181" s="33"/>
      <c r="B181" s="156"/>
      <c r="C181" s="157" t="s">
        <v>349</v>
      </c>
      <c r="D181" s="157" t="s">
        <v>224</v>
      </c>
      <c r="E181" s="158" t="s">
        <v>2793</v>
      </c>
      <c r="F181" s="159" t="s">
        <v>2794</v>
      </c>
      <c r="G181" s="160" t="s">
        <v>249</v>
      </c>
      <c r="H181" s="161">
        <v>48.825000000000003</v>
      </c>
      <c r="I181" s="162"/>
      <c r="J181" s="163">
        <f>ROUND(I181*H181,2)</f>
        <v>0</v>
      </c>
      <c r="K181" s="164"/>
      <c r="L181" s="34"/>
      <c r="M181" s="165" t="s">
        <v>1</v>
      </c>
      <c r="N181" s="166" t="s">
        <v>40</v>
      </c>
      <c r="O181" s="62"/>
      <c r="P181" s="167">
        <f>O181*H181</f>
        <v>0</v>
      </c>
      <c r="Q181" s="167">
        <v>0.51166</v>
      </c>
      <c r="R181" s="167">
        <f>Q181*H181</f>
        <v>24.981799500000001</v>
      </c>
      <c r="S181" s="167">
        <v>0</v>
      </c>
      <c r="T181" s="16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114</v>
      </c>
      <c r="AT181" s="169" t="s">
        <v>224</v>
      </c>
      <c r="AU181" s="169" t="s">
        <v>85</v>
      </c>
      <c r="AY181" s="18" t="s">
        <v>222</v>
      </c>
      <c r="BE181" s="170">
        <f>IF(N181="základná",J181,0)</f>
        <v>0</v>
      </c>
      <c r="BF181" s="170">
        <f>IF(N181="znížená",J181,0)</f>
        <v>0</v>
      </c>
      <c r="BG181" s="170">
        <f>IF(N181="zákl. prenesená",J181,0)</f>
        <v>0</v>
      </c>
      <c r="BH181" s="170">
        <f>IF(N181="zníž. prenesená",J181,0)</f>
        <v>0</v>
      </c>
      <c r="BI181" s="170">
        <f>IF(N181="nulová",J181,0)</f>
        <v>0</v>
      </c>
      <c r="BJ181" s="18" t="s">
        <v>85</v>
      </c>
      <c r="BK181" s="170">
        <f>ROUND(I181*H181,2)</f>
        <v>0</v>
      </c>
      <c r="BL181" s="18" t="s">
        <v>114</v>
      </c>
      <c r="BM181" s="169" t="s">
        <v>2795</v>
      </c>
    </row>
    <row r="182" spans="1:65" s="15" customFormat="1">
      <c r="B182" s="188"/>
      <c r="D182" s="172" t="s">
        <v>229</v>
      </c>
      <c r="E182" s="189" t="s">
        <v>1</v>
      </c>
      <c r="F182" s="190" t="s">
        <v>2791</v>
      </c>
      <c r="H182" s="189" t="s">
        <v>1</v>
      </c>
      <c r="I182" s="191"/>
      <c r="L182" s="188"/>
      <c r="M182" s="192"/>
      <c r="N182" s="193"/>
      <c r="O182" s="193"/>
      <c r="P182" s="193"/>
      <c r="Q182" s="193"/>
      <c r="R182" s="193"/>
      <c r="S182" s="193"/>
      <c r="T182" s="194"/>
      <c r="AT182" s="189" t="s">
        <v>229</v>
      </c>
      <c r="AU182" s="189" t="s">
        <v>85</v>
      </c>
      <c r="AV182" s="15" t="s">
        <v>78</v>
      </c>
      <c r="AW182" s="15" t="s">
        <v>30</v>
      </c>
      <c r="AX182" s="15" t="s">
        <v>74</v>
      </c>
      <c r="AY182" s="189" t="s">
        <v>222</v>
      </c>
    </row>
    <row r="183" spans="1:65" s="13" customFormat="1">
      <c r="B183" s="171"/>
      <c r="D183" s="172" t="s">
        <v>229</v>
      </c>
      <c r="E183" s="173" t="s">
        <v>1</v>
      </c>
      <c r="F183" s="174" t="s">
        <v>2792</v>
      </c>
      <c r="H183" s="175">
        <v>48.825000000000003</v>
      </c>
      <c r="I183" s="176"/>
      <c r="L183" s="171"/>
      <c r="M183" s="177"/>
      <c r="N183" s="178"/>
      <c r="O183" s="178"/>
      <c r="P183" s="178"/>
      <c r="Q183" s="178"/>
      <c r="R183" s="178"/>
      <c r="S183" s="178"/>
      <c r="T183" s="179"/>
      <c r="AT183" s="173" t="s">
        <v>229</v>
      </c>
      <c r="AU183" s="173" t="s">
        <v>85</v>
      </c>
      <c r="AV183" s="13" t="s">
        <v>85</v>
      </c>
      <c r="AW183" s="13" t="s">
        <v>30</v>
      </c>
      <c r="AX183" s="13" t="s">
        <v>74</v>
      </c>
      <c r="AY183" s="173" t="s">
        <v>222</v>
      </c>
    </row>
    <row r="184" spans="1:65" s="14" customFormat="1">
      <c r="B184" s="180"/>
      <c r="D184" s="172" t="s">
        <v>229</v>
      </c>
      <c r="E184" s="181" t="s">
        <v>1</v>
      </c>
      <c r="F184" s="182" t="s">
        <v>232</v>
      </c>
      <c r="H184" s="183">
        <v>48.825000000000003</v>
      </c>
      <c r="I184" s="184"/>
      <c r="L184" s="180"/>
      <c r="M184" s="185"/>
      <c r="N184" s="186"/>
      <c r="O184" s="186"/>
      <c r="P184" s="186"/>
      <c r="Q184" s="186"/>
      <c r="R184" s="186"/>
      <c r="S184" s="186"/>
      <c r="T184" s="187"/>
      <c r="AT184" s="181" t="s">
        <v>229</v>
      </c>
      <c r="AU184" s="181" t="s">
        <v>85</v>
      </c>
      <c r="AV184" s="14" t="s">
        <v>114</v>
      </c>
      <c r="AW184" s="14" t="s">
        <v>30</v>
      </c>
      <c r="AX184" s="14" t="s">
        <v>78</v>
      </c>
      <c r="AY184" s="181" t="s">
        <v>222</v>
      </c>
    </row>
    <row r="185" spans="1:65" s="2" customFormat="1" ht="16.5" customHeight="1">
      <c r="A185" s="33"/>
      <c r="B185" s="156"/>
      <c r="C185" s="157" t="s">
        <v>357</v>
      </c>
      <c r="D185" s="157" t="s">
        <v>224</v>
      </c>
      <c r="E185" s="158" t="s">
        <v>2496</v>
      </c>
      <c r="F185" s="159" t="s">
        <v>2497</v>
      </c>
      <c r="G185" s="160" t="s">
        <v>249</v>
      </c>
      <c r="H185" s="161">
        <v>740.77499999999998</v>
      </c>
      <c r="I185" s="162"/>
      <c r="J185" s="163">
        <f>ROUND(I185*H185,2)</f>
        <v>0</v>
      </c>
      <c r="K185" s="164"/>
      <c r="L185" s="34"/>
      <c r="M185" s="165" t="s">
        <v>1</v>
      </c>
      <c r="N185" s="166" t="s">
        <v>40</v>
      </c>
      <c r="O185" s="62"/>
      <c r="P185" s="167">
        <f>O185*H185</f>
        <v>0</v>
      </c>
      <c r="Q185" s="167">
        <v>1.01E-3</v>
      </c>
      <c r="R185" s="167">
        <f>Q185*H185</f>
        <v>0.74818275000000001</v>
      </c>
      <c r="S185" s="167">
        <v>0</v>
      </c>
      <c r="T185" s="16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114</v>
      </c>
      <c r="AT185" s="169" t="s">
        <v>224</v>
      </c>
      <c r="AU185" s="169" t="s">
        <v>85</v>
      </c>
      <c r="AY185" s="18" t="s">
        <v>222</v>
      </c>
      <c r="BE185" s="170">
        <f>IF(N185="základná",J185,0)</f>
        <v>0</v>
      </c>
      <c r="BF185" s="170">
        <f>IF(N185="znížená",J185,0)</f>
        <v>0</v>
      </c>
      <c r="BG185" s="170">
        <f>IF(N185="zákl. prenesená",J185,0)</f>
        <v>0</v>
      </c>
      <c r="BH185" s="170">
        <f>IF(N185="zníž. prenesená",J185,0)</f>
        <v>0</v>
      </c>
      <c r="BI185" s="170">
        <f>IF(N185="nulová",J185,0)</f>
        <v>0</v>
      </c>
      <c r="BJ185" s="18" t="s">
        <v>85</v>
      </c>
      <c r="BK185" s="170">
        <f>ROUND(I185*H185,2)</f>
        <v>0</v>
      </c>
      <c r="BL185" s="18" t="s">
        <v>114</v>
      </c>
      <c r="BM185" s="169" t="s">
        <v>2796</v>
      </c>
    </row>
    <row r="186" spans="1:65" s="13" customFormat="1">
      <c r="B186" s="171"/>
      <c r="D186" s="172" t="s">
        <v>229</v>
      </c>
      <c r="E186" s="173" t="s">
        <v>1</v>
      </c>
      <c r="F186" s="174" t="s">
        <v>2784</v>
      </c>
      <c r="H186" s="175">
        <v>740.77499999999998</v>
      </c>
      <c r="I186" s="176"/>
      <c r="L186" s="171"/>
      <c r="M186" s="177"/>
      <c r="N186" s="178"/>
      <c r="O186" s="178"/>
      <c r="P186" s="178"/>
      <c r="Q186" s="178"/>
      <c r="R186" s="178"/>
      <c r="S186" s="178"/>
      <c r="T186" s="179"/>
      <c r="AT186" s="173" t="s">
        <v>229</v>
      </c>
      <c r="AU186" s="173" t="s">
        <v>85</v>
      </c>
      <c r="AV186" s="13" t="s">
        <v>85</v>
      </c>
      <c r="AW186" s="13" t="s">
        <v>30</v>
      </c>
      <c r="AX186" s="13" t="s">
        <v>78</v>
      </c>
      <c r="AY186" s="173" t="s">
        <v>222</v>
      </c>
    </row>
    <row r="187" spans="1:65" s="2" customFormat="1" ht="24.15" customHeight="1">
      <c r="A187" s="33"/>
      <c r="B187" s="156"/>
      <c r="C187" s="157" t="s">
        <v>362</v>
      </c>
      <c r="D187" s="157" t="s">
        <v>224</v>
      </c>
      <c r="E187" s="158" t="s">
        <v>2499</v>
      </c>
      <c r="F187" s="159" t="s">
        <v>2797</v>
      </c>
      <c r="G187" s="160" t="s">
        <v>249</v>
      </c>
      <c r="H187" s="161">
        <v>743.4</v>
      </c>
      <c r="I187" s="162"/>
      <c r="J187" s="163">
        <f>ROUND(I187*H187,2)</f>
        <v>0</v>
      </c>
      <c r="K187" s="164"/>
      <c r="L187" s="34"/>
      <c r="M187" s="165" t="s">
        <v>1</v>
      </c>
      <c r="N187" s="166" t="s">
        <v>40</v>
      </c>
      <c r="O187" s="62"/>
      <c r="P187" s="167">
        <f>O187*H187</f>
        <v>0</v>
      </c>
      <c r="Q187" s="167">
        <v>3.4000000000000002E-4</v>
      </c>
      <c r="R187" s="167">
        <f>Q187*H187</f>
        <v>0.25275600000000004</v>
      </c>
      <c r="S187" s="167">
        <v>0</v>
      </c>
      <c r="T187" s="16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114</v>
      </c>
      <c r="AT187" s="169" t="s">
        <v>224</v>
      </c>
      <c r="AU187" s="169" t="s">
        <v>85</v>
      </c>
      <c r="AY187" s="18" t="s">
        <v>222</v>
      </c>
      <c r="BE187" s="170">
        <f>IF(N187="základná",J187,0)</f>
        <v>0</v>
      </c>
      <c r="BF187" s="170">
        <f>IF(N187="znížená",J187,0)</f>
        <v>0</v>
      </c>
      <c r="BG187" s="170">
        <f>IF(N187="zákl. prenesená",J187,0)</f>
        <v>0</v>
      </c>
      <c r="BH187" s="170">
        <f>IF(N187="zníž. prenesená",J187,0)</f>
        <v>0</v>
      </c>
      <c r="BI187" s="170">
        <f>IF(N187="nulová",J187,0)</f>
        <v>0</v>
      </c>
      <c r="BJ187" s="18" t="s">
        <v>85</v>
      </c>
      <c r="BK187" s="170">
        <f>ROUND(I187*H187,2)</f>
        <v>0</v>
      </c>
      <c r="BL187" s="18" t="s">
        <v>114</v>
      </c>
      <c r="BM187" s="169" t="s">
        <v>2798</v>
      </c>
    </row>
    <row r="188" spans="1:65" s="13" customFormat="1">
      <c r="B188" s="171"/>
      <c r="D188" s="172" t="s">
        <v>229</v>
      </c>
      <c r="E188" s="173" t="s">
        <v>1</v>
      </c>
      <c r="F188" s="174" t="s">
        <v>2784</v>
      </c>
      <c r="H188" s="175">
        <v>740.77499999999998</v>
      </c>
      <c r="I188" s="176"/>
      <c r="L188" s="171"/>
      <c r="M188" s="177"/>
      <c r="N188" s="178"/>
      <c r="O188" s="178"/>
      <c r="P188" s="178"/>
      <c r="Q188" s="178"/>
      <c r="R188" s="178"/>
      <c r="S188" s="178"/>
      <c r="T188" s="179"/>
      <c r="AT188" s="173" t="s">
        <v>229</v>
      </c>
      <c r="AU188" s="173" t="s">
        <v>85</v>
      </c>
      <c r="AV188" s="13" t="s">
        <v>85</v>
      </c>
      <c r="AW188" s="13" t="s">
        <v>30</v>
      </c>
      <c r="AX188" s="13" t="s">
        <v>74</v>
      </c>
      <c r="AY188" s="173" t="s">
        <v>222</v>
      </c>
    </row>
    <row r="189" spans="1:65" s="13" customFormat="1">
      <c r="B189" s="171"/>
      <c r="D189" s="172" t="s">
        <v>229</v>
      </c>
      <c r="E189" s="173" t="s">
        <v>1</v>
      </c>
      <c r="F189" s="174" t="s">
        <v>2799</v>
      </c>
      <c r="H189" s="175">
        <v>2.625</v>
      </c>
      <c r="I189" s="176"/>
      <c r="L189" s="171"/>
      <c r="M189" s="177"/>
      <c r="N189" s="178"/>
      <c r="O189" s="178"/>
      <c r="P189" s="178"/>
      <c r="Q189" s="178"/>
      <c r="R189" s="178"/>
      <c r="S189" s="178"/>
      <c r="T189" s="179"/>
      <c r="AT189" s="173" t="s">
        <v>229</v>
      </c>
      <c r="AU189" s="173" t="s">
        <v>85</v>
      </c>
      <c r="AV189" s="13" t="s">
        <v>85</v>
      </c>
      <c r="AW189" s="13" t="s">
        <v>30</v>
      </c>
      <c r="AX189" s="13" t="s">
        <v>74</v>
      </c>
      <c r="AY189" s="173" t="s">
        <v>222</v>
      </c>
    </row>
    <row r="190" spans="1:65" s="14" customFormat="1">
      <c r="B190" s="180"/>
      <c r="D190" s="172" t="s">
        <v>229</v>
      </c>
      <c r="E190" s="181" t="s">
        <v>1</v>
      </c>
      <c r="F190" s="182" t="s">
        <v>232</v>
      </c>
      <c r="H190" s="183">
        <v>743.4</v>
      </c>
      <c r="I190" s="184"/>
      <c r="L190" s="180"/>
      <c r="M190" s="185"/>
      <c r="N190" s="186"/>
      <c r="O190" s="186"/>
      <c r="P190" s="186"/>
      <c r="Q190" s="186"/>
      <c r="R190" s="186"/>
      <c r="S190" s="186"/>
      <c r="T190" s="187"/>
      <c r="AT190" s="181" t="s">
        <v>229</v>
      </c>
      <c r="AU190" s="181" t="s">
        <v>85</v>
      </c>
      <c r="AV190" s="14" t="s">
        <v>114</v>
      </c>
      <c r="AW190" s="14" t="s">
        <v>30</v>
      </c>
      <c r="AX190" s="14" t="s">
        <v>78</v>
      </c>
      <c r="AY190" s="181" t="s">
        <v>222</v>
      </c>
    </row>
    <row r="191" spans="1:65" s="2" customFormat="1" ht="24.15" customHeight="1">
      <c r="A191" s="33"/>
      <c r="B191" s="156"/>
      <c r="C191" s="157" t="s">
        <v>368</v>
      </c>
      <c r="D191" s="157" t="s">
        <v>224</v>
      </c>
      <c r="E191" s="158" t="s">
        <v>2800</v>
      </c>
      <c r="F191" s="159" t="s">
        <v>2801</v>
      </c>
      <c r="G191" s="160" t="s">
        <v>249</v>
      </c>
      <c r="H191" s="161">
        <v>740.77499999999998</v>
      </c>
      <c r="I191" s="162"/>
      <c r="J191" s="163">
        <f>ROUND(I191*H191,2)</f>
        <v>0</v>
      </c>
      <c r="K191" s="164"/>
      <c r="L191" s="34"/>
      <c r="M191" s="165" t="s">
        <v>1</v>
      </c>
      <c r="N191" s="166" t="s">
        <v>40</v>
      </c>
      <c r="O191" s="62"/>
      <c r="P191" s="167">
        <f>O191*H191</f>
        <v>0</v>
      </c>
      <c r="Q191" s="167">
        <v>0.26375999999999999</v>
      </c>
      <c r="R191" s="167">
        <f>Q191*H191</f>
        <v>195.38681399999999</v>
      </c>
      <c r="S191" s="167">
        <v>0</v>
      </c>
      <c r="T191" s="168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114</v>
      </c>
      <c r="AT191" s="169" t="s">
        <v>224</v>
      </c>
      <c r="AU191" s="169" t="s">
        <v>85</v>
      </c>
      <c r="AY191" s="18" t="s">
        <v>222</v>
      </c>
      <c r="BE191" s="170">
        <f>IF(N191="základná",J191,0)</f>
        <v>0</v>
      </c>
      <c r="BF191" s="170">
        <f>IF(N191="znížená",J191,0)</f>
        <v>0</v>
      </c>
      <c r="BG191" s="170">
        <f>IF(N191="zákl. prenesená",J191,0)</f>
        <v>0</v>
      </c>
      <c r="BH191" s="170">
        <f>IF(N191="zníž. prenesená",J191,0)</f>
        <v>0</v>
      </c>
      <c r="BI191" s="170">
        <f>IF(N191="nulová",J191,0)</f>
        <v>0</v>
      </c>
      <c r="BJ191" s="18" t="s">
        <v>85</v>
      </c>
      <c r="BK191" s="170">
        <f>ROUND(I191*H191,2)</f>
        <v>0</v>
      </c>
      <c r="BL191" s="18" t="s">
        <v>114</v>
      </c>
      <c r="BM191" s="169" t="s">
        <v>2802</v>
      </c>
    </row>
    <row r="192" spans="1:65" s="13" customFormat="1">
      <c r="B192" s="171"/>
      <c r="D192" s="172" t="s">
        <v>229</v>
      </c>
      <c r="E192" s="173" t="s">
        <v>1</v>
      </c>
      <c r="F192" s="174" t="s">
        <v>2784</v>
      </c>
      <c r="H192" s="175">
        <v>740.77499999999998</v>
      </c>
      <c r="I192" s="176"/>
      <c r="L192" s="171"/>
      <c r="M192" s="177"/>
      <c r="N192" s="178"/>
      <c r="O192" s="178"/>
      <c r="P192" s="178"/>
      <c r="Q192" s="178"/>
      <c r="R192" s="178"/>
      <c r="S192" s="178"/>
      <c r="T192" s="179"/>
      <c r="AT192" s="173" t="s">
        <v>229</v>
      </c>
      <c r="AU192" s="173" t="s">
        <v>85</v>
      </c>
      <c r="AV192" s="13" t="s">
        <v>85</v>
      </c>
      <c r="AW192" s="13" t="s">
        <v>30</v>
      </c>
      <c r="AX192" s="13" t="s">
        <v>78</v>
      </c>
      <c r="AY192" s="173" t="s">
        <v>222</v>
      </c>
    </row>
    <row r="193" spans="1:65" s="2" customFormat="1" ht="24.15" customHeight="1">
      <c r="A193" s="33"/>
      <c r="B193" s="156"/>
      <c r="C193" s="157" t="s">
        <v>7</v>
      </c>
      <c r="D193" s="157" t="s">
        <v>224</v>
      </c>
      <c r="E193" s="158" t="s">
        <v>2505</v>
      </c>
      <c r="F193" s="159" t="s">
        <v>2506</v>
      </c>
      <c r="G193" s="160" t="s">
        <v>249</v>
      </c>
      <c r="H193" s="161">
        <v>743.4</v>
      </c>
      <c r="I193" s="162"/>
      <c r="J193" s="163">
        <f>ROUND(I193*H193,2)</f>
        <v>0</v>
      </c>
      <c r="K193" s="164"/>
      <c r="L193" s="34"/>
      <c r="M193" s="165" t="s">
        <v>1</v>
      </c>
      <c r="N193" s="166" t="s">
        <v>40</v>
      </c>
      <c r="O193" s="62"/>
      <c r="P193" s="167">
        <f>O193*H193</f>
        <v>0</v>
      </c>
      <c r="Q193" s="167">
        <v>0.12966</v>
      </c>
      <c r="R193" s="167">
        <f>Q193*H193</f>
        <v>96.389243999999991</v>
      </c>
      <c r="S193" s="167">
        <v>0</v>
      </c>
      <c r="T193" s="16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114</v>
      </c>
      <c r="AT193" s="169" t="s">
        <v>224</v>
      </c>
      <c r="AU193" s="169" t="s">
        <v>85</v>
      </c>
      <c r="AY193" s="18" t="s">
        <v>222</v>
      </c>
      <c r="BE193" s="170">
        <f>IF(N193="základná",J193,0)</f>
        <v>0</v>
      </c>
      <c r="BF193" s="170">
        <f>IF(N193="znížená",J193,0)</f>
        <v>0</v>
      </c>
      <c r="BG193" s="170">
        <f>IF(N193="zákl. prenesená",J193,0)</f>
        <v>0</v>
      </c>
      <c r="BH193" s="170">
        <f>IF(N193="zníž. prenesená",J193,0)</f>
        <v>0</v>
      </c>
      <c r="BI193" s="170">
        <f>IF(N193="nulová",J193,0)</f>
        <v>0</v>
      </c>
      <c r="BJ193" s="18" t="s">
        <v>85</v>
      </c>
      <c r="BK193" s="170">
        <f>ROUND(I193*H193,2)</f>
        <v>0</v>
      </c>
      <c r="BL193" s="18" t="s">
        <v>114</v>
      </c>
      <c r="BM193" s="169" t="s">
        <v>2803</v>
      </c>
    </row>
    <row r="194" spans="1:65" s="13" customFormat="1">
      <c r="B194" s="171"/>
      <c r="D194" s="172" t="s">
        <v>229</v>
      </c>
      <c r="E194" s="173" t="s">
        <v>1</v>
      </c>
      <c r="F194" s="174" t="s">
        <v>2784</v>
      </c>
      <c r="H194" s="175">
        <v>740.77499999999998</v>
      </c>
      <c r="I194" s="176"/>
      <c r="L194" s="171"/>
      <c r="M194" s="177"/>
      <c r="N194" s="178"/>
      <c r="O194" s="178"/>
      <c r="P194" s="178"/>
      <c r="Q194" s="178"/>
      <c r="R194" s="178"/>
      <c r="S194" s="178"/>
      <c r="T194" s="179"/>
      <c r="AT194" s="173" t="s">
        <v>229</v>
      </c>
      <c r="AU194" s="173" t="s">
        <v>85</v>
      </c>
      <c r="AV194" s="13" t="s">
        <v>85</v>
      </c>
      <c r="AW194" s="13" t="s">
        <v>30</v>
      </c>
      <c r="AX194" s="13" t="s">
        <v>74</v>
      </c>
      <c r="AY194" s="173" t="s">
        <v>222</v>
      </c>
    </row>
    <row r="195" spans="1:65" s="13" customFormat="1">
      <c r="B195" s="171"/>
      <c r="D195" s="172" t="s">
        <v>229</v>
      </c>
      <c r="E195" s="173" t="s">
        <v>1</v>
      </c>
      <c r="F195" s="174" t="s">
        <v>2799</v>
      </c>
      <c r="H195" s="175">
        <v>2.625</v>
      </c>
      <c r="I195" s="176"/>
      <c r="L195" s="171"/>
      <c r="M195" s="177"/>
      <c r="N195" s="178"/>
      <c r="O195" s="178"/>
      <c r="P195" s="178"/>
      <c r="Q195" s="178"/>
      <c r="R195" s="178"/>
      <c r="S195" s="178"/>
      <c r="T195" s="179"/>
      <c r="AT195" s="173" t="s">
        <v>229</v>
      </c>
      <c r="AU195" s="173" t="s">
        <v>85</v>
      </c>
      <c r="AV195" s="13" t="s">
        <v>85</v>
      </c>
      <c r="AW195" s="13" t="s">
        <v>30</v>
      </c>
      <c r="AX195" s="13" t="s">
        <v>74</v>
      </c>
      <c r="AY195" s="173" t="s">
        <v>222</v>
      </c>
    </row>
    <row r="196" spans="1:65" s="14" customFormat="1">
      <c r="B196" s="180"/>
      <c r="D196" s="172" t="s">
        <v>229</v>
      </c>
      <c r="E196" s="181" t="s">
        <v>1</v>
      </c>
      <c r="F196" s="182" t="s">
        <v>232</v>
      </c>
      <c r="H196" s="183">
        <v>743.4</v>
      </c>
      <c r="I196" s="184"/>
      <c r="L196" s="180"/>
      <c r="M196" s="185"/>
      <c r="N196" s="186"/>
      <c r="O196" s="186"/>
      <c r="P196" s="186"/>
      <c r="Q196" s="186"/>
      <c r="R196" s="186"/>
      <c r="S196" s="186"/>
      <c r="T196" s="187"/>
      <c r="AT196" s="181" t="s">
        <v>229</v>
      </c>
      <c r="AU196" s="181" t="s">
        <v>85</v>
      </c>
      <c r="AV196" s="14" t="s">
        <v>114</v>
      </c>
      <c r="AW196" s="14" t="s">
        <v>30</v>
      </c>
      <c r="AX196" s="14" t="s">
        <v>78</v>
      </c>
      <c r="AY196" s="181" t="s">
        <v>222</v>
      </c>
    </row>
    <row r="197" spans="1:65" s="2" customFormat="1" ht="33" customHeight="1">
      <c r="A197" s="33"/>
      <c r="B197" s="156"/>
      <c r="C197" s="157" t="s">
        <v>380</v>
      </c>
      <c r="D197" s="157" t="s">
        <v>224</v>
      </c>
      <c r="E197" s="158" t="s">
        <v>2804</v>
      </c>
      <c r="F197" s="159" t="s">
        <v>2805</v>
      </c>
      <c r="G197" s="160" t="s">
        <v>249</v>
      </c>
      <c r="H197" s="161">
        <v>48.825000000000003</v>
      </c>
      <c r="I197" s="162"/>
      <c r="J197" s="163">
        <f>ROUND(I197*H197,2)</f>
        <v>0</v>
      </c>
      <c r="K197" s="164"/>
      <c r="L197" s="34"/>
      <c r="M197" s="165" t="s">
        <v>1</v>
      </c>
      <c r="N197" s="166" t="s">
        <v>40</v>
      </c>
      <c r="O197" s="62"/>
      <c r="P197" s="167">
        <f>O197*H197</f>
        <v>0</v>
      </c>
      <c r="Q197" s="167">
        <v>0.112</v>
      </c>
      <c r="R197" s="167">
        <f>Q197*H197</f>
        <v>5.4684000000000008</v>
      </c>
      <c r="S197" s="167">
        <v>0</v>
      </c>
      <c r="T197" s="168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114</v>
      </c>
      <c r="AT197" s="169" t="s">
        <v>224</v>
      </c>
      <c r="AU197" s="169" t="s">
        <v>85</v>
      </c>
      <c r="AY197" s="18" t="s">
        <v>222</v>
      </c>
      <c r="BE197" s="170">
        <f>IF(N197="základná",J197,0)</f>
        <v>0</v>
      </c>
      <c r="BF197" s="170">
        <f>IF(N197="znížená",J197,0)</f>
        <v>0</v>
      </c>
      <c r="BG197" s="170">
        <f>IF(N197="zákl. prenesená",J197,0)</f>
        <v>0</v>
      </c>
      <c r="BH197" s="170">
        <f>IF(N197="zníž. prenesená",J197,0)</f>
        <v>0</v>
      </c>
      <c r="BI197" s="170">
        <f>IF(N197="nulová",J197,0)</f>
        <v>0</v>
      </c>
      <c r="BJ197" s="18" t="s">
        <v>85</v>
      </c>
      <c r="BK197" s="170">
        <f>ROUND(I197*H197,2)</f>
        <v>0</v>
      </c>
      <c r="BL197" s="18" t="s">
        <v>114</v>
      </c>
      <c r="BM197" s="169" t="s">
        <v>2806</v>
      </c>
    </row>
    <row r="198" spans="1:65" s="15" customFormat="1">
      <c r="B198" s="188"/>
      <c r="D198" s="172" t="s">
        <v>229</v>
      </c>
      <c r="E198" s="189" t="s">
        <v>1</v>
      </c>
      <c r="F198" s="190" t="s">
        <v>2791</v>
      </c>
      <c r="H198" s="189" t="s">
        <v>1</v>
      </c>
      <c r="I198" s="191"/>
      <c r="L198" s="188"/>
      <c r="M198" s="192"/>
      <c r="N198" s="193"/>
      <c r="O198" s="193"/>
      <c r="P198" s="193"/>
      <c r="Q198" s="193"/>
      <c r="R198" s="193"/>
      <c r="S198" s="193"/>
      <c r="T198" s="194"/>
      <c r="AT198" s="189" t="s">
        <v>229</v>
      </c>
      <c r="AU198" s="189" t="s">
        <v>85</v>
      </c>
      <c r="AV198" s="15" t="s">
        <v>78</v>
      </c>
      <c r="AW198" s="15" t="s">
        <v>30</v>
      </c>
      <c r="AX198" s="15" t="s">
        <v>74</v>
      </c>
      <c r="AY198" s="189" t="s">
        <v>222</v>
      </c>
    </row>
    <row r="199" spans="1:65" s="13" customFormat="1">
      <c r="B199" s="171"/>
      <c r="D199" s="172" t="s">
        <v>229</v>
      </c>
      <c r="E199" s="173" t="s">
        <v>1</v>
      </c>
      <c r="F199" s="174" t="s">
        <v>2792</v>
      </c>
      <c r="H199" s="175">
        <v>48.825000000000003</v>
      </c>
      <c r="I199" s="176"/>
      <c r="L199" s="171"/>
      <c r="M199" s="177"/>
      <c r="N199" s="178"/>
      <c r="O199" s="178"/>
      <c r="P199" s="178"/>
      <c r="Q199" s="178"/>
      <c r="R199" s="178"/>
      <c r="S199" s="178"/>
      <c r="T199" s="179"/>
      <c r="AT199" s="173" t="s">
        <v>229</v>
      </c>
      <c r="AU199" s="173" t="s">
        <v>85</v>
      </c>
      <c r="AV199" s="13" t="s">
        <v>85</v>
      </c>
      <c r="AW199" s="13" t="s">
        <v>30</v>
      </c>
      <c r="AX199" s="13" t="s">
        <v>74</v>
      </c>
      <c r="AY199" s="173" t="s">
        <v>222</v>
      </c>
    </row>
    <row r="200" spans="1:65" s="14" customFormat="1">
      <c r="B200" s="180"/>
      <c r="D200" s="172" t="s">
        <v>229</v>
      </c>
      <c r="E200" s="181" t="s">
        <v>1</v>
      </c>
      <c r="F200" s="182" t="s">
        <v>232</v>
      </c>
      <c r="H200" s="183">
        <v>48.825000000000003</v>
      </c>
      <c r="I200" s="184"/>
      <c r="L200" s="180"/>
      <c r="M200" s="185"/>
      <c r="N200" s="186"/>
      <c r="O200" s="186"/>
      <c r="P200" s="186"/>
      <c r="Q200" s="186"/>
      <c r="R200" s="186"/>
      <c r="S200" s="186"/>
      <c r="T200" s="187"/>
      <c r="AT200" s="181" t="s">
        <v>229</v>
      </c>
      <c r="AU200" s="181" t="s">
        <v>85</v>
      </c>
      <c r="AV200" s="14" t="s">
        <v>114</v>
      </c>
      <c r="AW200" s="14" t="s">
        <v>30</v>
      </c>
      <c r="AX200" s="14" t="s">
        <v>78</v>
      </c>
      <c r="AY200" s="181" t="s">
        <v>222</v>
      </c>
    </row>
    <row r="201" spans="1:65" s="2" customFormat="1" ht="16.5" customHeight="1">
      <c r="A201" s="33"/>
      <c r="B201" s="156"/>
      <c r="C201" s="209" t="s">
        <v>415</v>
      </c>
      <c r="D201" s="209" t="s">
        <v>588</v>
      </c>
      <c r="E201" s="210" t="s">
        <v>2807</v>
      </c>
      <c r="F201" s="211" t="s">
        <v>2808</v>
      </c>
      <c r="G201" s="212" t="s">
        <v>249</v>
      </c>
      <c r="H201" s="213">
        <v>49.313000000000002</v>
      </c>
      <c r="I201" s="214"/>
      <c r="J201" s="215">
        <f>ROUND(I201*H201,2)</f>
        <v>0</v>
      </c>
      <c r="K201" s="216"/>
      <c r="L201" s="217"/>
      <c r="M201" s="218" t="s">
        <v>1</v>
      </c>
      <c r="N201" s="219" t="s">
        <v>40</v>
      </c>
      <c r="O201" s="62"/>
      <c r="P201" s="167">
        <f>O201*H201</f>
        <v>0</v>
      </c>
      <c r="Q201" s="167">
        <v>0.184</v>
      </c>
      <c r="R201" s="167">
        <f>Q201*H201</f>
        <v>9.0735919999999997</v>
      </c>
      <c r="S201" s="167">
        <v>0</v>
      </c>
      <c r="T201" s="168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153</v>
      </c>
      <c r="AT201" s="169" t="s">
        <v>588</v>
      </c>
      <c r="AU201" s="169" t="s">
        <v>85</v>
      </c>
      <c r="AY201" s="18" t="s">
        <v>222</v>
      </c>
      <c r="BE201" s="170">
        <f>IF(N201="základná",J201,0)</f>
        <v>0</v>
      </c>
      <c r="BF201" s="170">
        <f>IF(N201="znížená",J201,0)</f>
        <v>0</v>
      </c>
      <c r="BG201" s="170">
        <f>IF(N201="zákl. prenesená",J201,0)</f>
        <v>0</v>
      </c>
      <c r="BH201" s="170">
        <f>IF(N201="zníž. prenesená",J201,0)</f>
        <v>0</v>
      </c>
      <c r="BI201" s="170">
        <f>IF(N201="nulová",J201,0)</f>
        <v>0</v>
      </c>
      <c r="BJ201" s="18" t="s">
        <v>85</v>
      </c>
      <c r="BK201" s="170">
        <f>ROUND(I201*H201,2)</f>
        <v>0</v>
      </c>
      <c r="BL201" s="18" t="s">
        <v>114</v>
      </c>
      <c r="BM201" s="169" t="s">
        <v>2809</v>
      </c>
    </row>
    <row r="202" spans="1:65" s="13" customFormat="1">
      <c r="B202" s="171"/>
      <c r="D202" s="172" t="s">
        <v>229</v>
      </c>
      <c r="F202" s="174" t="s">
        <v>2810</v>
      </c>
      <c r="H202" s="175">
        <v>49.313000000000002</v>
      </c>
      <c r="I202" s="176"/>
      <c r="L202" s="171"/>
      <c r="M202" s="177"/>
      <c r="N202" s="178"/>
      <c r="O202" s="178"/>
      <c r="P202" s="178"/>
      <c r="Q202" s="178"/>
      <c r="R202" s="178"/>
      <c r="S202" s="178"/>
      <c r="T202" s="179"/>
      <c r="AT202" s="173" t="s">
        <v>229</v>
      </c>
      <c r="AU202" s="173" t="s">
        <v>85</v>
      </c>
      <c r="AV202" s="13" t="s">
        <v>85</v>
      </c>
      <c r="AW202" s="13" t="s">
        <v>3</v>
      </c>
      <c r="AX202" s="13" t="s">
        <v>78</v>
      </c>
      <c r="AY202" s="173" t="s">
        <v>222</v>
      </c>
    </row>
    <row r="203" spans="1:65" s="12" customFormat="1" ht="22.95" customHeight="1">
      <c r="B203" s="143"/>
      <c r="D203" s="144" t="s">
        <v>73</v>
      </c>
      <c r="E203" s="154" t="s">
        <v>160</v>
      </c>
      <c r="F203" s="154" t="s">
        <v>223</v>
      </c>
      <c r="I203" s="146"/>
      <c r="J203" s="155">
        <f>BK203</f>
        <v>0</v>
      </c>
      <c r="L203" s="143"/>
      <c r="M203" s="148"/>
      <c r="N203" s="149"/>
      <c r="O203" s="149"/>
      <c r="P203" s="150">
        <f>SUM(P204:P292)</f>
        <v>0</v>
      </c>
      <c r="Q203" s="149"/>
      <c r="R203" s="150">
        <f>SUM(R204:R292)</f>
        <v>13.025346100000002</v>
      </c>
      <c r="S203" s="149"/>
      <c r="T203" s="151">
        <f>SUM(T204:T292)</f>
        <v>0</v>
      </c>
      <c r="AR203" s="144" t="s">
        <v>78</v>
      </c>
      <c r="AT203" s="152" t="s">
        <v>73</v>
      </c>
      <c r="AU203" s="152" t="s">
        <v>78</v>
      </c>
      <c r="AY203" s="144" t="s">
        <v>222</v>
      </c>
      <c r="BK203" s="153">
        <f>SUM(BK204:BK292)</f>
        <v>0</v>
      </c>
    </row>
    <row r="204" spans="1:65" s="2" customFormat="1" ht="24.15" customHeight="1">
      <c r="A204" s="33"/>
      <c r="B204" s="156"/>
      <c r="C204" s="157" t="s">
        <v>424</v>
      </c>
      <c r="D204" s="157" t="s">
        <v>224</v>
      </c>
      <c r="E204" s="158" t="s">
        <v>2514</v>
      </c>
      <c r="F204" s="159" t="s">
        <v>2515</v>
      </c>
      <c r="G204" s="160" t="s">
        <v>399</v>
      </c>
      <c r="H204" s="161">
        <v>28.86</v>
      </c>
      <c r="I204" s="162"/>
      <c r="J204" s="163">
        <f>ROUND(I204*H204,2)</f>
        <v>0</v>
      </c>
      <c r="K204" s="164"/>
      <c r="L204" s="34"/>
      <c r="M204" s="165" t="s">
        <v>1</v>
      </c>
      <c r="N204" s="166" t="s">
        <v>40</v>
      </c>
      <c r="O204" s="62"/>
      <c r="P204" s="167">
        <f>O204*H204</f>
        <v>0</v>
      </c>
      <c r="Q204" s="167">
        <v>2.0000000000000002E-5</v>
      </c>
      <c r="R204" s="167">
        <f>Q204*H204</f>
        <v>5.7720000000000004E-4</v>
      </c>
      <c r="S204" s="167">
        <v>0</v>
      </c>
      <c r="T204" s="168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114</v>
      </c>
      <c r="AT204" s="169" t="s">
        <v>224</v>
      </c>
      <c r="AU204" s="169" t="s">
        <v>85</v>
      </c>
      <c r="AY204" s="18" t="s">
        <v>222</v>
      </c>
      <c r="BE204" s="170">
        <f>IF(N204="základná",J204,0)</f>
        <v>0</v>
      </c>
      <c r="BF204" s="170">
        <f>IF(N204="znížená",J204,0)</f>
        <v>0</v>
      </c>
      <c r="BG204" s="170">
        <f>IF(N204="zákl. prenesená",J204,0)</f>
        <v>0</v>
      </c>
      <c r="BH204" s="170">
        <f>IF(N204="zníž. prenesená",J204,0)</f>
        <v>0</v>
      </c>
      <c r="BI204" s="170">
        <f>IF(N204="nulová",J204,0)</f>
        <v>0</v>
      </c>
      <c r="BJ204" s="18" t="s">
        <v>85</v>
      </c>
      <c r="BK204" s="170">
        <f>ROUND(I204*H204,2)</f>
        <v>0</v>
      </c>
      <c r="BL204" s="18" t="s">
        <v>114</v>
      </c>
      <c r="BM204" s="169" t="s">
        <v>2811</v>
      </c>
    </row>
    <row r="205" spans="1:65" s="15" customFormat="1">
      <c r="B205" s="188"/>
      <c r="D205" s="172" t="s">
        <v>229</v>
      </c>
      <c r="E205" s="189" t="s">
        <v>1</v>
      </c>
      <c r="F205" s="190" t="s">
        <v>2517</v>
      </c>
      <c r="H205" s="189" t="s">
        <v>1</v>
      </c>
      <c r="I205" s="191"/>
      <c r="L205" s="188"/>
      <c r="M205" s="192"/>
      <c r="N205" s="193"/>
      <c r="O205" s="193"/>
      <c r="P205" s="193"/>
      <c r="Q205" s="193"/>
      <c r="R205" s="193"/>
      <c r="S205" s="193"/>
      <c r="T205" s="194"/>
      <c r="AT205" s="189" t="s">
        <v>229</v>
      </c>
      <c r="AU205" s="189" t="s">
        <v>85</v>
      </c>
      <c r="AV205" s="15" t="s">
        <v>78</v>
      </c>
      <c r="AW205" s="15" t="s">
        <v>30</v>
      </c>
      <c r="AX205" s="15" t="s">
        <v>74</v>
      </c>
      <c r="AY205" s="189" t="s">
        <v>222</v>
      </c>
    </row>
    <row r="206" spans="1:65" s="13" customFormat="1">
      <c r="B206" s="171"/>
      <c r="D206" s="172" t="s">
        <v>229</v>
      </c>
      <c r="E206" s="173" t="s">
        <v>1</v>
      </c>
      <c r="F206" s="174" t="s">
        <v>2812</v>
      </c>
      <c r="H206" s="175">
        <v>26.16</v>
      </c>
      <c r="I206" s="176"/>
      <c r="L206" s="171"/>
      <c r="M206" s="177"/>
      <c r="N206" s="178"/>
      <c r="O206" s="178"/>
      <c r="P206" s="178"/>
      <c r="Q206" s="178"/>
      <c r="R206" s="178"/>
      <c r="S206" s="178"/>
      <c r="T206" s="179"/>
      <c r="AT206" s="173" t="s">
        <v>229</v>
      </c>
      <c r="AU206" s="173" t="s">
        <v>85</v>
      </c>
      <c r="AV206" s="13" t="s">
        <v>85</v>
      </c>
      <c r="AW206" s="13" t="s">
        <v>30</v>
      </c>
      <c r="AX206" s="13" t="s">
        <v>74</v>
      </c>
      <c r="AY206" s="173" t="s">
        <v>222</v>
      </c>
    </row>
    <row r="207" spans="1:65" s="13" customFormat="1">
      <c r="B207" s="171"/>
      <c r="D207" s="172" t="s">
        <v>229</v>
      </c>
      <c r="E207" s="173" t="s">
        <v>1</v>
      </c>
      <c r="F207" s="174" t="s">
        <v>2813</v>
      </c>
      <c r="H207" s="175">
        <v>2.7</v>
      </c>
      <c r="I207" s="176"/>
      <c r="L207" s="171"/>
      <c r="M207" s="177"/>
      <c r="N207" s="178"/>
      <c r="O207" s="178"/>
      <c r="P207" s="178"/>
      <c r="Q207" s="178"/>
      <c r="R207" s="178"/>
      <c r="S207" s="178"/>
      <c r="T207" s="179"/>
      <c r="AT207" s="173" t="s">
        <v>229</v>
      </c>
      <c r="AU207" s="173" t="s">
        <v>85</v>
      </c>
      <c r="AV207" s="13" t="s">
        <v>85</v>
      </c>
      <c r="AW207" s="13" t="s">
        <v>30</v>
      </c>
      <c r="AX207" s="13" t="s">
        <v>74</v>
      </c>
      <c r="AY207" s="173" t="s">
        <v>222</v>
      </c>
    </row>
    <row r="208" spans="1:65" s="14" customFormat="1">
      <c r="B208" s="180"/>
      <c r="D208" s="172" t="s">
        <v>229</v>
      </c>
      <c r="E208" s="181" t="s">
        <v>1</v>
      </c>
      <c r="F208" s="182" t="s">
        <v>232</v>
      </c>
      <c r="H208" s="183">
        <v>28.86</v>
      </c>
      <c r="I208" s="184"/>
      <c r="L208" s="180"/>
      <c r="M208" s="185"/>
      <c r="N208" s="186"/>
      <c r="O208" s="186"/>
      <c r="P208" s="186"/>
      <c r="Q208" s="186"/>
      <c r="R208" s="186"/>
      <c r="S208" s="186"/>
      <c r="T208" s="187"/>
      <c r="AT208" s="181" t="s">
        <v>229</v>
      </c>
      <c r="AU208" s="181" t="s">
        <v>85</v>
      </c>
      <c r="AV208" s="14" t="s">
        <v>114</v>
      </c>
      <c r="AW208" s="14" t="s">
        <v>30</v>
      </c>
      <c r="AX208" s="14" t="s">
        <v>78</v>
      </c>
      <c r="AY208" s="181" t="s">
        <v>222</v>
      </c>
    </row>
    <row r="209" spans="1:65" s="2" customFormat="1" ht="24.15" customHeight="1">
      <c r="A209" s="33"/>
      <c r="B209" s="156"/>
      <c r="C209" s="157" t="s">
        <v>429</v>
      </c>
      <c r="D209" s="157" t="s">
        <v>224</v>
      </c>
      <c r="E209" s="158" t="s">
        <v>2814</v>
      </c>
      <c r="F209" s="159" t="s">
        <v>2815</v>
      </c>
      <c r="G209" s="160" t="s">
        <v>227</v>
      </c>
      <c r="H209" s="161">
        <v>19</v>
      </c>
      <c r="I209" s="162"/>
      <c r="J209" s="163">
        <f>ROUND(I209*H209,2)</f>
        <v>0</v>
      </c>
      <c r="K209" s="164"/>
      <c r="L209" s="34"/>
      <c r="M209" s="165" t="s">
        <v>1</v>
      </c>
      <c r="N209" s="166" t="s">
        <v>40</v>
      </c>
      <c r="O209" s="62"/>
      <c r="P209" s="167">
        <f>O209*H209</f>
        <v>0</v>
      </c>
      <c r="Q209" s="167">
        <v>0.22684000000000001</v>
      </c>
      <c r="R209" s="167">
        <f>Q209*H209</f>
        <v>4.3099600000000002</v>
      </c>
      <c r="S209" s="167">
        <v>0</v>
      </c>
      <c r="T209" s="168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9" t="s">
        <v>114</v>
      </c>
      <c r="AT209" s="169" t="s">
        <v>224</v>
      </c>
      <c r="AU209" s="169" t="s">
        <v>85</v>
      </c>
      <c r="AY209" s="18" t="s">
        <v>222</v>
      </c>
      <c r="BE209" s="170">
        <f>IF(N209="základná",J209,0)</f>
        <v>0</v>
      </c>
      <c r="BF209" s="170">
        <f>IF(N209="znížená",J209,0)</f>
        <v>0</v>
      </c>
      <c r="BG209" s="170">
        <f>IF(N209="zákl. prenesená",J209,0)</f>
        <v>0</v>
      </c>
      <c r="BH209" s="170">
        <f>IF(N209="zníž. prenesená",J209,0)</f>
        <v>0</v>
      </c>
      <c r="BI209" s="170">
        <f>IF(N209="nulová",J209,0)</f>
        <v>0</v>
      </c>
      <c r="BJ209" s="18" t="s">
        <v>85</v>
      </c>
      <c r="BK209" s="170">
        <f>ROUND(I209*H209,2)</f>
        <v>0</v>
      </c>
      <c r="BL209" s="18" t="s">
        <v>114</v>
      </c>
      <c r="BM209" s="169" t="s">
        <v>2816</v>
      </c>
    </row>
    <row r="210" spans="1:65" s="15" customFormat="1">
      <c r="B210" s="188"/>
      <c r="D210" s="172" t="s">
        <v>229</v>
      </c>
      <c r="E210" s="189" t="s">
        <v>1</v>
      </c>
      <c r="F210" s="190" t="s">
        <v>2817</v>
      </c>
      <c r="H210" s="189" t="s">
        <v>1</v>
      </c>
      <c r="I210" s="191"/>
      <c r="L210" s="188"/>
      <c r="M210" s="192"/>
      <c r="N210" s="193"/>
      <c r="O210" s="193"/>
      <c r="P210" s="193"/>
      <c r="Q210" s="193"/>
      <c r="R210" s="193"/>
      <c r="S210" s="193"/>
      <c r="T210" s="194"/>
      <c r="AT210" s="189" t="s">
        <v>229</v>
      </c>
      <c r="AU210" s="189" t="s">
        <v>85</v>
      </c>
      <c r="AV210" s="15" t="s">
        <v>78</v>
      </c>
      <c r="AW210" s="15" t="s">
        <v>30</v>
      </c>
      <c r="AX210" s="15" t="s">
        <v>74</v>
      </c>
      <c r="AY210" s="189" t="s">
        <v>222</v>
      </c>
    </row>
    <row r="211" spans="1:65" s="13" customFormat="1">
      <c r="B211" s="171"/>
      <c r="D211" s="172" t="s">
        <v>229</v>
      </c>
      <c r="E211" s="173" t="s">
        <v>1</v>
      </c>
      <c r="F211" s="174" t="s">
        <v>2818</v>
      </c>
      <c r="H211" s="175">
        <v>2</v>
      </c>
      <c r="I211" s="176"/>
      <c r="L211" s="171"/>
      <c r="M211" s="177"/>
      <c r="N211" s="178"/>
      <c r="O211" s="178"/>
      <c r="P211" s="178"/>
      <c r="Q211" s="178"/>
      <c r="R211" s="178"/>
      <c r="S211" s="178"/>
      <c r="T211" s="179"/>
      <c r="AT211" s="173" t="s">
        <v>229</v>
      </c>
      <c r="AU211" s="173" t="s">
        <v>85</v>
      </c>
      <c r="AV211" s="13" t="s">
        <v>85</v>
      </c>
      <c r="AW211" s="13" t="s">
        <v>30</v>
      </c>
      <c r="AX211" s="13" t="s">
        <v>74</v>
      </c>
      <c r="AY211" s="173" t="s">
        <v>222</v>
      </c>
    </row>
    <row r="212" spans="1:65" s="13" customFormat="1">
      <c r="B212" s="171"/>
      <c r="D212" s="172" t="s">
        <v>229</v>
      </c>
      <c r="E212" s="173" t="s">
        <v>1</v>
      </c>
      <c r="F212" s="174" t="s">
        <v>2819</v>
      </c>
      <c r="H212" s="175">
        <v>1</v>
      </c>
      <c r="I212" s="176"/>
      <c r="L212" s="171"/>
      <c r="M212" s="177"/>
      <c r="N212" s="178"/>
      <c r="O212" s="178"/>
      <c r="P212" s="178"/>
      <c r="Q212" s="178"/>
      <c r="R212" s="178"/>
      <c r="S212" s="178"/>
      <c r="T212" s="179"/>
      <c r="AT212" s="173" t="s">
        <v>229</v>
      </c>
      <c r="AU212" s="173" t="s">
        <v>85</v>
      </c>
      <c r="AV212" s="13" t="s">
        <v>85</v>
      </c>
      <c r="AW212" s="13" t="s">
        <v>30</v>
      </c>
      <c r="AX212" s="13" t="s">
        <v>74</v>
      </c>
      <c r="AY212" s="173" t="s">
        <v>222</v>
      </c>
    </row>
    <row r="213" spans="1:65" s="13" customFormat="1">
      <c r="B213" s="171"/>
      <c r="D213" s="172" t="s">
        <v>229</v>
      </c>
      <c r="E213" s="173" t="s">
        <v>1</v>
      </c>
      <c r="F213" s="174" t="s">
        <v>2820</v>
      </c>
      <c r="H213" s="175">
        <v>1</v>
      </c>
      <c r="I213" s="176"/>
      <c r="L213" s="171"/>
      <c r="M213" s="177"/>
      <c r="N213" s="178"/>
      <c r="O213" s="178"/>
      <c r="P213" s="178"/>
      <c r="Q213" s="178"/>
      <c r="R213" s="178"/>
      <c r="S213" s="178"/>
      <c r="T213" s="179"/>
      <c r="AT213" s="173" t="s">
        <v>229</v>
      </c>
      <c r="AU213" s="173" t="s">
        <v>85</v>
      </c>
      <c r="AV213" s="13" t="s">
        <v>85</v>
      </c>
      <c r="AW213" s="13" t="s">
        <v>30</v>
      </c>
      <c r="AX213" s="13" t="s">
        <v>74</v>
      </c>
      <c r="AY213" s="173" t="s">
        <v>222</v>
      </c>
    </row>
    <row r="214" spans="1:65" s="13" customFormat="1">
      <c r="B214" s="171"/>
      <c r="D214" s="172" t="s">
        <v>229</v>
      </c>
      <c r="E214" s="173" t="s">
        <v>1</v>
      </c>
      <c r="F214" s="174" t="s">
        <v>2821</v>
      </c>
      <c r="H214" s="175">
        <v>2</v>
      </c>
      <c r="I214" s="176"/>
      <c r="L214" s="171"/>
      <c r="M214" s="177"/>
      <c r="N214" s="178"/>
      <c r="O214" s="178"/>
      <c r="P214" s="178"/>
      <c r="Q214" s="178"/>
      <c r="R214" s="178"/>
      <c r="S214" s="178"/>
      <c r="T214" s="179"/>
      <c r="AT214" s="173" t="s">
        <v>229</v>
      </c>
      <c r="AU214" s="173" t="s">
        <v>85</v>
      </c>
      <c r="AV214" s="13" t="s">
        <v>85</v>
      </c>
      <c r="AW214" s="13" t="s">
        <v>30</v>
      </c>
      <c r="AX214" s="13" t="s">
        <v>74</v>
      </c>
      <c r="AY214" s="173" t="s">
        <v>222</v>
      </c>
    </row>
    <row r="215" spans="1:65" s="13" customFormat="1">
      <c r="B215" s="171"/>
      <c r="D215" s="172" t="s">
        <v>229</v>
      </c>
      <c r="E215" s="173" t="s">
        <v>1</v>
      </c>
      <c r="F215" s="174" t="s">
        <v>2822</v>
      </c>
      <c r="H215" s="175">
        <v>2</v>
      </c>
      <c r="I215" s="176"/>
      <c r="L215" s="171"/>
      <c r="M215" s="177"/>
      <c r="N215" s="178"/>
      <c r="O215" s="178"/>
      <c r="P215" s="178"/>
      <c r="Q215" s="178"/>
      <c r="R215" s="178"/>
      <c r="S215" s="178"/>
      <c r="T215" s="179"/>
      <c r="AT215" s="173" t="s">
        <v>229</v>
      </c>
      <c r="AU215" s="173" t="s">
        <v>85</v>
      </c>
      <c r="AV215" s="13" t="s">
        <v>85</v>
      </c>
      <c r="AW215" s="13" t="s">
        <v>30</v>
      </c>
      <c r="AX215" s="13" t="s">
        <v>74</v>
      </c>
      <c r="AY215" s="173" t="s">
        <v>222</v>
      </c>
    </row>
    <row r="216" spans="1:65" s="13" customFormat="1">
      <c r="B216" s="171"/>
      <c r="D216" s="172" t="s">
        <v>229</v>
      </c>
      <c r="E216" s="173" t="s">
        <v>1</v>
      </c>
      <c r="F216" s="174" t="s">
        <v>2823</v>
      </c>
      <c r="H216" s="175">
        <v>2</v>
      </c>
      <c r="I216" s="176"/>
      <c r="L216" s="171"/>
      <c r="M216" s="177"/>
      <c r="N216" s="178"/>
      <c r="O216" s="178"/>
      <c r="P216" s="178"/>
      <c r="Q216" s="178"/>
      <c r="R216" s="178"/>
      <c r="S216" s="178"/>
      <c r="T216" s="179"/>
      <c r="AT216" s="173" t="s">
        <v>229</v>
      </c>
      <c r="AU216" s="173" t="s">
        <v>85</v>
      </c>
      <c r="AV216" s="13" t="s">
        <v>85</v>
      </c>
      <c r="AW216" s="13" t="s">
        <v>30</v>
      </c>
      <c r="AX216" s="13" t="s">
        <v>74</v>
      </c>
      <c r="AY216" s="173" t="s">
        <v>222</v>
      </c>
    </row>
    <row r="217" spans="1:65" s="13" customFormat="1">
      <c r="B217" s="171"/>
      <c r="D217" s="172" t="s">
        <v>229</v>
      </c>
      <c r="E217" s="173" t="s">
        <v>1</v>
      </c>
      <c r="F217" s="174" t="s">
        <v>2824</v>
      </c>
      <c r="H217" s="175">
        <v>1</v>
      </c>
      <c r="I217" s="176"/>
      <c r="L217" s="171"/>
      <c r="M217" s="177"/>
      <c r="N217" s="178"/>
      <c r="O217" s="178"/>
      <c r="P217" s="178"/>
      <c r="Q217" s="178"/>
      <c r="R217" s="178"/>
      <c r="S217" s="178"/>
      <c r="T217" s="179"/>
      <c r="AT217" s="173" t="s">
        <v>229</v>
      </c>
      <c r="AU217" s="173" t="s">
        <v>85</v>
      </c>
      <c r="AV217" s="13" t="s">
        <v>85</v>
      </c>
      <c r="AW217" s="13" t="s">
        <v>30</v>
      </c>
      <c r="AX217" s="13" t="s">
        <v>74</v>
      </c>
      <c r="AY217" s="173" t="s">
        <v>222</v>
      </c>
    </row>
    <row r="218" spans="1:65" s="13" customFormat="1">
      <c r="B218" s="171"/>
      <c r="D218" s="172" t="s">
        <v>229</v>
      </c>
      <c r="E218" s="173" t="s">
        <v>1</v>
      </c>
      <c r="F218" s="174" t="s">
        <v>2825</v>
      </c>
      <c r="H218" s="175">
        <v>5</v>
      </c>
      <c r="I218" s="176"/>
      <c r="L218" s="171"/>
      <c r="M218" s="177"/>
      <c r="N218" s="178"/>
      <c r="O218" s="178"/>
      <c r="P218" s="178"/>
      <c r="Q218" s="178"/>
      <c r="R218" s="178"/>
      <c r="S218" s="178"/>
      <c r="T218" s="179"/>
      <c r="AT218" s="173" t="s">
        <v>229</v>
      </c>
      <c r="AU218" s="173" t="s">
        <v>85</v>
      </c>
      <c r="AV218" s="13" t="s">
        <v>85</v>
      </c>
      <c r="AW218" s="13" t="s">
        <v>30</v>
      </c>
      <c r="AX218" s="13" t="s">
        <v>74</v>
      </c>
      <c r="AY218" s="173" t="s">
        <v>222</v>
      </c>
    </row>
    <row r="219" spans="1:65" s="13" customFormat="1">
      <c r="B219" s="171"/>
      <c r="D219" s="172" t="s">
        <v>229</v>
      </c>
      <c r="E219" s="173" t="s">
        <v>1</v>
      </c>
      <c r="F219" s="174" t="s">
        <v>2826</v>
      </c>
      <c r="H219" s="175">
        <v>2</v>
      </c>
      <c r="I219" s="176"/>
      <c r="L219" s="171"/>
      <c r="M219" s="177"/>
      <c r="N219" s="178"/>
      <c r="O219" s="178"/>
      <c r="P219" s="178"/>
      <c r="Q219" s="178"/>
      <c r="R219" s="178"/>
      <c r="S219" s="178"/>
      <c r="T219" s="179"/>
      <c r="AT219" s="173" t="s">
        <v>229</v>
      </c>
      <c r="AU219" s="173" t="s">
        <v>85</v>
      </c>
      <c r="AV219" s="13" t="s">
        <v>85</v>
      </c>
      <c r="AW219" s="13" t="s">
        <v>30</v>
      </c>
      <c r="AX219" s="13" t="s">
        <v>74</v>
      </c>
      <c r="AY219" s="173" t="s">
        <v>222</v>
      </c>
    </row>
    <row r="220" spans="1:65" s="13" customFormat="1" ht="20.399999999999999">
      <c r="B220" s="171"/>
      <c r="D220" s="172" t="s">
        <v>229</v>
      </c>
      <c r="E220" s="173" t="s">
        <v>1</v>
      </c>
      <c r="F220" s="174" t="s">
        <v>2827</v>
      </c>
      <c r="H220" s="175">
        <v>1</v>
      </c>
      <c r="I220" s="176"/>
      <c r="L220" s="171"/>
      <c r="M220" s="177"/>
      <c r="N220" s="178"/>
      <c r="O220" s="178"/>
      <c r="P220" s="178"/>
      <c r="Q220" s="178"/>
      <c r="R220" s="178"/>
      <c r="S220" s="178"/>
      <c r="T220" s="179"/>
      <c r="AT220" s="173" t="s">
        <v>229</v>
      </c>
      <c r="AU220" s="173" t="s">
        <v>85</v>
      </c>
      <c r="AV220" s="13" t="s">
        <v>85</v>
      </c>
      <c r="AW220" s="13" t="s">
        <v>30</v>
      </c>
      <c r="AX220" s="13" t="s">
        <v>74</v>
      </c>
      <c r="AY220" s="173" t="s">
        <v>222</v>
      </c>
    </row>
    <row r="221" spans="1:65" s="14" customFormat="1">
      <c r="B221" s="180"/>
      <c r="D221" s="172" t="s">
        <v>229</v>
      </c>
      <c r="E221" s="181" t="s">
        <v>1</v>
      </c>
      <c r="F221" s="182" t="s">
        <v>232</v>
      </c>
      <c r="H221" s="183">
        <v>19</v>
      </c>
      <c r="I221" s="184"/>
      <c r="L221" s="180"/>
      <c r="M221" s="185"/>
      <c r="N221" s="186"/>
      <c r="O221" s="186"/>
      <c r="P221" s="186"/>
      <c r="Q221" s="186"/>
      <c r="R221" s="186"/>
      <c r="S221" s="186"/>
      <c r="T221" s="187"/>
      <c r="AT221" s="181" t="s">
        <v>229</v>
      </c>
      <c r="AU221" s="181" t="s">
        <v>85</v>
      </c>
      <c r="AV221" s="14" t="s">
        <v>114</v>
      </c>
      <c r="AW221" s="14" t="s">
        <v>30</v>
      </c>
      <c r="AX221" s="14" t="s">
        <v>78</v>
      </c>
      <c r="AY221" s="181" t="s">
        <v>222</v>
      </c>
    </row>
    <row r="222" spans="1:65" s="2" customFormat="1" ht="16.5" customHeight="1">
      <c r="A222" s="33"/>
      <c r="B222" s="156"/>
      <c r="C222" s="209" t="s">
        <v>473</v>
      </c>
      <c r="D222" s="209" t="s">
        <v>588</v>
      </c>
      <c r="E222" s="210" t="s">
        <v>2828</v>
      </c>
      <c r="F222" s="211" t="s">
        <v>2829</v>
      </c>
      <c r="G222" s="212" t="s">
        <v>227</v>
      </c>
      <c r="H222" s="213">
        <v>9</v>
      </c>
      <c r="I222" s="214"/>
      <c r="J222" s="215">
        <f>ROUND(I222*H222,2)</f>
        <v>0</v>
      </c>
      <c r="K222" s="216"/>
      <c r="L222" s="217"/>
      <c r="M222" s="218" t="s">
        <v>1</v>
      </c>
      <c r="N222" s="219" t="s">
        <v>40</v>
      </c>
      <c r="O222" s="62"/>
      <c r="P222" s="167">
        <f>O222*H222</f>
        <v>0</v>
      </c>
      <c r="Q222" s="167">
        <v>1.4E-3</v>
      </c>
      <c r="R222" s="167">
        <f>Q222*H222</f>
        <v>1.26E-2</v>
      </c>
      <c r="S222" s="167">
        <v>0</v>
      </c>
      <c r="T222" s="16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153</v>
      </c>
      <c r="AT222" s="169" t="s">
        <v>588</v>
      </c>
      <c r="AU222" s="169" t="s">
        <v>85</v>
      </c>
      <c r="AY222" s="18" t="s">
        <v>222</v>
      </c>
      <c r="BE222" s="170">
        <f>IF(N222="základná",J222,0)</f>
        <v>0</v>
      </c>
      <c r="BF222" s="170">
        <f>IF(N222="znížená",J222,0)</f>
        <v>0</v>
      </c>
      <c r="BG222" s="170">
        <f>IF(N222="zákl. prenesená",J222,0)</f>
        <v>0</v>
      </c>
      <c r="BH222" s="170">
        <f>IF(N222="zníž. prenesená",J222,0)</f>
        <v>0</v>
      </c>
      <c r="BI222" s="170">
        <f>IF(N222="nulová",J222,0)</f>
        <v>0</v>
      </c>
      <c r="BJ222" s="18" t="s">
        <v>85</v>
      </c>
      <c r="BK222" s="170">
        <f>ROUND(I222*H222,2)</f>
        <v>0</v>
      </c>
      <c r="BL222" s="18" t="s">
        <v>114</v>
      </c>
      <c r="BM222" s="169" t="s">
        <v>2830</v>
      </c>
    </row>
    <row r="223" spans="1:65" s="15" customFormat="1">
      <c r="B223" s="188"/>
      <c r="D223" s="172" t="s">
        <v>229</v>
      </c>
      <c r="E223" s="189" t="s">
        <v>1</v>
      </c>
      <c r="F223" s="190" t="s">
        <v>2817</v>
      </c>
      <c r="H223" s="189" t="s">
        <v>1</v>
      </c>
      <c r="I223" s="191"/>
      <c r="L223" s="188"/>
      <c r="M223" s="192"/>
      <c r="N223" s="193"/>
      <c r="O223" s="193"/>
      <c r="P223" s="193"/>
      <c r="Q223" s="193"/>
      <c r="R223" s="193"/>
      <c r="S223" s="193"/>
      <c r="T223" s="194"/>
      <c r="AT223" s="189" t="s">
        <v>229</v>
      </c>
      <c r="AU223" s="189" t="s">
        <v>85</v>
      </c>
      <c r="AV223" s="15" t="s">
        <v>78</v>
      </c>
      <c r="AW223" s="15" t="s">
        <v>30</v>
      </c>
      <c r="AX223" s="15" t="s">
        <v>74</v>
      </c>
      <c r="AY223" s="189" t="s">
        <v>222</v>
      </c>
    </row>
    <row r="224" spans="1:65" s="13" customFormat="1">
      <c r="B224" s="171"/>
      <c r="D224" s="172" t="s">
        <v>229</v>
      </c>
      <c r="E224" s="173" t="s">
        <v>1</v>
      </c>
      <c r="F224" s="174" t="s">
        <v>160</v>
      </c>
      <c r="H224" s="175">
        <v>9</v>
      </c>
      <c r="I224" s="176"/>
      <c r="L224" s="171"/>
      <c r="M224" s="177"/>
      <c r="N224" s="178"/>
      <c r="O224" s="178"/>
      <c r="P224" s="178"/>
      <c r="Q224" s="178"/>
      <c r="R224" s="178"/>
      <c r="S224" s="178"/>
      <c r="T224" s="179"/>
      <c r="AT224" s="173" t="s">
        <v>229</v>
      </c>
      <c r="AU224" s="173" t="s">
        <v>85</v>
      </c>
      <c r="AV224" s="13" t="s">
        <v>85</v>
      </c>
      <c r="AW224" s="13" t="s">
        <v>30</v>
      </c>
      <c r="AX224" s="13" t="s">
        <v>74</v>
      </c>
      <c r="AY224" s="173" t="s">
        <v>222</v>
      </c>
    </row>
    <row r="225" spans="1:65" s="14" customFormat="1">
      <c r="B225" s="180"/>
      <c r="D225" s="172" t="s">
        <v>229</v>
      </c>
      <c r="E225" s="181" t="s">
        <v>1</v>
      </c>
      <c r="F225" s="182" t="s">
        <v>232</v>
      </c>
      <c r="H225" s="183">
        <v>9</v>
      </c>
      <c r="I225" s="184"/>
      <c r="L225" s="180"/>
      <c r="M225" s="185"/>
      <c r="N225" s="186"/>
      <c r="O225" s="186"/>
      <c r="P225" s="186"/>
      <c r="Q225" s="186"/>
      <c r="R225" s="186"/>
      <c r="S225" s="186"/>
      <c r="T225" s="187"/>
      <c r="AT225" s="181" t="s">
        <v>229</v>
      </c>
      <c r="AU225" s="181" t="s">
        <v>85</v>
      </c>
      <c r="AV225" s="14" t="s">
        <v>114</v>
      </c>
      <c r="AW225" s="14" t="s">
        <v>30</v>
      </c>
      <c r="AX225" s="14" t="s">
        <v>78</v>
      </c>
      <c r="AY225" s="181" t="s">
        <v>222</v>
      </c>
    </row>
    <row r="226" spans="1:65" s="2" customFormat="1" ht="24.15" customHeight="1">
      <c r="A226" s="33"/>
      <c r="B226" s="156"/>
      <c r="C226" s="209" t="s">
        <v>479</v>
      </c>
      <c r="D226" s="209" t="s">
        <v>588</v>
      </c>
      <c r="E226" s="210" t="s">
        <v>2831</v>
      </c>
      <c r="F226" s="211" t="s">
        <v>2832</v>
      </c>
      <c r="G226" s="212" t="s">
        <v>227</v>
      </c>
      <c r="H226" s="213">
        <v>2</v>
      </c>
      <c r="I226" s="214"/>
      <c r="J226" s="215">
        <f>ROUND(I226*H226,2)</f>
        <v>0</v>
      </c>
      <c r="K226" s="216"/>
      <c r="L226" s="217"/>
      <c r="M226" s="218" t="s">
        <v>1</v>
      </c>
      <c r="N226" s="219" t="s">
        <v>40</v>
      </c>
      <c r="O226" s="62"/>
      <c r="P226" s="167">
        <f>O226*H226</f>
        <v>0</v>
      </c>
      <c r="Q226" s="167">
        <v>0</v>
      </c>
      <c r="R226" s="167">
        <f>Q226*H226</f>
        <v>0</v>
      </c>
      <c r="S226" s="167">
        <v>0</v>
      </c>
      <c r="T226" s="168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9" t="s">
        <v>153</v>
      </c>
      <c r="AT226" s="169" t="s">
        <v>588</v>
      </c>
      <c r="AU226" s="169" t="s">
        <v>85</v>
      </c>
      <c r="AY226" s="18" t="s">
        <v>222</v>
      </c>
      <c r="BE226" s="170">
        <f>IF(N226="základná",J226,0)</f>
        <v>0</v>
      </c>
      <c r="BF226" s="170">
        <f>IF(N226="znížená",J226,0)</f>
        <v>0</v>
      </c>
      <c r="BG226" s="170">
        <f>IF(N226="zákl. prenesená",J226,0)</f>
        <v>0</v>
      </c>
      <c r="BH226" s="170">
        <f>IF(N226="zníž. prenesená",J226,0)</f>
        <v>0</v>
      </c>
      <c r="BI226" s="170">
        <f>IF(N226="nulová",J226,0)</f>
        <v>0</v>
      </c>
      <c r="BJ226" s="18" t="s">
        <v>85</v>
      </c>
      <c r="BK226" s="170">
        <f>ROUND(I226*H226,2)</f>
        <v>0</v>
      </c>
      <c r="BL226" s="18" t="s">
        <v>114</v>
      </c>
      <c r="BM226" s="169" t="s">
        <v>2833</v>
      </c>
    </row>
    <row r="227" spans="1:65" s="15" customFormat="1">
      <c r="B227" s="188"/>
      <c r="D227" s="172" t="s">
        <v>229</v>
      </c>
      <c r="E227" s="189" t="s">
        <v>1</v>
      </c>
      <c r="F227" s="190" t="s">
        <v>2817</v>
      </c>
      <c r="H227" s="189" t="s">
        <v>1</v>
      </c>
      <c r="I227" s="191"/>
      <c r="L227" s="188"/>
      <c r="M227" s="192"/>
      <c r="N227" s="193"/>
      <c r="O227" s="193"/>
      <c r="P227" s="193"/>
      <c r="Q227" s="193"/>
      <c r="R227" s="193"/>
      <c r="S227" s="193"/>
      <c r="T227" s="194"/>
      <c r="AT227" s="189" t="s">
        <v>229</v>
      </c>
      <c r="AU227" s="189" t="s">
        <v>85</v>
      </c>
      <c r="AV227" s="15" t="s">
        <v>78</v>
      </c>
      <c r="AW227" s="15" t="s">
        <v>30</v>
      </c>
      <c r="AX227" s="15" t="s">
        <v>74</v>
      </c>
      <c r="AY227" s="189" t="s">
        <v>222</v>
      </c>
    </row>
    <row r="228" spans="1:65" s="13" customFormat="1">
      <c r="B228" s="171"/>
      <c r="D228" s="172" t="s">
        <v>229</v>
      </c>
      <c r="E228" s="173" t="s">
        <v>1</v>
      </c>
      <c r="F228" s="174" t="s">
        <v>2822</v>
      </c>
      <c r="H228" s="175">
        <v>2</v>
      </c>
      <c r="I228" s="176"/>
      <c r="L228" s="171"/>
      <c r="M228" s="177"/>
      <c r="N228" s="178"/>
      <c r="O228" s="178"/>
      <c r="P228" s="178"/>
      <c r="Q228" s="178"/>
      <c r="R228" s="178"/>
      <c r="S228" s="178"/>
      <c r="T228" s="179"/>
      <c r="AT228" s="173" t="s">
        <v>229</v>
      </c>
      <c r="AU228" s="173" t="s">
        <v>85</v>
      </c>
      <c r="AV228" s="13" t="s">
        <v>85</v>
      </c>
      <c r="AW228" s="13" t="s">
        <v>30</v>
      </c>
      <c r="AX228" s="13" t="s">
        <v>74</v>
      </c>
      <c r="AY228" s="173" t="s">
        <v>222</v>
      </c>
    </row>
    <row r="229" spans="1:65" s="14" customFormat="1">
      <c r="B229" s="180"/>
      <c r="D229" s="172" t="s">
        <v>229</v>
      </c>
      <c r="E229" s="181" t="s">
        <v>1</v>
      </c>
      <c r="F229" s="182" t="s">
        <v>232</v>
      </c>
      <c r="H229" s="183">
        <v>2</v>
      </c>
      <c r="I229" s="184"/>
      <c r="L229" s="180"/>
      <c r="M229" s="185"/>
      <c r="N229" s="186"/>
      <c r="O229" s="186"/>
      <c r="P229" s="186"/>
      <c r="Q229" s="186"/>
      <c r="R229" s="186"/>
      <c r="S229" s="186"/>
      <c r="T229" s="187"/>
      <c r="AT229" s="181" t="s">
        <v>229</v>
      </c>
      <c r="AU229" s="181" t="s">
        <v>85</v>
      </c>
      <c r="AV229" s="14" t="s">
        <v>114</v>
      </c>
      <c r="AW229" s="14" t="s">
        <v>30</v>
      </c>
      <c r="AX229" s="14" t="s">
        <v>78</v>
      </c>
      <c r="AY229" s="181" t="s">
        <v>222</v>
      </c>
    </row>
    <row r="230" spans="1:65" s="2" customFormat="1" ht="24.15" customHeight="1">
      <c r="A230" s="33"/>
      <c r="B230" s="156"/>
      <c r="C230" s="209" t="s">
        <v>484</v>
      </c>
      <c r="D230" s="209" t="s">
        <v>588</v>
      </c>
      <c r="E230" s="210" t="s">
        <v>2834</v>
      </c>
      <c r="F230" s="211" t="s">
        <v>2835</v>
      </c>
      <c r="G230" s="212" t="s">
        <v>227</v>
      </c>
      <c r="H230" s="213">
        <v>1</v>
      </c>
      <c r="I230" s="214"/>
      <c r="J230" s="215">
        <f>ROUND(I230*H230,2)</f>
        <v>0</v>
      </c>
      <c r="K230" s="216"/>
      <c r="L230" s="217"/>
      <c r="M230" s="218" t="s">
        <v>1</v>
      </c>
      <c r="N230" s="219" t="s">
        <v>40</v>
      </c>
      <c r="O230" s="62"/>
      <c r="P230" s="167">
        <f>O230*H230</f>
        <v>0</v>
      </c>
      <c r="Q230" s="167">
        <v>0</v>
      </c>
      <c r="R230" s="167">
        <f>Q230*H230</f>
        <v>0</v>
      </c>
      <c r="S230" s="167">
        <v>0</v>
      </c>
      <c r="T230" s="168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9" t="s">
        <v>153</v>
      </c>
      <c r="AT230" s="169" t="s">
        <v>588</v>
      </c>
      <c r="AU230" s="169" t="s">
        <v>85</v>
      </c>
      <c r="AY230" s="18" t="s">
        <v>222</v>
      </c>
      <c r="BE230" s="170">
        <f>IF(N230="základná",J230,0)</f>
        <v>0</v>
      </c>
      <c r="BF230" s="170">
        <f>IF(N230="znížená",J230,0)</f>
        <v>0</v>
      </c>
      <c r="BG230" s="170">
        <f>IF(N230="zákl. prenesená",J230,0)</f>
        <v>0</v>
      </c>
      <c r="BH230" s="170">
        <f>IF(N230="zníž. prenesená",J230,0)</f>
        <v>0</v>
      </c>
      <c r="BI230" s="170">
        <f>IF(N230="nulová",J230,0)</f>
        <v>0</v>
      </c>
      <c r="BJ230" s="18" t="s">
        <v>85</v>
      </c>
      <c r="BK230" s="170">
        <f>ROUND(I230*H230,2)</f>
        <v>0</v>
      </c>
      <c r="BL230" s="18" t="s">
        <v>114</v>
      </c>
      <c r="BM230" s="169" t="s">
        <v>2836</v>
      </c>
    </row>
    <row r="231" spans="1:65" s="15" customFormat="1">
      <c r="B231" s="188"/>
      <c r="D231" s="172" t="s">
        <v>229</v>
      </c>
      <c r="E231" s="189" t="s">
        <v>1</v>
      </c>
      <c r="F231" s="190" t="s">
        <v>2817</v>
      </c>
      <c r="H231" s="189" t="s">
        <v>1</v>
      </c>
      <c r="I231" s="191"/>
      <c r="L231" s="188"/>
      <c r="M231" s="192"/>
      <c r="N231" s="193"/>
      <c r="O231" s="193"/>
      <c r="P231" s="193"/>
      <c r="Q231" s="193"/>
      <c r="R231" s="193"/>
      <c r="S231" s="193"/>
      <c r="T231" s="194"/>
      <c r="AT231" s="189" t="s">
        <v>229</v>
      </c>
      <c r="AU231" s="189" t="s">
        <v>85</v>
      </c>
      <c r="AV231" s="15" t="s">
        <v>78</v>
      </c>
      <c r="AW231" s="15" t="s">
        <v>30</v>
      </c>
      <c r="AX231" s="15" t="s">
        <v>74</v>
      </c>
      <c r="AY231" s="189" t="s">
        <v>222</v>
      </c>
    </row>
    <row r="232" spans="1:65" s="13" customFormat="1">
      <c r="B232" s="171"/>
      <c r="D232" s="172" t="s">
        <v>229</v>
      </c>
      <c r="E232" s="173" t="s">
        <v>1</v>
      </c>
      <c r="F232" s="174" t="s">
        <v>2819</v>
      </c>
      <c r="H232" s="175">
        <v>1</v>
      </c>
      <c r="I232" s="176"/>
      <c r="L232" s="171"/>
      <c r="M232" s="177"/>
      <c r="N232" s="178"/>
      <c r="O232" s="178"/>
      <c r="P232" s="178"/>
      <c r="Q232" s="178"/>
      <c r="R232" s="178"/>
      <c r="S232" s="178"/>
      <c r="T232" s="179"/>
      <c r="AT232" s="173" t="s">
        <v>229</v>
      </c>
      <c r="AU232" s="173" t="s">
        <v>85</v>
      </c>
      <c r="AV232" s="13" t="s">
        <v>85</v>
      </c>
      <c r="AW232" s="13" t="s">
        <v>30</v>
      </c>
      <c r="AX232" s="13" t="s">
        <v>74</v>
      </c>
      <c r="AY232" s="173" t="s">
        <v>222</v>
      </c>
    </row>
    <row r="233" spans="1:65" s="14" customFormat="1">
      <c r="B233" s="180"/>
      <c r="D233" s="172" t="s">
        <v>229</v>
      </c>
      <c r="E233" s="181" t="s">
        <v>1</v>
      </c>
      <c r="F233" s="182" t="s">
        <v>232</v>
      </c>
      <c r="H233" s="183">
        <v>1</v>
      </c>
      <c r="I233" s="184"/>
      <c r="L233" s="180"/>
      <c r="M233" s="185"/>
      <c r="N233" s="186"/>
      <c r="O233" s="186"/>
      <c r="P233" s="186"/>
      <c r="Q233" s="186"/>
      <c r="R233" s="186"/>
      <c r="S233" s="186"/>
      <c r="T233" s="187"/>
      <c r="AT233" s="181" t="s">
        <v>229</v>
      </c>
      <c r="AU233" s="181" t="s">
        <v>85</v>
      </c>
      <c r="AV233" s="14" t="s">
        <v>114</v>
      </c>
      <c r="AW233" s="14" t="s">
        <v>30</v>
      </c>
      <c r="AX233" s="14" t="s">
        <v>78</v>
      </c>
      <c r="AY233" s="181" t="s">
        <v>222</v>
      </c>
    </row>
    <row r="234" spans="1:65" s="2" customFormat="1" ht="24.15" customHeight="1">
      <c r="A234" s="33"/>
      <c r="B234" s="156"/>
      <c r="C234" s="209" t="s">
        <v>488</v>
      </c>
      <c r="D234" s="209" t="s">
        <v>588</v>
      </c>
      <c r="E234" s="210" t="s">
        <v>2837</v>
      </c>
      <c r="F234" s="211" t="s">
        <v>2838</v>
      </c>
      <c r="G234" s="212" t="s">
        <v>227</v>
      </c>
      <c r="H234" s="213">
        <v>1</v>
      </c>
      <c r="I234" s="214"/>
      <c r="J234" s="215">
        <f>ROUND(I234*H234,2)</f>
        <v>0</v>
      </c>
      <c r="K234" s="216"/>
      <c r="L234" s="217"/>
      <c r="M234" s="218" t="s">
        <v>1</v>
      </c>
      <c r="N234" s="219" t="s">
        <v>40</v>
      </c>
      <c r="O234" s="62"/>
      <c r="P234" s="167">
        <f>O234*H234</f>
        <v>0</v>
      </c>
      <c r="Q234" s="167">
        <v>0</v>
      </c>
      <c r="R234" s="167">
        <f>Q234*H234</f>
        <v>0</v>
      </c>
      <c r="S234" s="167">
        <v>0</v>
      </c>
      <c r="T234" s="168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153</v>
      </c>
      <c r="AT234" s="169" t="s">
        <v>588</v>
      </c>
      <c r="AU234" s="169" t="s">
        <v>85</v>
      </c>
      <c r="AY234" s="18" t="s">
        <v>222</v>
      </c>
      <c r="BE234" s="170">
        <f>IF(N234="základná",J234,0)</f>
        <v>0</v>
      </c>
      <c r="BF234" s="170">
        <f>IF(N234="znížená",J234,0)</f>
        <v>0</v>
      </c>
      <c r="BG234" s="170">
        <f>IF(N234="zákl. prenesená",J234,0)</f>
        <v>0</v>
      </c>
      <c r="BH234" s="170">
        <f>IF(N234="zníž. prenesená",J234,0)</f>
        <v>0</v>
      </c>
      <c r="BI234" s="170">
        <f>IF(N234="nulová",J234,0)</f>
        <v>0</v>
      </c>
      <c r="BJ234" s="18" t="s">
        <v>85</v>
      </c>
      <c r="BK234" s="170">
        <f>ROUND(I234*H234,2)</f>
        <v>0</v>
      </c>
      <c r="BL234" s="18" t="s">
        <v>114</v>
      </c>
      <c r="BM234" s="169" t="s">
        <v>2839</v>
      </c>
    </row>
    <row r="235" spans="1:65" s="15" customFormat="1">
      <c r="B235" s="188"/>
      <c r="D235" s="172" t="s">
        <v>229</v>
      </c>
      <c r="E235" s="189" t="s">
        <v>1</v>
      </c>
      <c r="F235" s="190" t="s">
        <v>2817</v>
      </c>
      <c r="H235" s="189" t="s">
        <v>1</v>
      </c>
      <c r="I235" s="191"/>
      <c r="L235" s="188"/>
      <c r="M235" s="192"/>
      <c r="N235" s="193"/>
      <c r="O235" s="193"/>
      <c r="P235" s="193"/>
      <c r="Q235" s="193"/>
      <c r="R235" s="193"/>
      <c r="S235" s="193"/>
      <c r="T235" s="194"/>
      <c r="AT235" s="189" t="s">
        <v>229</v>
      </c>
      <c r="AU235" s="189" t="s">
        <v>85</v>
      </c>
      <c r="AV235" s="15" t="s">
        <v>78</v>
      </c>
      <c r="AW235" s="15" t="s">
        <v>30</v>
      </c>
      <c r="AX235" s="15" t="s">
        <v>74</v>
      </c>
      <c r="AY235" s="189" t="s">
        <v>222</v>
      </c>
    </row>
    <row r="236" spans="1:65" s="13" customFormat="1">
      <c r="B236" s="171"/>
      <c r="D236" s="172" t="s">
        <v>229</v>
      </c>
      <c r="E236" s="173" t="s">
        <v>1</v>
      </c>
      <c r="F236" s="174" t="s">
        <v>2820</v>
      </c>
      <c r="H236" s="175">
        <v>1</v>
      </c>
      <c r="I236" s="176"/>
      <c r="L236" s="171"/>
      <c r="M236" s="177"/>
      <c r="N236" s="178"/>
      <c r="O236" s="178"/>
      <c r="P236" s="178"/>
      <c r="Q236" s="178"/>
      <c r="R236" s="178"/>
      <c r="S236" s="178"/>
      <c r="T236" s="179"/>
      <c r="AT236" s="173" t="s">
        <v>229</v>
      </c>
      <c r="AU236" s="173" t="s">
        <v>85</v>
      </c>
      <c r="AV236" s="13" t="s">
        <v>85</v>
      </c>
      <c r="AW236" s="13" t="s">
        <v>30</v>
      </c>
      <c r="AX236" s="13" t="s">
        <v>74</v>
      </c>
      <c r="AY236" s="173" t="s">
        <v>222</v>
      </c>
    </row>
    <row r="237" spans="1:65" s="14" customFormat="1">
      <c r="B237" s="180"/>
      <c r="D237" s="172" t="s">
        <v>229</v>
      </c>
      <c r="E237" s="181" t="s">
        <v>1</v>
      </c>
      <c r="F237" s="182" t="s">
        <v>232</v>
      </c>
      <c r="H237" s="183">
        <v>1</v>
      </c>
      <c r="I237" s="184"/>
      <c r="L237" s="180"/>
      <c r="M237" s="185"/>
      <c r="N237" s="186"/>
      <c r="O237" s="186"/>
      <c r="P237" s="186"/>
      <c r="Q237" s="186"/>
      <c r="R237" s="186"/>
      <c r="S237" s="186"/>
      <c r="T237" s="187"/>
      <c r="AT237" s="181" t="s">
        <v>229</v>
      </c>
      <c r="AU237" s="181" t="s">
        <v>85</v>
      </c>
      <c r="AV237" s="14" t="s">
        <v>114</v>
      </c>
      <c r="AW237" s="14" t="s">
        <v>30</v>
      </c>
      <c r="AX237" s="14" t="s">
        <v>78</v>
      </c>
      <c r="AY237" s="181" t="s">
        <v>222</v>
      </c>
    </row>
    <row r="238" spans="1:65" s="2" customFormat="1" ht="37.950000000000003" customHeight="1">
      <c r="A238" s="33"/>
      <c r="B238" s="156"/>
      <c r="C238" s="209" t="s">
        <v>492</v>
      </c>
      <c r="D238" s="209" t="s">
        <v>588</v>
      </c>
      <c r="E238" s="210" t="s">
        <v>2840</v>
      </c>
      <c r="F238" s="211" t="s">
        <v>2841</v>
      </c>
      <c r="G238" s="212" t="s">
        <v>227</v>
      </c>
      <c r="H238" s="213">
        <v>2</v>
      </c>
      <c r="I238" s="214"/>
      <c r="J238" s="215">
        <f>ROUND(I238*H238,2)</f>
        <v>0</v>
      </c>
      <c r="K238" s="216"/>
      <c r="L238" s="217"/>
      <c r="M238" s="218" t="s">
        <v>1</v>
      </c>
      <c r="N238" s="219" t="s">
        <v>40</v>
      </c>
      <c r="O238" s="62"/>
      <c r="P238" s="167">
        <f>O238*H238</f>
        <v>0</v>
      </c>
      <c r="Q238" s="167">
        <v>0</v>
      </c>
      <c r="R238" s="167">
        <f>Q238*H238</f>
        <v>0</v>
      </c>
      <c r="S238" s="167">
        <v>0</v>
      </c>
      <c r="T238" s="168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9" t="s">
        <v>153</v>
      </c>
      <c r="AT238" s="169" t="s">
        <v>588</v>
      </c>
      <c r="AU238" s="169" t="s">
        <v>85</v>
      </c>
      <c r="AY238" s="18" t="s">
        <v>222</v>
      </c>
      <c r="BE238" s="170">
        <f>IF(N238="základná",J238,0)</f>
        <v>0</v>
      </c>
      <c r="BF238" s="170">
        <f>IF(N238="znížená",J238,0)</f>
        <v>0</v>
      </c>
      <c r="BG238" s="170">
        <f>IF(N238="zákl. prenesená",J238,0)</f>
        <v>0</v>
      </c>
      <c r="BH238" s="170">
        <f>IF(N238="zníž. prenesená",J238,0)</f>
        <v>0</v>
      </c>
      <c r="BI238" s="170">
        <f>IF(N238="nulová",J238,0)</f>
        <v>0</v>
      </c>
      <c r="BJ238" s="18" t="s">
        <v>85</v>
      </c>
      <c r="BK238" s="170">
        <f>ROUND(I238*H238,2)</f>
        <v>0</v>
      </c>
      <c r="BL238" s="18" t="s">
        <v>114</v>
      </c>
      <c r="BM238" s="169" t="s">
        <v>2842</v>
      </c>
    </row>
    <row r="239" spans="1:65" s="15" customFormat="1">
      <c r="B239" s="188"/>
      <c r="D239" s="172" t="s">
        <v>229</v>
      </c>
      <c r="E239" s="189" t="s">
        <v>1</v>
      </c>
      <c r="F239" s="190" t="s">
        <v>2817</v>
      </c>
      <c r="H239" s="189" t="s">
        <v>1</v>
      </c>
      <c r="I239" s="191"/>
      <c r="L239" s="188"/>
      <c r="M239" s="192"/>
      <c r="N239" s="193"/>
      <c r="O239" s="193"/>
      <c r="P239" s="193"/>
      <c r="Q239" s="193"/>
      <c r="R239" s="193"/>
      <c r="S239" s="193"/>
      <c r="T239" s="194"/>
      <c r="AT239" s="189" t="s">
        <v>229</v>
      </c>
      <c r="AU239" s="189" t="s">
        <v>85</v>
      </c>
      <c r="AV239" s="15" t="s">
        <v>78</v>
      </c>
      <c r="AW239" s="15" t="s">
        <v>30</v>
      </c>
      <c r="AX239" s="15" t="s">
        <v>74</v>
      </c>
      <c r="AY239" s="189" t="s">
        <v>222</v>
      </c>
    </row>
    <row r="240" spans="1:65" s="13" customFormat="1">
      <c r="B240" s="171"/>
      <c r="D240" s="172" t="s">
        <v>229</v>
      </c>
      <c r="E240" s="173" t="s">
        <v>1</v>
      </c>
      <c r="F240" s="174" t="s">
        <v>2823</v>
      </c>
      <c r="H240" s="175">
        <v>2</v>
      </c>
      <c r="I240" s="176"/>
      <c r="L240" s="171"/>
      <c r="M240" s="177"/>
      <c r="N240" s="178"/>
      <c r="O240" s="178"/>
      <c r="P240" s="178"/>
      <c r="Q240" s="178"/>
      <c r="R240" s="178"/>
      <c r="S240" s="178"/>
      <c r="T240" s="179"/>
      <c r="AT240" s="173" t="s">
        <v>229</v>
      </c>
      <c r="AU240" s="173" t="s">
        <v>85</v>
      </c>
      <c r="AV240" s="13" t="s">
        <v>85</v>
      </c>
      <c r="AW240" s="13" t="s">
        <v>30</v>
      </c>
      <c r="AX240" s="13" t="s">
        <v>74</v>
      </c>
      <c r="AY240" s="173" t="s">
        <v>222</v>
      </c>
    </row>
    <row r="241" spans="1:65" s="14" customFormat="1">
      <c r="B241" s="180"/>
      <c r="D241" s="172" t="s">
        <v>229</v>
      </c>
      <c r="E241" s="181" t="s">
        <v>1</v>
      </c>
      <c r="F241" s="182" t="s">
        <v>232</v>
      </c>
      <c r="H241" s="183">
        <v>2</v>
      </c>
      <c r="I241" s="184"/>
      <c r="L241" s="180"/>
      <c r="M241" s="185"/>
      <c r="N241" s="186"/>
      <c r="O241" s="186"/>
      <c r="P241" s="186"/>
      <c r="Q241" s="186"/>
      <c r="R241" s="186"/>
      <c r="S241" s="186"/>
      <c r="T241" s="187"/>
      <c r="AT241" s="181" t="s">
        <v>229</v>
      </c>
      <c r="AU241" s="181" t="s">
        <v>85</v>
      </c>
      <c r="AV241" s="14" t="s">
        <v>114</v>
      </c>
      <c r="AW241" s="14" t="s">
        <v>30</v>
      </c>
      <c r="AX241" s="14" t="s">
        <v>78</v>
      </c>
      <c r="AY241" s="181" t="s">
        <v>222</v>
      </c>
    </row>
    <row r="242" spans="1:65" s="2" customFormat="1" ht="24.15" customHeight="1">
      <c r="A242" s="33"/>
      <c r="B242" s="156"/>
      <c r="C242" s="209" t="s">
        <v>496</v>
      </c>
      <c r="D242" s="209" t="s">
        <v>588</v>
      </c>
      <c r="E242" s="210" t="s">
        <v>2843</v>
      </c>
      <c r="F242" s="211" t="s">
        <v>2844</v>
      </c>
      <c r="G242" s="212" t="s">
        <v>227</v>
      </c>
      <c r="H242" s="213">
        <v>2</v>
      </c>
      <c r="I242" s="214"/>
      <c r="J242" s="215">
        <f>ROUND(I242*H242,2)</f>
        <v>0</v>
      </c>
      <c r="K242" s="216"/>
      <c r="L242" s="217"/>
      <c r="M242" s="218" t="s">
        <v>1</v>
      </c>
      <c r="N242" s="219" t="s">
        <v>40</v>
      </c>
      <c r="O242" s="62"/>
      <c r="P242" s="167">
        <f>O242*H242</f>
        <v>0</v>
      </c>
      <c r="Q242" s="167">
        <v>0</v>
      </c>
      <c r="R242" s="167">
        <f>Q242*H242</f>
        <v>0</v>
      </c>
      <c r="S242" s="167">
        <v>0</v>
      </c>
      <c r="T242" s="168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9" t="s">
        <v>153</v>
      </c>
      <c r="AT242" s="169" t="s">
        <v>588</v>
      </c>
      <c r="AU242" s="169" t="s">
        <v>85</v>
      </c>
      <c r="AY242" s="18" t="s">
        <v>222</v>
      </c>
      <c r="BE242" s="170">
        <f>IF(N242="základná",J242,0)</f>
        <v>0</v>
      </c>
      <c r="BF242" s="170">
        <f>IF(N242="znížená",J242,0)</f>
        <v>0</v>
      </c>
      <c r="BG242" s="170">
        <f>IF(N242="zákl. prenesená",J242,0)</f>
        <v>0</v>
      </c>
      <c r="BH242" s="170">
        <f>IF(N242="zníž. prenesená",J242,0)</f>
        <v>0</v>
      </c>
      <c r="BI242" s="170">
        <f>IF(N242="nulová",J242,0)</f>
        <v>0</v>
      </c>
      <c r="BJ242" s="18" t="s">
        <v>85</v>
      </c>
      <c r="BK242" s="170">
        <f>ROUND(I242*H242,2)</f>
        <v>0</v>
      </c>
      <c r="BL242" s="18" t="s">
        <v>114</v>
      </c>
      <c r="BM242" s="169" t="s">
        <v>2845</v>
      </c>
    </row>
    <row r="243" spans="1:65" s="15" customFormat="1">
      <c r="B243" s="188"/>
      <c r="D243" s="172" t="s">
        <v>229</v>
      </c>
      <c r="E243" s="189" t="s">
        <v>1</v>
      </c>
      <c r="F243" s="190" t="s">
        <v>2817</v>
      </c>
      <c r="H243" s="189" t="s">
        <v>1</v>
      </c>
      <c r="I243" s="191"/>
      <c r="L243" s="188"/>
      <c r="M243" s="192"/>
      <c r="N243" s="193"/>
      <c r="O243" s="193"/>
      <c r="P243" s="193"/>
      <c r="Q243" s="193"/>
      <c r="R243" s="193"/>
      <c r="S243" s="193"/>
      <c r="T243" s="194"/>
      <c r="AT243" s="189" t="s">
        <v>229</v>
      </c>
      <c r="AU243" s="189" t="s">
        <v>85</v>
      </c>
      <c r="AV243" s="15" t="s">
        <v>78</v>
      </c>
      <c r="AW243" s="15" t="s">
        <v>30</v>
      </c>
      <c r="AX243" s="15" t="s">
        <v>74</v>
      </c>
      <c r="AY243" s="189" t="s">
        <v>222</v>
      </c>
    </row>
    <row r="244" spans="1:65" s="13" customFormat="1">
      <c r="B244" s="171"/>
      <c r="D244" s="172" t="s">
        <v>229</v>
      </c>
      <c r="E244" s="173" t="s">
        <v>1</v>
      </c>
      <c r="F244" s="174" t="s">
        <v>2821</v>
      </c>
      <c r="H244" s="175">
        <v>2</v>
      </c>
      <c r="I244" s="176"/>
      <c r="L244" s="171"/>
      <c r="M244" s="177"/>
      <c r="N244" s="178"/>
      <c r="O244" s="178"/>
      <c r="P244" s="178"/>
      <c r="Q244" s="178"/>
      <c r="R244" s="178"/>
      <c r="S244" s="178"/>
      <c r="T244" s="179"/>
      <c r="AT244" s="173" t="s">
        <v>229</v>
      </c>
      <c r="AU244" s="173" t="s">
        <v>85</v>
      </c>
      <c r="AV244" s="13" t="s">
        <v>85</v>
      </c>
      <c r="AW244" s="13" t="s">
        <v>30</v>
      </c>
      <c r="AX244" s="13" t="s">
        <v>74</v>
      </c>
      <c r="AY244" s="173" t="s">
        <v>222</v>
      </c>
    </row>
    <row r="245" spans="1:65" s="14" customFormat="1">
      <c r="B245" s="180"/>
      <c r="D245" s="172" t="s">
        <v>229</v>
      </c>
      <c r="E245" s="181" t="s">
        <v>1</v>
      </c>
      <c r="F245" s="182" t="s">
        <v>232</v>
      </c>
      <c r="H245" s="183">
        <v>2</v>
      </c>
      <c r="I245" s="184"/>
      <c r="L245" s="180"/>
      <c r="M245" s="185"/>
      <c r="N245" s="186"/>
      <c r="O245" s="186"/>
      <c r="P245" s="186"/>
      <c r="Q245" s="186"/>
      <c r="R245" s="186"/>
      <c r="S245" s="186"/>
      <c r="T245" s="187"/>
      <c r="AT245" s="181" t="s">
        <v>229</v>
      </c>
      <c r="AU245" s="181" t="s">
        <v>85</v>
      </c>
      <c r="AV245" s="14" t="s">
        <v>114</v>
      </c>
      <c r="AW245" s="14" t="s">
        <v>30</v>
      </c>
      <c r="AX245" s="14" t="s">
        <v>78</v>
      </c>
      <c r="AY245" s="181" t="s">
        <v>222</v>
      </c>
    </row>
    <row r="246" spans="1:65" s="2" customFormat="1" ht="37.950000000000003" customHeight="1">
      <c r="A246" s="33"/>
      <c r="B246" s="156"/>
      <c r="C246" s="209" t="s">
        <v>500</v>
      </c>
      <c r="D246" s="209" t="s">
        <v>588</v>
      </c>
      <c r="E246" s="210" t="s">
        <v>2846</v>
      </c>
      <c r="F246" s="211" t="s">
        <v>2847</v>
      </c>
      <c r="G246" s="212" t="s">
        <v>227</v>
      </c>
      <c r="H246" s="213">
        <v>1</v>
      </c>
      <c r="I246" s="214"/>
      <c r="J246" s="215">
        <f>ROUND(I246*H246,2)</f>
        <v>0</v>
      </c>
      <c r="K246" s="216"/>
      <c r="L246" s="217"/>
      <c r="M246" s="218" t="s">
        <v>1</v>
      </c>
      <c r="N246" s="219" t="s">
        <v>40</v>
      </c>
      <c r="O246" s="62"/>
      <c r="P246" s="167">
        <f>O246*H246</f>
        <v>0</v>
      </c>
      <c r="Q246" s="167">
        <v>0</v>
      </c>
      <c r="R246" s="167">
        <f>Q246*H246</f>
        <v>0</v>
      </c>
      <c r="S246" s="167">
        <v>0</v>
      </c>
      <c r="T246" s="168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9" t="s">
        <v>153</v>
      </c>
      <c r="AT246" s="169" t="s">
        <v>588</v>
      </c>
      <c r="AU246" s="169" t="s">
        <v>85</v>
      </c>
      <c r="AY246" s="18" t="s">
        <v>222</v>
      </c>
      <c r="BE246" s="170">
        <f>IF(N246="základná",J246,0)</f>
        <v>0</v>
      </c>
      <c r="BF246" s="170">
        <f>IF(N246="znížená",J246,0)</f>
        <v>0</v>
      </c>
      <c r="BG246" s="170">
        <f>IF(N246="zákl. prenesená",J246,0)</f>
        <v>0</v>
      </c>
      <c r="BH246" s="170">
        <f>IF(N246="zníž. prenesená",J246,0)</f>
        <v>0</v>
      </c>
      <c r="BI246" s="170">
        <f>IF(N246="nulová",J246,0)</f>
        <v>0</v>
      </c>
      <c r="BJ246" s="18" t="s">
        <v>85</v>
      </c>
      <c r="BK246" s="170">
        <f>ROUND(I246*H246,2)</f>
        <v>0</v>
      </c>
      <c r="BL246" s="18" t="s">
        <v>114</v>
      </c>
      <c r="BM246" s="169" t="s">
        <v>2848</v>
      </c>
    </row>
    <row r="247" spans="1:65" s="15" customFormat="1">
      <c r="B247" s="188"/>
      <c r="D247" s="172" t="s">
        <v>229</v>
      </c>
      <c r="E247" s="189" t="s">
        <v>1</v>
      </c>
      <c r="F247" s="190" t="s">
        <v>2817</v>
      </c>
      <c r="H247" s="189" t="s">
        <v>1</v>
      </c>
      <c r="I247" s="191"/>
      <c r="L247" s="188"/>
      <c r="M247" s="192"/>
      <c r="N247" s="193"/>
      <c r="O247" s="193"/>
      <c r="P247" s="193"/>
      <c r="Q247" s="193"/>
      <c r="R247" s="193"/>
      <c r="S247" s="193"/>
      <c r="T247" s="194"/>
      <c r="AT247" s="189" t="s">
        <v>229</v>
      </c>
      <c r="AU247" s="189" t="s">
        <v>85</v>
      </c>
      <c r="AV247" s="15" t="s">
        <v>78</v>
      </c>
      <c r="AW247" s="15" t="s">
        <v>30</v>
      </c>
      <c r="AX247" s="15" t="s">
        <v>74</v>
      </c>
      <c r="AY247" s="189" t="s">
        <v>222</v>
      </c>
    </row>
    <row r="248" spans="1:65" s="13" customFormat="1">
      <c r="B248" s="171"/>
      <c r="D248" s="172" t="s">
        <v>229</v>
      </c>
      <c r="E248" s="173" t="s">
        <v>1</v>
      </c>
      <c r="F248" s="174" t="s">
        <v>2824</v>
      </c>
      <c r="H248" s="175">
        <v>1</v>
      </c>
      <c r="I248" s="176"/>
      <c r="L248" s="171"/>
      <c r="M248" s="177"/>
      <c r="N248" s="178"/>
      <c r="O248" s="178"/>
      <c r="P248" s="178"/>
      <c r="Q248" s="178"/>
      <c r="R248" s="178"/>
      <c r="S248" s="178"/>
      <c r="T248" s="179"/>
      <c r="AT248" s="173" t="s">
        <v>229</v>
      </c>
      <c r="AU248" s="173" t="s">
        <v>85</v>
      </c>
      <c r="AV248" s="13" t="s">
        <v>85</v>
      </c>
      <c r="AW248" s="13" t="s">
        <v>30</v>
      </c>
      <c r="AX248" s="13" t="s">
        <v>74</v>
      </c>
      <c r="AY248" s="173" t="s">
        <v>222</v>
      </c>
    </row>
    <row r="249" spans="1:65" s="14" customFormat="1">
      <c r="B249" s="180"/>
      <c r="D249" s="172" t="s">
        <v>229</v>
      </c>
      <c r="E249" s="181" t="s">
        <v>1</v>
      </c>
      <c r="F249" s="182" t="s">
        <v>232</v>
      </c>
      <c r="H249" s="183">
        <v>1</v>
      </c>
      <c r="I249" s="184"/>
      <c r="L249" s="180"/>
      <c r="M249" s="185"/>
      <c r="N249" s="186"/>
      <c r="O249" s="186"/>
      <c r="P249" s="186"/>
      <c r="Q249" s="186"/>
      <c r="R249" s="186"/>
      <c r="S249" s="186"/>
      <c r="T249" s="187"/>
      <c r="AT249" s="181" t="s">
        <v>229</v>
      </c>
      <c r="AU249" s="181" t="s">
        <v>85</v>
      </c>
      <c r="AV249" s="14" t="s">
        <v>114</v>
      </c>
      <c r="AW249" s="14" t="s">
        <v>30</v>
      </c>
      <c r="AX249" s="14" t="s">
        <v>78</v>
      </c>
      <c r="AY249" s="181" t="s">
        <v>222</v>
      </c>
    </row>
    <row r="250" spans="1:65" s="2" customFormat="1" ht="24.15" customHeight="1">
      <c r="A250" s="33"/>
      <c r="B250" s="156"/>
      <c r="C250" s="209" t="s">
        <v>506</v>
      </c>
      <c r="D250" s="209" t="s">
        <v>588</v>
      </c>
      <c r="E250" s="210" t="s">
        <v>2849</v>
      </c>
      <c r="F250" s="211" t="s">
        <v>2850</v>
      </c>
      <c r="G250" s="212" t="s">
        <v>227</v>
      </c>
      <c r="H250" s="213">
        <v>5</v>
      </c>
      <c r="I250" s="214"/>
      <c r="J250" s="215">
        <f>ROUND(I250*H250,2)</f>
        <v>0</v>
      </c>
      <c r="K250" s="216"/>
      <c r="L250" s="217"/>
      <c r="M250" s="218" t="s">
        <v>1</v>
      </c>
      <c r="N250" s="219" t="s">
        <v>40</v>
      </c>
      <c r="O250" s="62"/>
      <c r="P250" s="167">
        <f>O250*H250</f>
        <v>0</v>
      </c>
      <c r="Q250" s="167">
        <v>0</v>
      </c>
      <c r="R250" s="167">
        <f>Q250*H250</f>
        <v>0</v>
      </c>
      <c r="S250" s="167">
        <v>0</v>
      </c>
      <c r="T250" s="168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9" t="s">
        <v>153</v>
      </c>
      <c r="AT250" s="169" t="s">
        <v>588</v>
      </c>
      <c r="AU250" s="169" t="s">
        <v>85</v>
      </c>
      <c r="AY250" s="18" t="s">
        <v>222</v>
      </c>
      <c r="BE250" s="170">
        <f>IF(N250="základná",J250,0)</f>
        <v>0</v>
      </c>
      <c r="BF250" s="170">
        <f>IF(N250="znížená",J250,0)</f>
        <v>0</v>
      </c>
      <c r="BG250" s="170">
        <f>IF(N250="zákl. prenesená",J250,0)</f>
        <v>0</v>
      </c>
      <c r="BH250" s="170">
        <f>IF(N250="zníž. prenesená",J250,0)</f>
        <v>0</v>
      </c>
      <c r="BI250" s="170">
        <f>IF(N250="nulová",J250,0)</f>
        <v>0</v>
      </c>
      <c r="BJ250" s="18" t="s">
        <v>85</v>
      </c>
      <c r="BK250" s="170">
        <f>ROUND(I250*H250,2)</f>
        <v>0</v>
      </c>
      <c r="BL250" s="18" t="s">
        <v>114</v>
      </c>
      <c r="BM250" s="169" t="s">
        <v>2851</v>
      </c>
    </row>
    <row r="251" spans="1:65" s="15" customFormat="1">
      <c r="B251" s="188"/>
      <c r="D251" s="172" t="s">
        <v>229</v>
      </c>
      <c r="E251" s="189" t="s">
        <v>1</v>
      </c>
      <c r="F251" s="190" t="s">
        <v>2817</v>
      </c>
      <c r="H251" s="189" t="s">
        <v>1</v>
      </c>
      <c r="I251" s="191"/>
      <c r="L251" s="188"/>
      <c r="M251" s="192"/>
      <c r="N251" s="193"/>
      <c r="O251" s="193"/>
      <c r="P251" s="193"/>
      <c r="Q251" s="193"/>
      <c r="R251" s="193"/>
      <c r="S251" s="193"/>
      <c r="T251" s="194"/>
      <c r="AT251" s="189" t="s">
        <v>229</v>
      </c>
      <c r="AU251" s="189" t="s">
        <v>85</v>
      </c>
      <c r="AV251" s="15" t="s">
        <v>78</v>
      </c>
      <c r="AW251" s="15" t="s">
        <v>30</v>
      </c>
      <c r="AX251" s="15" t="s">
        <v>74</v>
      </c>
      <c r="AY251" s="189" t="s">
        <v>222</v>
      </c>
    </row>
    <row r="252" spans="1:65" s="13" customFormat="1">
      <c r="B252" s="171"/>
      <c r="D252" s="172" t="s">
        <v>229</v>
      </c>
      <c r="E252" s="173" t="s">
        <v>1</v>
      </c>
      <c r="F252" s="174" t="s">
        <v>2825</v>
      </c>
      <c r="H252" s="175">
        <v>5</v>
      </c>
      <c r="I252" s="176"/>
      <c r="L252" s="171"/>
      <c r="M252" s="177"/>
      <c r="N252" s="178"/>
      <c r="O252" s="178"/>
      <c r="P252" s="178"/>
      <c r="Q252" s="178"/>
      <c r="R252" s="178"/>
      <c r="S252" s="178"/>
      <c r="T252" s="179"/>
      <c r="AT252" s="173" t="s">
        <v>229</v>
      </c>
      <c r="AU252" s="173" t="s">
        <v>85</v>
      </c>
      <c r="AV252" s="13" t="s">
        <v>85</v>
      </c>
      <c r="AW252" s="13" t="s">
        <v>30</v>
      </c>
      <c r="AX252" s="13" t="s">
        <v>74</v>
      </c>
      <c r="AY252" s="173" t="s">
        <v>222</v>
      </c>
    </row>
    <row r="253" spans="1:65" s="14" customFormat="1">
      <c r="B253" s="180"/>
      <c r="D253" s="172" t="s">
        <v>229</v>
      </c>
      <c r="E253" s="181" t="s">
        <v>1</v>
      </c>
      <c r="F253" s="182" t="s">
        <v>232</v>
      </c>
      <c r="H253" s="183">
        <v>5</v>
      </c>
      <c r="I253" s="184"/>
      <c r="L253" s="180"/>
      <c r="M253" s="185"/>
      <c r="N253" s="186"/>
      <c r="O253" s="186"/>
      <c r="P253" s="186"/>
      <c r="Q253" s="186"/>
      <c r="R253" s="186"/>
      <c r="S253" s="186"/>
      <c r="T253" s="187"/>
      <c r="AT253" s="181" t="s">
        <v>229</v>
      </c>
      <c r="AU253" s="181" t="s">
        <v>85</v>
      </c>
      <c r="AV253" s="14" t="s">
        <v>114</v>
      </c>
      <c r="AW253" s="14" t="s">
        <v>30</v>
      </c>
      <c r="AX253" s="14" t="s">
        <v>78</v>
      </c>
      <c r="AY253" s="181" t="s">
        <v>222</v>
      </c>
    </row>
    <row r="254" spans="1:65" s="2" customFormat="1" ht="24.15" customHeight="1">
      <c r="A254" s="33"/>
      <c r="B254" s="156"/>
      <c r="C254" s="209" t="s">
        <v>514</v>
      </c>
      <c r="D254" s="209" t="s">
        <v>588</v>
      </c>
      <c r="E254" s="210" t="s">
        <v>2852</v>
      </c>
      <c r="F254" s="211" t="s">
        <v>2853</v>
      </c>
      <c r="G254" s="212" t="s">
        <v>227</v>
      </c>
      <c r="H254" s="213">
        <v>2</v>
      </c>
      <c r="I254" s="214"/>
      <c r="J254" s="215">
        <f>ROUND(I254*H254,2)</f>
        <v>0</v>
      </c>
      <c r="K254" s="216"/>
      <c r="L254" s="217"/>
      <c r="M254" s="218" t="s">
        <v>1</v>
      </c>
      <c r="N254" s="219" t="s">
        <v>40</v>
      </c>
      <c r="O254" s="62"/>
      <c r="P254" s="167">
        <f>O254*H254</f>
        <v>0</v>
      </c>
      <c r="Q254" s="167">
        <v>0</v>
      </c>
      <c r="R254" s="167">
        <f>Q254*H254</f>
        <v>0</v>
      </c>
      <c r="S254" s="167">
        <v>0</v>
      </c>
      <c r="T254" s="168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9" t="s">
        <v>153</v>
      </c>
      <c r="AT254" s="169" t="s">
        <v>588</v>
      </c>
      <c r="AU254" s="169" t="s">
        <v>85</v>
      </c>
      <c r="AY254" s="18" t="s">
        <v>222</v>
      </c>
      <c r="BE254" s="170">
        <f>IF(N254="základná",J254,0)</f>
        <v>0</v>
      </c>
      <c r="BF254" s="170">
        <f>IF(N254="znížená",J254,0)</f>
        <v>0</v>
      </c>
      <c r="BG254" s="170">
        <f>IF(N254="zákl. prenesená",J254,0)</f>
        <v>0</v>
      </c>
      <c r="BH254" s="170">
        <f>IF(N254="zníž. prenesená",J254,0)</f>
        <v>0</v>
      </c>
      <c r="BI254" s="170">
        <f>IF(N254="nulová",J254,0)</f>
        <v>0</v>
      </c>
      <c r="BJ254" s="18" t="s">
        <v>85</v>
      </c>
      <c r="BK254" s="170">
        <f>ROUND(I254*H254,2)</f>
        <v>0</v>
      </c>
      <c r="BL254" s="18" t="s">
        <v>114</v>
      </c>
      <c r="BM254" s="169" t="s">
        <v>2854</v>
      </c>
    </row>
    <row r="255" spans="1:65" s="15" customFormat="1">
      <c r="B255" s="188"/>
      <c r="D255" s="172" t="s">
        <v>229</v>
      </c>
      <c r="E255" s="189" t="s">
        <v>1</v>
      </c>
      <c r="F255" s="190" t="s">
        <v>2817</v>
      </c>
      <c r="H255" s="189" t="s">
        <v>1</v>
      </c>
      <c r="I255" s="191"/>
      <c r="L255" s="188"/>
      <c r="M255" s="192"/>
      <c r="N255" s="193"/>
      <c r="O255" s="193"/>
      <c r="P255" s="193"/>
      <c r="Q255" s="193"/>
      <c r="R255" s="193"/>
      <c r="S255" s="193"/>
      <c r="T255" s="194"/>
      <c r="AT255" s="189" t="s">
        <v>229</v>
      </c>
      <c r="AU255" s="189" t="s">
        <v>85</v>
      </c>
      <c r="AV255" s="15" t="s">
        <v>78</v>
      </c>
      <c r="AW255" s="15" t="s">
        <v>30</v>
      </c>
      <c r="AX255" s="15" t="s">
        <v>74</v>
      </c>
      <c r="AY255" s="189" t="s">
        <v>222</v>
      </c>
    </row>
    <row r="256" spans="1:65" s="13" customFormat="1">
      <c r="B256" s="171"/>
      <c r="D256" s="172" t="s">
        <v>229</v>
      </c>
      <c r="E256" s="173" t="s">
        <v>1</v>
      </c>
      <c r="F256" s="174" t="s">
        <v>2855</v>
      </c>
      <c r="H256" s="175">
        <v>2</v>
      </c>
      <c r="I256" s="176"/>
      <c r="L256" s="171"/>
      <c r="M256" s="177"/>
      <c r="N256" s="178"/>
      <c r="O256" s="178"/>
      <c r="P256" s="178"/>
      <c r="Q256" s="178"/>
      <c r="R256" s="178"/>
      <c r="S256" s="178"/>
      <c r="T256" s="179"/>
      <c r="AT256" s="173" t="s">
        <v>229</v>
      </c>
      <c r="AU256" s="173" t="s">
        <v>85</v>
      </c>
      <c r="AV256" s="13" t="s">
        <v>85</v>
      </c>
      <c r="AW256" s="13" t="s">
        <v>30</v>
      </c>
      <c r="AX256" s="13" t="s">
        <v>74</v>
      </c>
      <c r="AY256" s="173" t="s">
        <v>222</v>
      </c>
    </row>
    <row r="257" spans="1:65" s="14" customFormat="1">
      <c r="B257" s="180"/>
      <c r="D257" s="172" t="s">
        <v>229</v>
      </c>
      <c r="E257" s="181" t="s">
        <v>1</v>
      </c>
      <c r="F257" s="182" t="s">
        <v>232</v>
      </c>
      <c r="H257" s="183">
        <v>2</v>
      </c>
      <c r="I257" s="184"/>
      <c r="L257" s="180"/>
      <c r="M257" s="185"/>
      <c r="N257" s="186"/>
      <c r="O257" s="186"/>
      <c r="P257" s="186"/>
      <c r="Q257" s="186"/>
      <c r="R257" s="186"/>
      <c r="S257" s="186"/>
      <c r="T257" s="187"/>
      <c r="AT257" s="181" t="s">
        <v>229</v>
      </c>
      <c r="AU257" s="181" t="s">
        <v>85</v>
      </c>
      <c r="AV257" s="14" t="s">
        <v>114</v>
      </c>
      <c r="AW257" s="14" t="s">
        <v>30</v>
      </c>
      <c r="AX257" s="14" t="s">
        <v>78</v>
      </c>
      <c r="AY257" s="181" t="s">
        <v>222</v>
      </c>
    </row>
    <row r="258" spans="1:65" s="2" customFormat="1" ht="37.950000000000003" customHeight="1">
      <c r="A258" s="33"/>
      <c r="B258" s="156"/>
      <c r="C258" s="209" t="s">
        <v>518</v>
      </c>
      <c r="D258" s="209" t="s">
        <v>588</v>
      </c>
      <c r="E258" s="210" t="s">
        <v>2856</v>
      </c>
      <c r="F258" s="211" t="s">
        <v>2857</v>
      </c>
      <c r="G258" s="212" t="s">
        <v>227</v>
      </c>
      <c r="H258" s="213">
        <v>2</v>
      </c>
      <c r="I258" s="214"/>
      <c r="J258" s="215">
        <f>ROUND(I258*H258,2)</f>
        <v>0</v>
      </c>
      <c r="K258" s="216"/>
      <c r="L258" s="217"/>
      <c r="M258" s="218" t="s">
        <v>1</v>
      </c>
      <c r="N258" s="219" t="s">
        <v>40</v>
      </c>
      <c r="O258" s="62"/>
      <c r="P258" s="167">
        <f>O258*H258</f>
        <v>0</v>
      </c>
      <c r="Q258" s="167">
        <v>0</v>
      </c>
      <c r="R258" s="167">
        <f>Q258*H258</f>
        <v>0</v>
      </c>
      <c r="S258" s="167">
        <v>0</v>
      </c>
      <c r="T258" s="168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9" t="s">
        <v>153</v>
      </c>
      <c r="AT258" s="169" t="s">
        <v>588</v>
      </c>
      <c r="AU258" s="169" t="s">
        <v>85</v>
      </c>
      <c r="AY258" s="18" t="s">
        <v>222</v>
      </c>
      <c r="BE258" s="170">
        <f>IF(N258="základná",J258,0)</f>
        <v>0</v>
      </c>
      <c r="BF258" s="170">
        <f>IF(N258="znížená",J258,0)</f>
        <v>0</v>
      </c>
      <c r="BG258" s="170">
        <f>IF(N258="zákl. prenesená",J258,0)</f>
        <v>0</v>
      </c>
      <c r="BH258" s="170">
        <f>IF(N258="zníž. prenesená",J258,0)</f>
        <v>0</v>
      </c>
      <c r="BI258" s="170">
        <f>IF(N258="nulová",J258,0)</f>
        <v>0</v>
      </c>
      <c r="BJ258" s="18" t="s">
        <v>85</v>
      </c>
      <c r="BK258" s="170">
        <f>ROUND(I258*H258,2)</f>
        <v>0</v>
      </c>
      <c r="BL258" s="18" t="s">
        <v>114</v>
      </c>
      <c r="BM258" s="169" t="s">
        <v>2858</v>
      </c>
    </row>
    <row r="259" spans="1:65" s="15" customFormat="1">
      <c r="B259" s="188"/>
      <c r="D259" s="172" t="s">
        <v>229</v>
      </c>
      <c r="E259" s="189" t="s">
        <v>1</v>
      </c>
      <c r="F259" s="190" t="s">
        <v>2817</v>
      </c>
      <c r="H259" s="189" t="s">
        <v>1</v>
      </c>
      <c r="I259" s="191"/>
      <c r="L259" s="188"/>
      <c r="M259" s="192"/>
      <c r="N259" s="193"/>
      <c r="O259" s="193"/>
      <c r="P259" s="193"/>
      <c r="Q259" s="193"/>
      <c r="R259" s="193"/>
      <c r="S259" s="193"/>
      <c r="T259" s="194"/>
      <c r="AT259" s="189" t="s">
        <v>229</v>
      </c>
      <c r="AU259" s="189" t="s">
        <v>85</v>
      </c>
      <c r="AV259" s="15" t="s">
        <v>78</v>
      </c>
      <c r="AW259" s="15" t="s">
        <v>30</v>
      </c>
      <c r="AX259" s="15" t="s">
        <v>74</v>
      </c>
      <c r="AY259" s="189" t="s">
        <v>222</v>
      </c>
    </row>
    <row r="260" spans="1:65" s="13" customFormat="1">
      <c r="B260" s="171"/>
      <c r="D260" s="172" t="s">
        <v>229</v>
      </c>
      <c r="E260" s="173" t="s">
        <v>1</v>
      </c>
      <c r="F260" s="174" t="s">
        <v>2826</v>
      </c>
      <c r="H260" s="175">
        <v>2</v>
      </c>
      <c r="I260" s="176"/>
      <c r="L260" s="171"/>
      <c r="M260" s="177"/>
      <c r="N260" s="178"/>
      <c r="O260" s="178"/>
      <c r="P260" s="178"/>
      <c r="Q260" s="178"/>
      <c r="R260" s="178"/>
      <c r="S260" s="178"/>
      <c r="T260" s="179"/>
      <c r="AT260" s="173" t="s">
        <v>229</v>
      </c>
      <c r="AU260" s="173" t="s">
        <v>85</v>
      </c>
      <c r="AV260" s="13" t="s">
        <v>85</v>
      </c>
      <c r="AW260" s="13" t="s">
        <v>30</v>
      </c>
      <c r="AX260" s="13" t="s">
        <v>74</v>
      </c>
      <c r="AY260" s="173" t="s">
        <v>222</v>
      </c>
    </row>
    <row r="261" spans="1:65" s="14" customFormat="1">
      <c r="B261" s="180"/>
      <c r="D261" s="172" t="s">
        <v>229</v>
      </c>
      <c r="E261" s="181" t="s">
        <v>1</v>
      </c>
      <c r="F261" s="182" t="s">
        <v>232</v>
      </c>
      <c r="H261" s="183">
        <v>2</v>
      </c>
      <c r="I261" s="184"/>
      <c r="L261" s="180"/>
      <c r="M261" s="185"/>
      <c r="N261" s="186"/>
      <c r="O261" s="186"/>
      <c r="P261" s="186"/>
      <c r="Q261" s="186"/>
      <c r="R261" s="186"/>
      <c r="S261" s="186"/>
      <c r="T261" s="187"/>
      <c r="AT261" s="181" t="s">
        <v>229</v>
      </c>
      <c r="AU261" s="181" t="s">
        <v>85</v>
      </c>
      <c r="AV261" s="14" t="s">
        <v>114</v>
      </c>
      <c r="AW261" s="14" t="s">
        <v>30</v>
      </c>
      <c r="AX261" s="14" t="s">
        <v>78</v>
      </c>
      <c r="AY261" s="181" t="s">
        <v>222</v>
      </c>
    </row>
    <row r="262" spans="1:65" s="2" customFormat="1" ht="16.5" customHeight="1">
      <c r="A262" s="33"/>
      <c r="B262" s="156"/>
      <c r="C262" s="209" t="s">
        <v>522</v>
      </c>
      <c r="D262" s="209" t="s">
        <v>588</v>
      </c>
      <c r="E262" s="210" t="s">
        <v>2859</v>
      </c>
      <c r="F262" s="211" t="s">
        <v>2860</v>
      </c>
      <c r="G262" s="212" t="s">
        <v>227</v>
      </c>
      <c r="H262" s="213">
        <v>1</v>
      </c>
      <c r="I262" s="214"/>
      <c r="J262" s="215">
        <f>ROUND(I262*H262,2)</f>
        <v>0</v>
      </c>
      <c r="K262" s="216"/>
      <c r="L262" s="217"/>
      <c r="M262" s="218" t="s">
        <v>1</v>
      </c>
      <c r="N262" s="219" t="s">
        <v>40</v>
      </c>
      <c r="O262" s="62"/>
      <c r="P262" s="167">
        <f>O262*H262</f>
        <v>0</v>
      </c>
      <c r="Q262" s="167">
        <v>2.5000000000000001E-3</v>
      </c>
      <c r="R262" s="167">
        <f>Q262*H262</f>
        <v>2.5000000000000001E-3</v>
      </c>
      <c r="S262" s="167">
        <v>0</v>
      </c>
      <c r="T262" s="168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9" t="s">
        <v>153</v>
      </c>
      <c r="AT262" s="169" t="s">
        <v>588</v>
      </c>
      <c r="AU262" s="169" t="s">
        <v>85</v>
      </c>
      <c r="AY262" s="18" t="s">
        <v>222</v>
      </c>
      <c r="BE262" s="170">
        <f>IF(N262="základná",J262,0)</f>
        <v>0</v>
      </c>
      <c r="BF262" s="170">
        <f>IF(N262="znížená",J262,0)</f>
        <v>0</v>
      </c>
      <c r="BG262" s="170">
        <f>IF(N262="zákl. prenesená",J262,0)</f>
        <v>0</v>
      </c>
      <c r="BH262" s="170">
        <f>IF(N262="zníž. prenesená",J262,0)</f>
        <v>0</v>
      </c>
      <c r="BI262" s="170">
        <f>IF(N262="nulová",J262,0)</f>
        <v>0</v>
      </c>
      <c r="BJ262" s="18" t="s">
        <v>85</v>
      </c>
      <c r="BK262" s="170">
        <f>ROUND(I262*H262,2)</f>
        <v>0</v>
      </c>
      <c r="BL262" s="18" t="s">
        <v>114</v>
      </c>
      <c r="BM262" s="169" t="s">
        <v>2861</v>
      </c>
    </row>
    <row r="263" spans="1:65" s="15" customFormat="1">
      <c r="B263" s="188"/>
      <c r="D263" s="172" t="s">
        <v>229</v>
      </c>
      <c r="E263" s="189" t="s">
        <v>1</v>
      </c>
      <c r="F263" s="190" t="s">
        <v>2817</v>
      </c>
      <c r="H263" s="189" t="s">
        <v>1</v>
      </c>
      <c r="I263" s="191"/>
      <c r="L263" s="188"/>
      <c r="M263" s="192"/>
      <c r="N263" s="193"/>
      <c r="O263" s="193"/>
      <c r="P263" s="193"/>
      <c r="Q263" s="193"/>
      <c r="R263" s="193"/>
      <c r="S263" s="193"/>
      <c r="T263" s="194"/>
      <c r="AT263" s="189" t="s">
        <v>229</v>
      </c>
      <c r="AU263" s="189" t="s">
        <v>85</v>
      </c>
      <c r="AV263" s="15" t="s">
        <v>78</v>
      </c>
      <c r="AW263" s="15" t="s">
        <v>30</v>
      </c>
      <c r="AX263" s="15" t="s">
        <v>74</v>
      </c>
      <c r="AY263" s="189" t="s">
        <v>222</v>
      </c>
    </row>
    <row r="264" spans="1:65" s="13" customFormat="1">
      <c r="B264" s="171"/>
      <c r="D264" s="172" t="s">
        <v>229</v>
      </c>
      <c r="E264" s="173" t="s">
        <v>1</v>
      </c>
      <c r="F264" s="174" t="s">
        <v>2862</v>
      </c>
      <c r="H264" s="175">
        <v>1</v>
      </c>
      <c r="I264" s="176"/>
      <c r="L264" s="171"/>
      <c r="M264" s="177"/>
      <c r="N264" s="178"/>
      <c r="O264" s="178"/>
      <c r="P264" s="178"/>
      <c r="Q264" s="178"/>
      <c r="R264" s="178"/>
      <c r="S264" s="178"/>
      <c r="T264" s="179"/>
      <c r="AT264" s="173" t="s">
        <v>229</v>
      </c>
      <c r="AU264" s="173" t="s">
        <v>85</v>
      </c>
      <c r="AV264" s="13" t="s">
        <v>85</v>
      </c>
      <c r="AW264" s="13" t="s">
        <v>30</v>
      </c>
      <c r="AX264" s="13" t="s">
        <v>74</v>
      </c>
      <c r="AY264" s="173" t="s">
        <v>222</v>
      </c>
    </row>
    <row r="265" spans="1:65" s="14" customFormat="1">
      <c r="B265" s="180"/>
      <c r="D265" s="172" t="s">
        <v>229</v>
      </c>
      <c r="E265" s="181" t="s">
        <v>1</v>
      </c>
      <c r="F265" s="182" t="s">
        <v>232</v>
      </c>
      <c r="H265" s="183">
        <v>1</v>
      </c>
      <c r="I265" s="184"/>
      <c r="L265" s="180"/>
      <c r="M265" s="185"/>
      <c r="N265" s="186"/>
      <c r="O265" s="186"/>
      <c r="P265" s="186"/>
      <c r="Q265" s="186"/>
      <c r="R265" s="186"/>
      <c r="S265" s="186"/>
      <c r="T265" s="187"/>
      <c r="AT265" s="181" t="s">
        <v>229</v>
      </c>
      <c r="AU265" s="181" t="s">
        <v>85</v>
      </c>
      <c r="AV265" s="14" t="s">
        <v>114</v>
      </c>
      <c r="AW265" s="14" t="s">
        <v>30</v>
      </c>
      <c r="AX265" s="14" t="s">
        <v>78</v>
      </c>
      <c r="AY265" s="181" t="s">
        <v>222</v>
      </c>
    </row>
    <row r="266" spans="1:65" s="2" customFormat="1" ht="33" customHeight="1">
      <c r="A266" s="33"/>
      <c r="B266" s="156"/>
      <c r="C266" s="157" t="s">
        <v>528</v>
      </c>
      <c r="D266" s="157" t="s">
        <v>224</v>
      </c>
      <c r="E266" s="158" t="s">
        <v>2863</v>
      </c>
      <c r="F266" s="159" t="s">
        <v>2864</v>
      </c>
      <c r="G266" s="160" t="s">
        <v>399</v>
      </c>
      <c r="H266" s="161">
        <v>26.54</v>
      </c>
      <c r="I266" s="162"/>
      <c r="J266" s="163">
        <f>ROUND(I266*H266,2)</f>
        <v>0</v>
      </c>
      <c r="K266" s="164"/>
      <c r="L266" s="34"/>
      <c r="M266" s="165" t="s">
        <v>1</v>
      </c>
      <c r="N266" s="166" t="s">
        <v>40</v>
      </c>
      <c r="O266" s="62"/>
      <c r="P266" s="167">
        <f>O266*H266</f>
        <v>0</v>
      </c>
      <c r="Q266" s="167">
        <v>0.13830999999999999</v>
      </c>
      <c r="R266" s="167">
        <f>Q266*H266</f>
        <v>3.6707473999999998</v>
      </c>
      <c r="S266" s="167">
        <v>0</v>
      </c>
      <c r="T266" s="168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9" t="s">
        <v>114</v>
      </c>
      <c r="AT266" s="169" t="s">
        <v>224</v>
      </c>
      <c r="AU266" s="169" t="s">
        <v>85</v>
      </c>
      <c r="AY266" s="18" t="s">
        <v>222</v>
      </c>
      <c r="BE266" s="170">
        <f>IF(N266="základná",J266,0)</f>
        <v>0</v>
      </c>
      <c r="BF266" s="170">
        <f>IF(N266="znížená",J266,0)</f>
        <v>0</v>
      </c>
      <c r="BG266" s="170">
        <f>IF(N266="zákl. prenesená",J266,0)</f>
        <v>0</v>
      </c>
      <c r="BH266" s="170">
        <f>IF(N266="zníž. prenesená",J266,0)</f>
        <v>0</v>
      </c>
      <c r="BI266" s="170">
        <f>IF(N266="nulová",J266,0)</f>
        <v>0</v>
      </c>
      <c r="BJ266" s="18" t="s">
        <v>85</v>
      </c>
      <c r="BK266" s="170">
        <f>ROUND(I266*H266,2)</f>
        <v>0</v>
      </c>
      <c r="BL266" s="18" t="s">
        <v>114</v>
      </c>
      <c r="BM266" s="169" t="s">
        <v>2865</v>
      </c>
    </row>
    <row r="267" spans="1:65" s="13" customFormat="1">
      <c r="B267" s="171"/>
      <c r="D267" s="172" t="s">
        <v>229</v>
      </c>
      <c r="E267" s="173" t="s">
        <v>1</v>
      </c>
      <c r="F267" s="174" t="s">
        <v>2866</v>
      </c>
      <c r="H267" s="175">
        <v>21.9</v>
      </c>
      <c r="I267" s="176"/>
      <c r="L267" s="171"/>
      <c r="M267" s="177"/>
      <c r="N267" s="178"/>
      <c r="O267" s="178"/>
      <c r="P267" s="178"/>
      <c r="Q267" s="178"/>
      <c r="R267" s="178"/>
      <c r="S267" s="178"/>
      <c r="T267" s="179"/>
      <c r="AT267" s="173" t="s">
        <v>229</v>
      </c>
      <c r="AU267" s="173" t="s">
        <v>85</v>
      </c>
      <c r="AV267" s="13" t="s">
        <v>85</v>
      </c>
      <c r="AW267" s="13" t="s">
        <v>30</v>
      </c>
      <c r="AX267" s="13" t="s">
        <v>74</v>
      </c>
      <c r="AY267" s="173" t="s">
        <v>222</v>
      </c>
    </row>
    <row r="268" spans="1:65" s="13" customFormat="1">
      <c r="B268" s="171"/>
      <c r="D268" s="172" t="s">
        <v>229</v>
      </c>
      <c r="E268" s="173" t="s">
        <v>1</v>
      </c>
      <c r="F268" s="174" t="s">
        <v>2867</v>
      </c>
      <c r="H268" s="175">
        <v>4.6399999999999997</v>
      </c>
      <c r="I268" s="176"/>
      <c r="L268" s="171"/>
      <c r="M268" s="177"/>
      <c r="N268" s="178"/>
      <c r="O268" s="178"/>
      <c r="P268" s="178"/>
      <c r="Q268" s="178"/>
      <c r="R268" s="178"/>
      <c r="S268" s="178"/>
      <c r="T268" s="179"/>
      <c r="AT268" s="173" t="s">
        <v>229</v>
      </c>
      <c r="AU268" s="173" t="s">
        <v>85</v>
      </c>
      <c r="AV268" s="13" t="s">
        <v>85</v>
      </c>
      <c r="AW268" s="13" t="s">
        <v>30</v>
      </c>
      <c r="AX268" s="13" t="s">
        <v>74</v>
      </c>
      <c r="AY268" s="173" t="s">
        <v>222</v>
      </c>
    </row>
    <row r="269" spans="1:65" s="14" customFormat="1">
      <c r="B269" s="180"/>
      <c r="D269" s="172" t="s">
        <v>229</v>
      </c>
      <c r="E269" s="181" t="s">
        <v>1</v>
      </c>
      <c r="F269" s="182" t="s">
        <v>232</v>
      </c>
      <c r="H269" s="183">
        <v>26.54</v>
      </c>
      <c r="I269" s="184"/>
      <c r="L269" s="180"/>
      <c r="M269" s="185"/>
      <c r="N269" s="186"/>
      <c r="O269" s="186"/>
      <c r="P269" s="186"/>
      <c r="Q269" s="186"/>
      <c r="R269" s="186"/>
      <c r="S269" s="186"/>
      <c r="T269" s="187"/>
      <c r="AT269" s="181" t="s">
        <v>229</v>
      </c>
      <c r="AU269" s="181" t="s">
        <v>85</v>
      </c>
      <c r="AV269" s="14" t="s">
        <v>114</v>
      </c>
      <c r="AW269" s="14" t="s">
        <v>30</v>
      </c>
      <c r="AX269" s="14" t="s">
        <v>78</v>
      </c>
      <c r="AY269" s="181" t="s">
        <v>222</v>
      </c>
    </row>
    <row r="270" spans="1:65" s="2" customFormat="1" ht="16.5" customHeight="1">
      <c r="A270" s="33"/>
      <c r="B270" s="156"/>
      <c r="C270" s="209" t="s">
        <v>539</v>
      </c>
      <c r="D270" s="209" t="s">
        <v>588</v>
      </c>
      <c r="E270" s="210" t="s">
        <v>2868</v>
      </c>
      <c r="F270" s="211" t="s">
        <v>2869</v>
      </c>
      <c r="G270" s="212" t="s">
        <v>227</v>
      </c>
      <c r="H270" s="213">
        <v>27</v>
      </c>
      <c r="I270" s="214"/>
      <c r="J270" s="215">
        <f>ROUND(I270*H270,2)</f>
        <v>0</v>
      </c>
      <c r="K270" s="216"/>
      <c r="L270" s="217"/>
      <c r="M270" s="218" t="s">
        <v>1</v>
      </c>
      <c r="N270" s="219" t="s">
        <v>40</v>
      </c>
      <c r="O270" s="62"/>
      <c r="P270" s="167">
        <f>O270*H270</f>
        <v>0</v>
      </c>
      <c r="Q270" s="167">
        <v>4.9000000000000002E-2</v>
      </c>
      <c r="R270" s="167">
        <f>Q270*H270</f>
        <v>1.323</v>
      </c>
      <c r="S270" s="167">
        <v>0</v>
      </c>
      <c r="T270" s="168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9" t="s">
        <v>153</v>
      </c>
      <c r="AT270" s="169" t="s">
        <v>588</v>
      </c>
      <c r="AU270" s="169" t="s">
        <v>85</v>
      </c>
      <c r="AY270" s="18" t="s">
        <v>222</v>
      </c>
      <c r="BE270" s="170">
        <f>IF(N270="základná",J270,0)</f>
        <v>0</v>
      </c>
      <c r="BF270" s="170">
        <f>IF(N270="znížená",J270,0)</f>
        <v>0</v>
      </c>
      <c r="BG270" s="170">
        <f>IF(N270="zákl. prenesená",J270,0)</f>
        <v>0</v>
      </c>
      <c r="BH270" s="170">
        <f>IF(N270="zníž. prenesená",J270,0)</f>
        <v>0</v>
      </c>
      <c r="BI270" s="170">
        <f>IF(N270="nulová",J270,0)</f>
        <v>0</v>
      </c>
      <c r="BJ270" s="18" t="s">
        <v>85</v>
      </c>
      <c r="BK270" s="170">
        <f>ROUND(I270*H270,2)</f>
        <v>0</v>
      </c>
      <c r="BL270" s="18" t="s">
        <v>114</v>
      </c>
      <c r="BM270" s="169" t="s">
        <v>2870</v>
      </c>
    </row>
    <row r="271" spans="1:65" s="13" customFormat="1" ht="20.399999999999999">
      <c r="B271" s="171"/>
      <c r="D271" s="172" t="s">
        <v>229</v>
      </c>
      <c r="F271" s="174" t="s">
        <v>2871</v>
      </c>
      <c r="H271" s="175">
        <v>27</v>
      </c>
      <c r="I271" s="176"/>
      <c r="L271" s="171"/>
      <c r="M271" s="177"/>
      <c r="N271" s="178"/>
      <c r="O271" s="178"/>
      <c r="P271" s="178"/>
      <c r="Q271" s="178"/>
      <c r="R271" s="178"/>
      <c r="S271" s="178"/>
      <c r="T271" s="179"/>
      <c r="AT271" s="173" t="s">
        <v>229</v>
      </c>
      <c r="AU271" s="173" t="s">
        <v>85</v>
      </c>
      <c r="AV271" s="13" t="s">
        <v>85</v>
      </c>
      <c r="AW271" s="13" t="s">
        <v>3</v>
      </c>
      <c r="AX271" s="13" t="s">
        <v>78</v>
      </c>
      <c r="AY271" s="173" t="s">
        <v>222</v>
      </c>
    </row>
    <row r="272" spans="1:65" s="2" customFormat="1" ht="37.950000000000003" customHeight="1">
      <c r="A272" s="33"/>
      <c r="B272" s="156"/>
      <c r="C272" s="157" t="s">
        <v>544</v>
      </c>
      <c r="D272" s="157" t="s">
        <v>224</v>
      </c>
      <c r="E272" s="158" t="s">
        <v>2872</v>
      </c>
      <c r="F272" s="159" t="s">
        <v>2873</v>
      </c>
      <c r="G272" s="160" t="s">
        <v>399</v>
      </c>
      <c r="H272" s="161">
        <v>17</v>
      </c>
      <c r="I272" s="162"/>
      <c r="J272" s="163">
        <f>ROUND(I272*H272,2)</f>
        <v>0</v>
      </c>
      <c r="K272" s="164"/>
      <c r="L272" s="34"/>
      <c r="M272" s="165" t="s">
        <v>1</v>
      </c>
      <c r="N272" s="166" t="s">
        <v>40</v>
      </c>
      <c r="O272" s="62"/>
      <c r="P272" s="167">
        <f>O272*H272</f>
        <v>0</v>
      </c>
      <c r="Q272" s="167">
        <v>0.16556000000000001</v>
      </c>
      <c r="R272" s="167">
        <f>Q272*H272</f>
        <v>2.8145200000000004</v>
      </c>
      <c r="S272" s="167">
        <v>0</v>
      </c>
      <c r="T272" s="168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9" t="s">
        <v>114</v>
      </c>
      <c r="AT272" s="169" t="s">
        <v>224</v>
      </c>
      <c r="AU272" s="169" t="s">
        <v>85</v>
      </c>
      <c r="AY272" s="18" t="s">
        <v>222</v>
      </c>
      <c r="BE272" s="170">
        <f>IF(N272="základná",J272,0)</f>
        <v>0</v>
      </c>
      <c r="BF272" s="170">
        <f>IF(N272="znížená",J272,0)</f>
        <v>0</v>
      </c>
      <c r="BG272" s="170">
        <f>IF(N272="zákl. prenesená",J272,0)</f>
        <v>0</v>
      </c>
      <c r="BH272" s="170">
        <f>IF(N272="zníž. prenesená",J272,0)</f>
        <v>0</v>
      </c>
      <c r="BI272" s="170">
        <f>IF(N272="nulová",J272,0)</f>
        <v>0</v>
      </c>
      <c r="BJ272" s="18" t="s">
        <v>85</v>
      </c>
      <c r="BK272" s="170">
        <f>ROUND(I272*H272,2)</f>
        <v>0</v>
      </c>
      <c r="BL272" s="18" t="s">
        <v>114</v>
      </c>
      <c r="BM272" s="169" t="s">
        <v>2874</v>
      </c>
    </row>
    <row r="273" spans="1:65" s="13" customFormat="1">
      <c r="B273" s="171"/>
      <c r="D273" s="172" t="s">
        <v>229</v>
      </c>
      <c r="E273" s="173" t="s">
        <v>1</v>
      </c>
      <c r="F273" s="174" t="s">
        <v>2875</v>
      </c>
      <c r="H273" s="175">
        <v>12.1</v>
      </c>
      <c r="I273" s="176"/>
      <c r="L273" s="171"/>
      <c r="M273" s="177"/>
      <c r="N273" s="178"/>
      <c r="O273" s="178"/>
      <c r="P273" s="178"/>
      <c r="Q273" s="178"/>
      <c r="R273" s="178"/>
      <c r="S273" s="178"/>
      <c r="T273" s="179"/>
      <c r="AT273" s="173" t="s">
        <v>229</v>
      </c>
      <c r="AU273" s="173" t="s">
        <v>85</v>
      </c>
      <c r="AV273" s="13" t="s">
        <v>85</v>
      </c>
      <c r="AW273" s="13" t="s">
        <v>30</v>
      </c>
      <c r="AX273" s="13" t="s">
        <v>74</v>
      </c>
      <c r="AY273" s="173" t="s">
        <v>222</v>
      </c>
    </row>
    <row r="274" spans="1:65" s="13" customFormat="1">
      <c r="B274" s="171"/>
      <c r="D274" s="172" t="s">
        <v>229</v>
      </c>
      <c r="E274" s="173" t="s">
        <v>1</v>
      </c>
      <c r="F274" s="174" t="s">
        <v>2876</v>
      </c>
      <c r="H274" s="175">
        <v>4.9000000000000004</v>
      </c>
      <c r="I274" s="176"/>
      <c r="L274" s="171"/>
      <c r="M274" s="177"/>
      <c r="N274" s="178"/>
      <c r="O274" s="178"/>
      <c r="P274" s="178"/>
      <c r="Q274" s="178"/>
      <c r="R274" s="178"/>
      <c r="S274" s="178"/>
      <c r="T274" s="179"/>
      <c r="AT274" s="173" t="s">
        <v>229</v>
      </c>
      <c r="AU274" s="173" t="s">
        <v>85</v>
      </c>
      <c r="AV274" s="13" t="s">
        <v>85</v>
      </c>
      <c r="AW274" s="13" t="s">
        <v>30</v>
      </c>
      <c r="AX274" s="13" t="s">
        <v>74</v>
      </c>
      <c r="AY274" s="173" t="s">
        <v>222</v>
      </c>
    </row>
    <row r="275" spans="1:65" s="14" customFormat="1">
      <c r="B275" s="180"/>
      <c r="D275" s="172" t="s">
        <v>229</v>
      </c>
      <c r="E275" s="181" t="s">
        <v>1</v>
      </c>
      <c r="F275" s="182" t="s">
        <v>232</v>
      </c>
      <c r="H275" s="183">
        <v>17</v>
      </c>
      <c r="I275" s="184"/>
      <c r="L275" s="180"/>
      <c r="M275" s="185"/>
      <c r="N275" s="186"/>
      <c r="O275" s="186"/>
      <c r="P275" s="186"/>
      <c r="Q275" s="186"/>
      <c r="R275" s="186"/>
      <c r="S275" s="186"/>
      <c r="T275" s="187"/>
      <c r="AT275" s="181" t="s">
        <v>229</v>
      </c>
      <c r="AU275" s="181" t="s">
        <v>85</v>
      </c>
      <c r="AV275" s="14" t="s">
        <v>114</v>
      </c>
      <c r="AW275" s="14" t="s">
        <v>30</v>
      </c>
      <c r="AX275" s="14" t="s">
        <v>78</v>
      </c>
      <c r="AY275" s="181" t="s">
        <v>222</v>
      </c>
    </row>
    <row r="276" spans="1:65" s="2" customFormat="1" ht="16.5" customHeight="1">
      <c r="A276" s="33"/>
      <c r="B276" s="156"/>
      <c r="C276" s="209" t="s">
        <v>552</v>
      </c>
      <c r="D276" s="209" t="s">
        <v>588</v>
      </c>
      <c r="E276" s="210" t="s">
        <v>2877</v>
      </c>
      <c r="F276" s="211" t="s">
        <v>2878</v>
      </c>
      <c r="G276" s="212" t="s">
        <v>227</v>
      </c>
      <c r="H276" s="213">
        <v>18</v>
      </c>
      <c r="I276" s="214"/>
      <c r="J276" s="215">
        <f>ROUND(I276*H276,2)</f>
        <v>0</v>
      </c>
      <c r="K276" s="216"/>
      <c r="L276" s="217"/>
      <c r="M276" s="218" t="s">
        <v>1</v>
      </c>
      <c r="N276" s="219" t="s">
        <v>40</v>
      </c>
      <c r="O276" s="62"/>
      <c r="P276" s="167">
        <f>O276*H276</f>
        <v>0</v>
      </c>
      <c r="Q276" s="167">
        <v>4.1000000000000002E-2</v>
      </c>
      <c r="R276" s="167">
        <f>Q276*H276</f>
        <v>0.73799999999999999</v>
      </c>
      <c r="S276" s="167">
        <v>0</v>
      </c>
      <c r="T276" s="168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9" t="s">
        <v>153</v>
      </c>
      <c r="AT276" s="169" t="s">
        <v>588</v>
      </c>
      <c r="AU276" s="169" t="s">
        <v>85</v>
      </c>
      <c r="AY276" s="18" t="s">
        <v>222</v>
      </c>
      <c r="BE276" s="170">
        <f>IF(N276="základná",J276,0)</f>
        <v>0</v>
      </c>
      <c r="BF276" s="170">
        <f>IF(N276="znížená",J276,0)</f>
        <v>0</v>
      </c>
      <c r="BG276" s="170">
        <f>IF(N276="zákl. prenesená",J276,0)</f>
        <v>0</v>
      </c>
      <c r="BH276" s="170">
        <f>IF(N276="zníž. prenesená",J276,0)</f>
        <v>0</v>
      </c>
      <c r="BI276" s="170">
        <f>IF(N276="nulová",J276,0)</f>
        <v>0</v>
      </c>
      <c r="BJ276" s="18" t="s">
        <v>85</v>
      </c>
      <c r="BK276" s="170">
        <f>ROUND(I276*H276,2)</f>
        <v>0</v>
      </c>
      <c r="BL276" s="18" t="s">
        <v>114</v>
      </c>
      <c r="BM276" s="169" t="s">
        <v>2879</v>
      </c>
    </row>
    <row r="277" spans="1:65" s="13" customFormat="1" ht="20.399999999999999">
      <c r="B277" s="171"/>
      <c r="D277" s="172" t="s">
        <v>229</v>
      </c>
      <c r="F277" s="174" t="s">
        <v>2880</v>
      </c>
      <c r="H277" s="175">
        <v>18</v>
      </c>
      <c r="I277" s="176"/>
      <c r="L277" s="171"/>
      <c r="M277" s="177"/>
      <c r="N277" s="178"/>
      <c r="O277" s="178"/>
      <c r="P277" s="178"/>
      <c r="Q277" s="178"/>
      <c r="R277" s="178"/>
      <c r="S277" s="178"/>
      <c r="T277" s="179"/>
      <c r="AT277" s="173" t="s">
        <v>229</v>
      </c>
      <c r="AU277" s="173" t="s">
        <v>85</v>
      </c>
      <c r="AV277" s="13" t="s">
        <v>85</v>
      </c>
      <c r="AW277" s="13" t="s">
        <v>3</v>
      </c>
      <c r="AX277" s="13" t="s">
        <v>78</v>
      </c>
      <c r="AY277" s="173" t="s">
        <v>222</v>
      </c>
    </row>
    <row r="278" spans="1:65" s="2" customFormat="1" ht="16.5" customHeight="1">
      <c r="A278" s="33"/>
      <c r="B278" s="156"/>
      <c r="C278" s="157" t="s">
        <v>558</v>
      </c>
      <c r="D278" s="157" t="s">
        <v>224</v>
      </c>
      <c r="E278" s="158" t="s">
        <v>2881</v>
      </c>
      <c r="F278" s="159" t="s">
        <v>2882</v>
      </c>
      <c r="G278" s="160" t="s">
        <v>249</v>
      </c>
      <c r="H278" s="161">
        <v>15.45</v>
      </c>
      <c r="I278" s="162"/>
      <c r="J278" s="163">
        <f>ROUND(I278*H278,2)</f>
        <v>0</v>
      </c>
      <c r="K278" s="164"/>
      <c r="L278" s="34"/>
      <c r="M278" s="165" t="s">
        <v>1</v>
      </c>
      <c r="N278" s="166" t="s">
        <v>40</v>
      </c>
      <c r="O278" s="62"/>
      <c r="P278" s="167">
        <f>O278*H278</f>
        <v>0</v>
      </c>
      <c r="Q278" s="167">
        <v>3.6999999999999999E-4</v>
      </c>
      <c r="R278" s="167">
        <f>Q278*H278</f>
        <v>5.7164999999999994E-3</v>
      </c>
      <c r="S278" s="167">
        <v>0</v>
      </c>
      <c r="T278" s="168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9" t="s">
        <v>114</v>
      </c>
      <c r="AT278" s="169" t="s">
        <v>224</v>
      </c>
      <c r="AU278" s="169" t="s">
        <v>85</v>
      </c>
      <c r="AY278" s="18" t="s">
        <v>222</v>
      </c>
      <c r="BE278" s="170">
        <f>IF(N278="základná",J278,0)</f>
        <v>0</v>
      </c>
      <c r="BF278" s="170">
        <f>IF(N278="znížená",J278,0)</f>
        <v>0</v>
      </c>
      <c r="BG278" s="170">
        <f>IF(N278="zákl. prenesená",J278,0)</f>
        <v>0</v>
      </c>
      <c r="BH278" s="170">
        <f>IF(N278="zníž. prenesená",J278,0)</f>
        <v>0</v>
      </c>
      <c r="BI278" s="170">
        <f>IF(N278="nulová",J278,0)</f>
        <v>0</v>
      </c>
      <c r="BJ278" s="18" t="s">
        <v>85</v>
      </c>
      <c r="BK278" s="170">
        <f>ROUND(I278*H278,2)</f>
        <v>0</v>
      </c>
      <c r="BL278" s="18" t="s">
        <v>114</v>
      </c>
      <c r="BM278" s="169" t="s">
        <v>2883</v>
      </c>
    </row>
    <row r="279" spans="1:65" s="13" customFormat="1">
      <c r="B279" s="171"/>
      <c r="D279" s="172" t="s">
        <v>229</v>
      </c>
      <c r="E279" s="173" t="s">
        <v>1</v>
      </c>
      <c r="F279" s="174" t="s">
        <v>2884</v>
      </c>
      <c r="H279" s="175">
        <v>6</v>
      </c>
      <c r="I279" s="176"/>
      <c r="L279" s="171"/>
      <c r="M279" s="177"/>
      <c r="N279" s="178"/>
      <c r="O279" s="178"/>
      <c r="P279" s="178"/>
      <c r="Q279" s="178"/>
      <c r="R279" s="178"/>
      <c r="S279" s="178"/>
      <c r="T279" s="179"/>
      <c r="AT279" s="173" t="s">
        <v>229</v>
      </c>
      <c r="AU279" s="173" t="s">
        <v>85</v>
      </c>
      <c r="AV279" s="13" t="s">
        <v>85</v>
      </c>
      <c r="AW279" s="13" t="s">
        <v>30</v>
      </c>
      <c r="AX279" s="13" t="s">
        <v>74</v>
      </c>
      <c r="AY279" s="173" t="s">
        <v>222</v>
      </c>
    </row>
    <row r="280" spans="1:65" s="13" customFormat="1">
      <c r="B280" s="171"/>
      <c r="D280" s="172" t="s">
        <v>229</v>
      </c>
      <c r="E280" s="173" t="s">
        <v>1</v>
      </c>
      <c r="F280" s="174" t="s">
        <v>2885</v>
      </c>
      <c r="H280" s="175">
        <v>9.4499999999999993</v>
      </c>
      <c r="I280" s="176"/>
      <c r="L280" s="171"/>
      <c r="M280" s="177"/>
      <c r="N280" s="178"/>
      <c r="O280" s="178"/>
      <c r="P280" s="178"/>
      <c r="Q280" s="178"/>
      <c r="R280" s="178"/>
      <c r="S280" s="178"/>
      <c r="T280" s="179"/>
      <c r="AT280" s="173" t="s">
        <v>229</v>
      </c>
      <c r="AU280" s="173" t="s">
        <v>85</v>
      </c>
      <c r="AV280" s="13" t="s">
        <v>85</v>
      </c>
      <c r="AW280" s="13" t="s">
        <v>30</v>
      </c>
      <c r="AX280" s="13" t="s">
        <v>74</v>
      </c>
      <c r="AY280" s="173" t="s">
        <v>222</v>
      </c>
    </row>
    <row r="281" spans="1:65" s="14" customFormat="1">
      <c r="B281" s="180"/>
      <c r="D281" s="172" t="s">
        <v>229</v>
      </c>
      <c r="E281" s="181" t="s">
        <v>1</v>
      </c>
      <c r="F281" s="182" t="s">
        <v>232</v>
      </c>
      <c r="H281" s="183">
        <v>15.45</v>
      </c>
      <c r="I281" s="184"/>
      <c r="L281" s="180"/>
      <c r="M281" s="185"/>
      <c r="N281" s="186"/>
      <c r="O281" s="186"/>
      <c r="P281" s="186"/>
      <c r="Q281" s="186"/>
      <c r="R281" s="186"/>
      <c r="S281" s="186"/>
      <c r="T281" s="187"/>
      <c r="AT281" s="181" t="s">
        <v>229</v>
      </c>
      <c r="AU281" s="181" t="s">
        <v>85</v>
      </c>
      <c r="AV281" s="14" t="s">
        <v>114</v>
      </c>
      <c r="AW281" s="14" t="s">
        <v>30</v>
      </c>
      <c r="AX281" s="14" t="s">
        <v>78</v>
      </c>
      <c r="AY281" s="181" t="s">
        <v>222</v>
      </c>
    </row>
    <row r="282" spans="1:65" s="2" customFormat="1" ht="24.15" customHeight="1">
      <c r="A282" s="33"/>
      <c r="B282" s="156"/>
      <c r="C282" s="209" t="s">
        <v>563</v>
      </c>
      <c r="D282" s="209" t="s">
        <v>588</v>
      </c>
      <c r="E282" s="210" t="s">
        <v>2886</v>
      </c>
      <c r="F282" s="211" t="s">
        <v>2887</v>
      </c>
      <c r="G282" s="212" t="s">
        <v>249</v>
      </c>
      <c r="H282" s="213">
        <v>15.45</v>
      </c>
      <c r="I282" s="214"/>
      <c r="J282" s="215">
        <f>ROUND(I282*H282,2)</f>
        <v>0</v>
      </c>
      <c r="K282" s="216"/>
      <c r="L282" s="217"/>
      <c r="M282" s="218" t="s">
        <v>1</v>
      </c>
      <c r="N282" s="219" t="s">
        <v>40</v>
      </c>
      <c r="O282" s="62"/>
      <c r="P282" s="167">
        <f>O282*H282</f>
        <v>0</v>
      </c>
      <c r="Q282" s="167">
        <v>5.0000000000000001E-4</v>
      </c>
      <c r="R282" s="167">
        <f>Q282*H282</f>
        <v>7.7250000000000001E-3</v>
      </c>
      <c r="S282" s="167">
        <v>0</v>
      </c>
      <c r="T282" s="168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9" t="s">
        <v>153</v>
      </c>
      <c r="AT282" s="169" t="s">
        <v>588</v>
      </c>
      <c r="AU282" s="169" t="s">
        <v>85</v>
      </c>
      <c r="AY282" s="18" t="s">
        <v>222</v>
      </c>
      <c r="BE282" s="170">
        <f>IF(N282="základná",J282,0)</f>
        <v>0</v>
      </c>
      <c r="BF282" s="170">
        <f>IF(N282="znížená",J282,0)</f>
        <v>0</v>
      </c>
      <c r="BG282" s="170">
        <f>IF(N282="zákl. prenesená",J282,0)</f>
        <v>0</v>
      </c>
      <c r="BH282" s="170">
        <f>IF(N282="zníž. prenesená",J282,0)</f>
        <v>0</v>
      </c>
      <c r="BI282" s="170">
        <f>IF(N282="nulová",J282,0)</f>
        <v>0</v>
      </c>
      <c r="BJ282" s="18" t="s">
        <v>85</v>
      </c>
      <c r="BK282" s="170">
        <f>ROUND(I282*H282,2)</f>
        <v>0</v>
      </c>
      <c r="BL282" s="18" t="s">
        <v>114</v>
      </c>
      <c r="BM282" s="169" t="s">
        <v>2888</v>
      </c>
    </row>
    <row r="283" spans="1:65" s="13" customFormat="1">
      <c r="B283" s="171"/>
      <c r="D283" s="172" t="s">
        <v>229</v>
      </c>
      <c r="E283" s="173" t="s">
        <v>1</v>
      </c>
      <c r="F283" s="174" t="s">
        <v>2889</v>
      </c>
      <c r="H283" s="175">
        <v>15.45</v>
      </c>
      <c r="I283" s="176"/>
      <c r="L283" s="171"/>
      <c r="M283" s="177"/>
      <c r="N283" s="178"/>
      <c r="O283" s="178"/>
      <c r="P283" s="178"/>
      <c r="Q283" s="178"/>
      <c r="R283" s="178"/>
      <c r="S283" s="178"/>
      <c r="T283" s="179"/>
      <c r="AT283" s="173" t="s">
        <v>229</v>
      </c>
      <c r="AU283" s="173" t="s">
        <v>85</v>
      </c>
      <c r="AV283" s="13" t="s">
        <v>85</v>
      </c>
      <c r="AW283" s="13" t="s">
        <v>30</v>
      </c>
      <c r="AX283" s="13" t="s">
        <v>74</v>
      </c>
      <c r="AY283" s="173" t="s">
        <v>222</v>
      </c>
    </row>
    <row r="284" spans="1:65" s="14" customFormat="1">
      <c r="B284" s="180"/>
      <c r="D284" s="172" t="s">
        <v>229</v>
      </c>
      <c r="E284" s="181" t="s">
        <v>1</v>
      </c>
      <c r="F284" s="182" t="s">
        <v>232</v>
      </c>
      <c r="H284" s="183">
        <v>15.45</v>
      </c>
      <c r="I284" s="184"/>
      <c r="L284" s="180"/>
      <c r="M284" s="185"/>
      <c r="N284" s="186"/>
      <c r="O284" s="186"/>
      <c r="P284" s="186"/>
      <c r="Q284" s="186"/>
      <c r="R284" s="186"/>
      <c r="S284" s="186"/>
      <c r="T284" s="187"/>
      <c r="AT284" s="181" t="s">
        <v>229</v>
      </c>
      <c r="AU284" s="181" t="s">
        <v>85</v>
      </c>
      <c r="AV284" s="14" t="s">
        <v>114</v>
      </c>
      <c r="AW284" s="14" t="s">
        <v>30</v>
      </c>
      <c r="AX284" s="14" t="s">
        <v>78</v>
      </c>
      <c r="AY284" s="181" t="s">
        <v>222</v>
      </c>
    </row>
    <row r="285" spans="1:65" s="2" customFormat="1" ht="16.5" customHeight="1">
      <c r="A285" s="33"/>
      <c r="B285" s="156"/>
      <c r="C285" s="157" t="s">
        <v>568</v>
      </c>
      <c r="D285" s="157" t="s">
        <v>224</v>
      </c>
      <c r="E285" s="158" t="s">
        <v>2890</v>
      </c>
      <c r="F285" s="159" t="s">
        <v>2891</v>
      </c>
      <c r="G285" s="160" t="s">
        <v>227</v>
      </c>
      <c r="H285" s="161">
        <v>2</v>
      </c>
      <c r="I285" s="162"/>
      <c r="J285" s="163">
        <f>ROUND(I285*H285,2)</f>
        <v>0</v>
      </c>
      <c r="K285" s="164"/>
      <c r="L285" s="34"/>
      <c r="M285" s="165" t="s">
        <v>1</v>
      </c>
      <c r="N285" s="166" t="s">
        <v>40</v>
      </c>
      <c r="O285" s="62"/>
      <c r="P285" s="167">
        <f>O285*H285</f>
        <v>0</v>
      </c>
      <c r="Q285" s="167">
        <v>0</v>
      </c>
      <c r="R285" s="167">
        <f>Q285*H285</f>
        <v>0</v>
      </c>
      <c r="S285" s="167">
        <v>0</v>
      </c>
      <c r="T285" s="168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9" t="s">
        <v>114</v>
      </c>
      <c r="AT285" s="169" t="s">
        <v>224</v>
      </c>
      <c r="AU285" s="169" t="s">
        <v>85</v>
      </c>
      <c r="AY285" s="18" t="s">
        <v>222</v>
      </c>
      <c r="BE285" s="170">
        <f>IF(N285="základná",J285,0)</f>
        <v>0</v>
      </c>
      <c r="BF285" s="170">
        <f>IF(N285="znížená",J285,0)</f>
        <v>0</v>
      </c>
      <c r="BG285" s="170">
        <f>IF(N285="zákl. prenesená",J285,0)</f>
        <v>0</v>
      </c>
      <c r="BH285" s="170">
        <f>IF(N285="zníž. prenesená",J285,0)</f>
        <v>0</v>
      </c>
      <c r="BI285" s="170">
        <f>IF(N285="nulová",J285,0)</f>
        <v>0</v>
      </c>
      <c r="BJ285" s="18" t="s">
        <v>85</v>
      </c>
      <c r="BK285" s="170">
        <f>ROUND(I285*H285,2)</f>
        <v>0</v>
      </c>
      <c r="BL285" s="18" t="s">
        <v>114</v>
      </c>
      <c r="BM285" s="169" t="s">
        <v>2892</v>
      </c>
    </row>
    <row r="286" spans="1:65" s="2" customFormat="1" ht="16.5" customHeight="1">
      <c r="A286" s="33"/>
      <c r="B286" s="156"/>
      <c r="C286" s="209" t="s">
        <v>576</v>
      </c>
      <c r="D286" s="209" t="s">
        <v>588</v>
      </c>
      <c r="E286" s="210" t="s">
        <v>2893</v>
      </c>
      <c r="F286" s="211" t="s">
        <v>2894</v>
      </c>
      <c r="G286" s="212" t="s">
        <v>227</v>
      </c>
      <c r="H286" s="213">
        <v>2</v>
      </c>
      <c r="I286" s="214"/>
      <c r="J286" s="215">
        <f>ROUND(I286*H286,2)</f>
        <v>0</v>
      </c>
      <c r="K286" s="216"/>
      <c r="L286" s="217"/>
      <c r="M286" s="218" t="s">
        <v>1</v>
      </c>
      <c r="N286" s="219" t="s">
        <v>40</v>
      </c>
      <c r="O286" s="62"/>
      <c r="P286" s="167">
        <f>O286*H286</f>
        <v>0</v>
      </c>
      <c r="Q286" s="167">
        <v>7.0000000000000007E-2</v>
      </c>
      <c r="R286" s="167">
        <f>Q286*H286</f>
        <v>0.14000000000000001</v>
      </c>
      <c r="S286" s="167">
        <v>0</v>
      </c>
      <c r="T286" s="168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9" t="s">
        <v>153</v>
      </c>
      <c r="AT286" s="169" t="s">
        <v>588</v>
      </c>
      <c r="AU286" s="169" t="s">
        <v>85</v>
      </c>
      <c r="AY286" s="18" t="s">
        <v>222</v>
      </c>
      <c r="BE286" s="170">
        <f>IF(N286="základná",J286,0)</f>
        <v>0</v>
      </c>
      <c r="BF286" s="170">
        <f>IF(N286="znížená",J286,0)</f>
        <v>0</v>
      </c>
      <c r="BG286" s="170">
        <f>IF(N286="zákl. prenesená",J286,0)</f>
        <v>0</v>
      </c>
      <c r="BH286" s="170">
        <f>IF(N286="zníž. prenesená",J286,0)</f>
        <v>0</v>
      </c>
      <c r="BI286" s="170">
        <f>IF(N286="nulová",J286,0)</f>
        <v>0</v>
      </c>
      <c r="BJ286" s="18" t="s">
        <v>85</v>
      </c>
      <c r="BK286" s="170">
        <f>ROUND(I286*H286,2)</f>
        <v>0</v>
      </c>
      <c r="BL286" s="18" t="s">
        <v>114</v>
      </c>
      <c r="BM286" s="169" t="s">
        <v>2895</v>
      </c>
    </row>
    <row r="287" spans="1:65" s="2" customFormat="1" ht="21.75" customHeight="1">
      <c r="A287" s="33"/>
      <c r="B287" s="156"/>
      <c r="C287" s="157" t="s">
        <v>582</v>
      </c>
      <c r="D287" s="157" t="s">
        <v>224</v>
      </c>
      <c r="E287" s="158" t="s">
        <v>485</v>
      </c>
      <c r="F287" s="159" t="s">
        <v>1858</v>
      </c>
      <c r="G287" s="160" t="s">
        <v>482</v>
      </c>
      <c r="H287" s="161">
        <v>54.604999999999997</v>
      </c>
      <c r="I287" s="162"/>
      <c r="J287" s="163">
        <f>ROUND(I287*H287,2)</f>
        <v>0</v>
      </c>
      <c r="K287" s="164"/>
      <c r="L287" s="34"/>
      <c r="M287" s="165" t="s">
        <v>1</v>
      </c>
      <c r="N287" s="166" t="s">
        <v>40</v>
      </c>
      <c r="O287" s="62"/>
      <c r="P287" s="167">
        <f>O287*H287</f>
        <v>0</v>
      </c>
      <c r="Q287" s="167">
        <v>0</v>
      </c>
      <c r="R287" s="167">
        <f>Q287*H287</f>
        <v>0</v>
      </c>
      <c r="S287" s="167">
        <v>0</v>
      </c>
      <c r="T287" s="168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9" t="s">
        <v>114</v>
      </c>
      <c r="AT287" s="169" t="s">
        <v>224</v>
      </c>
      <c r="AU287" s="169" t="s">
        <v>85</v>
      </c>
      <c r="AY287" s="18" t="s">
        <v>222</v>
      </c>
      <c r="BE287" s="170">
        <f>IF(N287="základná",J287,0)</f>
        <v>0</v>
      </c>
      <c r="BF287" s="170">
        <f>IF(N287="znížená",J287,0)</f>
        <v>0</v>
      </c>
      <c r="BG287" s="170">
        <f>IF(N287="zákl. prenesená",J287,0)</f>
        <v>0</v>
      </c>
      <c r="BH287" s="170">
        <f>IF(N287="zníž. prenesená",J287,0)</f>
        <v>0</v>
      </c>
      <c r="BI287" s="170">
        <f>IF(N287="nulová",J287,0)</f>
        <v>0</v>
      </c>
      <c r="BJ287" s="18" t="s">
        <v>85</v>
      </c>
      <c r="BK287" s="170">
        <f>ROUND(I287*H287,2)</f>
        <v>0</v>
      </c>
      <c r="BL287" s="18" t="s">
        <v>114</v>
      </c>
      <c r="BM287" s="169" t="s">
        <v>2896</v>
      </c>
    </row>
    <row r="288" spans="1:65" s="2" customFormat="1" ht="24.15" customHeight="1">
      <c r="A288" s="33"/>
      <c r="B288" s="156"/>
      <c r="C288" s="157" t="s">
        <v>592</v>
      </c>
      <c r="D288" s="157" t="s">
        <v>224</v>
      </c>
      <c r="E288" s="158" t="s">
        <v>489</v>
      </c>
      <c r="F288" s="159" t="s">
        <v>490</v>
      </c>
      <c r="G288" s="160" t="s">
        <v>482</v>
      </c>
      <c r="H288" s="161">
        <v>546.04999999999995</v>
      </c>
      <c r="I288" s="162"/>
      <c r="J288" s="163">
        <f>ROUND(I288*H288,2)</f>
        <v>0</v>
      </c>
      <c r="K288" s="164"/>
      <c r="L288" s="34"/>
      <c r="M288" s="165" t="s">
        <v>1</v>
      </c>
      <c r="N288" s="166" t="s">
        <v>40</v>
      </c>
      <c r="O288" s="62"/>
      <c r="P288" s="167">
        <f>O288*H288</f>
        <v>0</v>
      </c>
      <c r="Q288" s="167">
        <v>0</v>
      </c>
      <c r="R288" s="167">
        <f>Q288*H288</f>
        <v>0</v>
      </c>
      <c r="S288" s="167">
        <v>0</v>
      </c>
      <c r="T288" s="168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9" t="s">
        <v>114</v>
      </c>
      <c r="AT288" s="169" t="s">
        <v>224</v>
      </c>
      <c r="AU288" s="169" t="s">
        <v>85</v>
      </c>
      <c r="AY288" s="18" t="s">
        <v>222</v>
      </c>
      <c r="BE288" s="170">
        <f>IF(N288="základná",J288,0)</f>
        <v>0</v>
      </c>
      <c r="BF288" s="170">
        <f>IF(N288="znížená",J288,0)</f>
        <v>0</v>
      </c>
      <c r="BG288" s="170">
        <f>IF(N288="zákl. prenesená",J288,0)</f>
        <v>0</v>
      </c>
      <c r="BH288" s="170">
        <f>IF(N288="zníž. prenesená",J288,0)</f>
        <v>0</v>
      </c>
      <c r="BI288" s="170">
        <f>IF(N288="nulová",J288,0)</f>
        <v>0</v>
      </c>
      <c r="BJ288" s="18" t="s">
        <v>85</v>
      </c>
      <c r="BK288" s="170">
        <f>ROUND(I288*H288,2)</f>
        <v>0</v>
      </c>
      <c r="BL288" s="18" t="s">
        <v>114</v>
      </c>
      <c r="BM288" s="169" t="s">
        <v>2897</v>
      </c>
    </row>
    <row r="289" spans="1:65" s="13" customFormat="1">
      <c r="B289" s="171"/>
      <c r="D289" s="172" t="s">
        <v>229</v>
      </c>
      <c r="F289" s="174" t="s">
        <v>2898</v>
      </c>
      <c r="H289" s="175">
        <v>546.04999999999995</v>
      </c>
      <c r="I289" s="176"/>
      <c r="L289" s="171"/>
      <c r="M289" s="177"/>
      <c r="N289" s="178"/>
      <c r="O289" s="178"/>
      <c r="P289" s="178"/>
      <c r="Q289" s="178"/>
      <c r="R289" s="178"/>
      <c r="S289" s="178"/>
      <c r="T289" s="179"/>
      <c r="AT289" s="173" t="s">
        <v>229</v>
      </c>
      <c r="AU289" s="173" t="s">
        <v>85</v>
      </c>
      <c r="AV289" s="13" t="s">
        <v>85</v>
      </c>
      <c r="AW289" s="13" t="s">
        <v>3</v>
      </c>
      <c r="AX289" s="13" t="s">
        <v>78</v>
      </c>
      <c r="AY289" s="173" t="s">
        <v>222</v>
      </c>
    </row>
    <row r="290" spans="1:65" s="2" customFormat="1" ht="24.15" customHeight="1">
      <c r="A290" s="33"/>
      <c r="B290" s="156"/>
      <c r="C290" s="157" t="s">
        <v>396</v>
      </c>
      <c r="D290" s="157" t="s">
        <v>224</v>
      </c>
      <c r="E290" s="158" t="s">
        <v>480</v>
      </c>
      <c r="F290" s="159" t="s">
        <v>481</v>
      </c>
      <c r="G290" s="160" t="s">
        <v>482</v>
      </c>
      <c r="H290" s="161">
        <v>54.604999999999997</v>
      </c>
      <c r="I290" s="162"/>
      <c r="J290" s="163">
        <f>ROUND(I290*H290,2)</f>
        <v>0</v>
      </c>
      <c r="K290" s="164"/>
      <c r="L290" s="34"/>
      <c r="M290" s="165" t="s">
        <v>1</v>
      </c>
      <c r="N290" s="166" t="s">
        <v>40</v>
      </c>
      <c r="O290" s="62"/>
      <c r="P290" s="167">
        <f>O290*H290</f>
        <v>0</v>
      </c>
      <c r="Q290" s="167">
        <v>0</v>
      </c>
      <c r="R290" s="167">
        <f>Q290*H290</f>
        <v>0</v>
      </c>
      <c r="S290" s="167">
        <v>0</v>
      </c>
      <c r="T290" s="168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9" t="s">
        <v>114</v>
      </c>
      <c r="AT290" s="169" t="s">
        <v>224</v>
      </c>
      <c r="AU290" s="169" t="s">
        <v>85</v>
      </c>
      <c r="AY290" s="18" t="s">
        <v>222</v>
      </c>
      <c r="BE290" s="170">
        <f>IF(N290="základná",J290,0)</f>
        <v>0</v>
      </c>
      <c r="BF290" s="170">
        <f>IF(N290="znížená",J290,0)</f>
        <v>0</v>
      </c>
      <c r="BG290" s="170">
        <f>IF(N290="zákl. prenesená",J290,0)</f>
        <v>0</v>
      </c>
      <c r="BH290" s="170">
        <f>IF(N290="zníž. prenesená",J290,0)</f>
        <v>0</v>
      </c>
      <c r="BI290" s="170">
        <f>IF(N290="nulová",J290,0)</f>
        <v>0</v>
      </c>
      <c r="BJ290" s="18" t="s">
        <v>85</v>
      </c>
      <c r="BK290" s="170">
        <f>ROUND(I290*H290,2)</f>
        <v>0</v>
      </c>
      <c r="BL290" s="18" t="s">
        <v>114</v>
      </c>
      <c r="BM290" s="169" t="s">
        <v>2899</v>
      </c>
    </row>
    <row r="291" spans="1:65" s="2" customFormat="1" ht="24.15" customHeight="1">
      <c r="A291" s="33"/>
      <c r="B291" s="156"/>
      <c r="C291" s="157" t="s">
        <v>620</v>
      </c>
      <c r="D291" s="157" t="s">
        <v>224</v>
      </c>
      <c r="E291" s="158" t="s">
        <v>2539</v>
      </c>
      <c r="F291" s="159" t="s">
        <v>498</v>
      </c>
      <c r="G291" s="160" t="s">
        <v>482</v>
      </c>
      <c r="H291" s="161">
        <v>51.055999999999997</v>
      </c>
      <c r="I291" s="162"/>
      <c r="J291" s="163">
        <f>ROUND(I291*H291,2)</f>
        <v>0</v>
      </c>
      <c r="K291" s="164"/>
      <c r="L291" s="34"/>
      <c r="M291" s="165" t="s">
        <v>1</v>
      </c>
      <c r="N291" s="166" t="s">
        <v>40</v>
      </c>
      <c r="O291" s="62"/>
      <c r="P291" s="167">
        <f>O291*H291</f>
        <v>0</v>
      </c>
      <c r="Q291" s="167">
        <v>0</v>
      </c>
      <c r="R291" s="167">
        <f>Q291*H291</f>
        <v>0</v>
      </c>
      <c r="S291" s="167">
        <v>0</v>
      </c>
      <c r="T291" s="16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9" t="s">
        <v>114</v>
      </c>
      <c r="AT291" s="169" t="s">
        <v>224</v>
      </c>
      <c r="AU291" s="169" t="s">
        <v>85</v>
      </c>
      <c r="AY291" s="18" t="s">
        <v>222</v>
      </c>
      <c r="BE291" s="170">
        <f>IF(N291="základná",J291,0)</f>
        <v>0</v>
      </c>
      <c r="BF291" s="170">
        <f>IF(N291="znížená",J291,0)</f>
        <v>0</v>
      </c>
      <c r="BG291" s="170">
        <f>IF(N291="zákl. prenesená",J291,0)</f>
        <v>0</v>
      </c>
      <c r="BH291" s="170">
        <f>IF(N291="zníž. prenesená",J291,0)</f>
        <v>0</v>
      </c>
      <c r="BI291" s="170">
        <f>IF(N291="nulová",J291,0)</f>
        <v>0</v>
      </c>
      <c r="BJ291" s="18" t="s">
        <v>85</v>
      </c>
      <c r="BK291" s="170">
        <f>ROUND(I291*H291,2)</f>
        <v>0</v>
      </c>
      <c r="BL291" s="18" t="s">
        <v>114</v>
      </c>
      <c r="BM291" s="169" t="s">
        <v>2900</v>
      </c>
    </row>
    <row r="292" spans="1:65" s="2" customFormat="1" ht="24.15" customHeight="1">
      <c r="A292" s="33"/>
      <c r="B292" s="156"/>
      <c r="C292" s="157" t="s">
        <v>407</v>
      </c>
      <c r="D292" s="157" t="s">
        <v>224</v>
      </c>
      <c r="E292" s="158" t="s">
        <v>2901</v>
      </c>
      <c r="F292" s="159" t="s">
        <v>2902</v>
      </c>
      <c r="G292" s="160" t="s">
        <v>482</v>
      </c>
      <c r="H292" s="161">
        <v>3.5339999999999998</v>
      </c>
      <c r="I292" s="162"/>
      <c r="J292" s="163">
        <f>ROUND(I292*H292,2)</f>
        <v>0</v>
      </c>
      <c r="K292" s="164"/>
      <c r="L292" s="34"/>
      <c r="M292" s="165" t="s">
        <v>1</v>
      </c>
      <c r="N292" s="166" t="s">
        <v>40</v>
      </c>
      <c r="O292" s="62"/>
      <c r="P292" s="167">
        <f>O292*H292</f>
        <v>0</v>
      </c>
      <c r="Q292" s="167">
        <v>0</v>
      </c>
      <c r="R292" s="167">
        <f>Q292*H292</f>
        <v>0</v>
      </c>
      <c r="S292" s="167">
        <v>0</v>
      </c>
      <c r="T292" s="168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9" t="s">
        <v>114</v>
      </c>
      <c r="AT292" s="169" t="s">
        <v>224</v>
      </c>
      <c r="AU292" s="169" t="s">
        <v>85</v>
      </c>
      <c r="AY292" s="18" t="s">
        <v>222</v>
      </c>
      <c r="BE292" s="170">
        <f>IF(N292="základná",J292,0)</f>
        <v>0</v>
      </c>
      <c r="BF292" s="170">
        <f>IF(N292="znížená",J292,0)</f>
        <v>0</v>
      </c>
      <c r="BG292" s="170">
        <f>IF(N292="zákl. prenesená",J292,0)</f>
        <v>0</v>
      </c>
      <c r="BH292" s="170">
        <f>IF(N292="zníž. prenesená",J292,0)</f>
        <v>0</v>
      </c>
      <c r="BI292" s="170">
        <f>IF(N292="nulová",J292,0)</f>
        <v>0</v>
      </c>
      <c r="BJ292" s="18" t="s">
        <v>85</v>
      </c>
      <c r="BK292" s="170">
        <f>ROUND(I292*H292,2)</f>
        <v>0</v>
      </c>
      <c r="BL292" s="18" t="s">
        <v>114</v>
      </c>
      <c r="BM292" s="169" t="s">
        <v>2903</v>
      </c>
    </row>
    <row r="293" spans="1:65" s="12" customFormat="1" ht="22.95" customHeight="1">
      <c r="B293" s="143"/>
      <c r="D293" s="144" t="s">
        <v>73</v>
      </c>
      <c r="E293" s="154" t="s">
        <v>504</v>
      </c>
      <c r="F293" s="154" t="s">
        <v>505</v>
      </c>
      <c r="I293" s="146"/>
      <c r="J293" s="155">
        <f>BK293</f>
        <v>0</v>
      </c>
      <c r="L293" s="143"/>
      <c r="M293" s="148"/>
      <c r="N293" s="149"/>
      <c r="O293" s="149"/>
      <c r="P293" s="150">
        <f>P294</f>
        <v>0</v>
      </c>
      <c r="Q293" s="149"/>
      <c r="R293" s="150">
        <f>R294</f>
        <v>0</v>
      </c>
      <c r="S293" s="149"/>
      <c r="T293" s="151">
        <f>T294</f>
        <v>0</v>
      </c>
      <c r="AR293" s="144" t="s">
        <v>78</v>
      </c>
      <c r="AT293" s="152" t="s">
        <v>73</v>
      </c>
      <c r="AU293" s="152" t="s">
        <v>78</v>
      </c>
      <c r="AY293" s="144" t="s">
        <v>222</v>
      </c>
      <c r="BK293" s="153">
        <f>BK294</f>
        <v>0</v>
      </c>
    </row>
    <row r="294" spans="1:65" s="2" customFormat="1" ht="33" customHeight="1">
      <c r="A294" s="33"/>
      <c r="B294" s="156"/>
      <c r="C294" s="157" t="s">
        <v>390</v>
      </c>
      <c r="D294" s="157" t="s">
        <v>224</v>
      </c>
      <c r="E294" s="158" t="s">
        <v>2904</v>
      </c>
      <c r="F294" s="159" t="s">
        <v>2905</v>
      </c>
      <c r="G294" s="160" t="s">
        <v>482</v>
      </c>
      <c r="H294" s="161">
        <v>867.52499999999998</v>
      </c>
      <c r="I294" s="162"/>
      <c r="J294" s="163">
        <f>ROUND(I294*H294,2)</f>
        <v>0</v>
      </c>
      <c r="K294" s="164"/>
      <c r="L294" s="34"/>
      <c r="M294" s="220" t="s">
        <v>1</v>
      </c>
      <c r="N294" s="221" t="s">
        <v>40</v>
      </c>
      <c r="O294" s="222"/>
      <c r="P294" s="223">
        <f>O294*H294</f>
        <v>0</v>
      </c>
      <c r="Q294" s="223">
        <v>0</v>
      </c>
      <c r="R294" s="223">
        <f>Q294*H294</f>
        <v>0</v>
      </c>
      <c r="S294" s="223">
        <v>0</v>
      </c>
      <c r="T294" s="224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9" t="s">
        <v>114</v>
      </c>
      <c r="AT294" s="169" t="s">
        <v>224</v>
      </c>
      <c r="AU294" s="169" t="s">
        <v>85</v>
      </c>
      <c r="AY294" s="18" t="s">
        <v>222</v>
      </c>
      <c r="BE294" s="170">
        <f>IF(N294="základná",J294,0)</f>
        <v>0</v>
      </c>
      <c r="BF294" s="170">
        <f>IF(N294="znížená",J294,0)</f>
        <v>0</v>
      </c>
      <c r="BG294" s="170">
        <f>IF(N294="zákl. prenesená",J294,0)</f>
        <v>0</v>
      </c>
      <c r="BH294" s="170">
        <f>IF(N294="zníž. prenesená",J294,0)</f>
        <v>0</v>
      </c>
      <c r="BI294" s="170">
        <f>IF(N294="nulová",J294,0)</f>
        <v>0</v>
      </c>
      <c r="BJ294" s="18" t="s">
        <v>85</v>
      </c>
      <c r="BK294" s="170">
        <f>ROUND(I294*H294,2)</f>
        <v>0</v>
      </c>
      <c r="BL294" s="18" t="s">
        <v>114</v>
      </c>
      <c r="BM294" s="169" t="s">
        <v>2906</v>
      </c>
    </row>
    <row r="295" spans="1:65" s="2" customFormat="1" ht="6.9" customHeight="1">
      <c r="A295" s="33"/>
      <c r="B295" s="51"/>
      <c r="C295" s="52"/>
      <c r="D295" s="52"/>
      <c r="E295" s="52"/>
      <c r="F295" s="52"/>
      <c r="G295" s="52"/>
      <c r="H295" s="52"/>
      <c r="I295" s="52"/>
      <c r="J295" s="52"/>
      <c r="K295" s="52"/>
      <c r="L295" s="34"/>
      <c r="M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</row>
    <row r="297" spans="1:65">
      <c r="B297" s="281" t="s">
        <v>3286</v>
      </c>
      <c r="C297" s="281"/>
      <c r="D297" s="281"/>
      <c r="E297" s="281"/>
      <c r="F297" s="281"/>
      <c r="G297" s="281"/>
      <c r="H297" s="281"/>
      <c r="I297" s="281"/>
      <c r="J297" s="281"/>
    </row>
    <row r="298" spans="1:65">
      <c r="B298" s="281"/>
      <c r="C298" s="281"/>
      <c r="D298" s="281"/>
      <c r="E298" s="281"/>
      <c r="F298" s="281"/>
      <c r="G298" s="281"/>
      <c r="H298" s="281"/>
      <c r="I298" s="281"/>
      <c r="J298" s="281"/>
    </row>
    <row r="299" spans="1:65">
      <c r="B299" s="281"/>
      <c r="C299" s="281"/>
      <c r="D299" s="281"/>
      <c r="E299" s="281"/>
      <c r="F299" s="281"/>
      <c r="G299" s="281"/>
      <c r="H299" s="281"/>
      <c r="I299" s="281"/>
      <c r="J299" s="281"/>
    </row>
    <row r="300" spans="1:65">
      <c r="B300" s="281"/>
      <c r="C300" s="281"/>
      <c r="D300" s="281"/>
      <c r="E300" s="281"/>
      <c r="F300" s="281"/>
      <c r="G300" s="281"/>
      <c r="H300" s="281"/>
      <c r="I300" s="281"/>
      <c r="J300" s="281"/>
    </row>
    <row r="301" spans="1:65">
      <c r="B301" s="281"/>
      <c r="C301" s="281"/>
      <c r="D301" s="281"/>
      <c r="E301" s="281"/>
      <c r="F301" s="281"/>
      <c r="G301" s="281"/>
      <c r="H301" s="281"/>
      <c r="I301" s="281"/>
      <c r="J301" s="281"/>
    </row>
    <row r="304" spans="1:65">
      <c r="C304" s="281" t="s">
        <v>3287</v>
      </c>
      <c r="D304" s="281"/>
      <c r="E304" s="281"/>
      <c r="F304" s="281"/>
      <c r="G304" s="281"/>
      <c r="H304" s="281"/>
      <c r="I304" s="281"/>
      <c r="J304" s="281"/>
    </row>
    <row r="305" spans="3:10">
      <c r="C305" s="281"/>
      <c r="D305" s="281"/>
      <c r="E305" s="281"/>
      <c r="F305" s="281"/>
      <c r="G305" s="281"/>
      <c r="H305" s="281"/>
      <c r="I305" s="281"/>
      <c r="J305" s="281"/>
    </row>
    <row r="306" spans="3:10">
      <c r="C306" s="281"/>
      <c r="D306" s="281"/>
      <c r="E306" s="281"/>
      <c r="F306" s="281"/>
      <c r="G306" s="281"/>
      <c r="H306" s="281"/>
      <c r="I306" s="281"/>
      <c r="J306" s="281"/>
    </row>
    <row r="307" spans="3:10">
      <c r="C307" s="281"/>
      <c r="D307" s="281"/>
      <c r="E307" s="281"/>
      <c r="F307" s="281"/>
      <c r="G307" s="281"/>
      <c r="H307" s="281"/>
      <c r="I307" s="281"/>
      <c r="J307" s="281"/>
    </row>
    <row r="315" spans="3:10">
      <c r="C315" s="281" t="s">
        <v>3288</v>
      </c>
      <c r="D315" s="281"/>
      <c r="E315" s="281"/>
      <c r="F315" s="281"/>
      <c r="G315" s="281"/>
      <c r="H315" s="281"/>
      <c r="I315" s="281"/>
      <c r="J315" s="281"/>
    </row>
    <row r="316" spans="3:10">
      <c r="C316" s="281"/>
      <c r="D316" s="281"/>
      <c r="E316" s="281"/>
      <c r="F316" s="281"/>
      <c r="G316" s="281"/>
      <c r="H316" s="281"/>
      <c r="I316" s="281"/>
      <c r="J316" s="281"/>
    </row>
  </sheetData>
  <autoFilter ref="C129:K294" xr:uid="{00000000-0009-0000-0000-000015000000}"/>
  <mergeCells count="18">
    <mergeCell ref="B297:J301"/>
    <mergeCell ref="C304:J307"/>
    <mergeCell ref="C315:J316"/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BM219"/>
  <sheetViews>
    <sheetView showGridLines="0" topLeftCell="A195" workbookViewId="0">
      <selection activeCell="C218" sqref="C218:J219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169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2728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2907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ROUND(J135,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ROUND((SUM(BE135:BE195)),  2)</f>
        <v>0</v>
      </c>
      <c r="G37" s="109"/>
      <c r="H37" s="109"/>
      <c r="I37" s="110">
        <v>0.2</v>
      </c>
      <c r="J37" s="108">
        <f>ROUND(((SUM(BE135:BE195))*I37),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ROUND((SUM(BF135:BF195)),  2)</f>
        <v>0</v>
      </c>
      <c r="G38" s="109"/>
      <c r="H38" s="109"/>
      <c r="I38" s="110">
        <v>0.2</v>
      </c>
      <c r="J38" s="108">
        <f>ROUND(((SUM(BF135:BF195))*I38),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ROUND((SUM(BG135:BG195)),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ROUND((SUM(BH135:BH195)),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ROUND((SUM(BI135:BI195)),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2728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05 - S0 05 - Vodovodná prípojka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J135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J136</f>
        <v>0</v>
      </c>
      <c r="L101" s="124"/>
    </row>
    <row r="102" spans="1:47" s="10" customFormat="1" ht="19.95" customHeight="1">
      <c r="B102" s="128"/>
      <c r="D102" s="129" t="s">
        <v>651</v>
      </c>
      <c r="E102" s="130"/>
      <c r="F102" s="130"/>
      <c r="G102" s="130"/>
      <c r="H102" s="130"/>
      <c r="I102" s="130"/>
      <c r="J102" s="131">
        <f>J137</f>
        <v>0</v>
      </c>
      <c r="L102" s="128"/>
    </row>
    <row r="103" spans="1:47" s="10" customFormat="1" ht="19.95" customHeight="1">
      <c r="B103" s="128"/>
      <c r="D103" s="129" t="s">
        <v>652</v>
      </c>
      <c r="E103" s="130"/>
      <c r="F103" s="130"/>
      <c r="G103" s="130"/>
      <c r="H103" s="130"/>
      <c r="I103" s="130"/>
      <c r="J103" s="131">
        <f>J150</f>
        <v>0</v>
      </c>
      <c r="L103" s="128"/>
    </row>
    <row r="104" spans="1:47" s="10" customFormat="1" ht="19.95" customHeight="1">
      <c r="B104" s="128"/>
      <c r="D104" s="129" t="s">
        <v>654</v>
      </c>
      <c r="E104" s="130"/>
      <c r="F104" s="130"/>
      <c r="G104" s="130"/>
      <c r="H104" s="130"/>
      <c r="I104" s="130"/>
      <c r="J104" s="131">
        <f>J154</f>
        <v>0</v>
      </c>
      <c r="L104" s="128"/>
    </row>
    <row r="105" spans="1:47" s="10" customFormat="1" ht="19.95" customHeight="1">
      <c r="B105" s="128"/>
      <c r="D105" s="129" t="s">
        <v>2908</v>
      </c>
      <c r="E105" s="130"/>
      <c r="F105" s="130"/>
      <c r="G105" s="130"/>
      <c r="H105" s="130"/>
      <c r="I105" s="130"/>
      <c r="J105" s="131">
        <f>J156</f>
        <v>0</v>
      </c>
      <c r="L105" s="128"/>
    </row>
    <row r="106" spans="1:47" s="10" customFormat="1" ht="19.95" customHeight="1">
      <c r="B106" s="128"/>
      <c r="D106" s="129" t="s">
        <v>2909</v>
      </c>
      <c r="E106" s="130"/>
      <c r="F106" s="130"/>
      <c r="G106" s="130"/>
      <c r="H106" s="130"/>
      <c r="I106" s="130"/>
      <c r="J106" s="131">
        <f>J174</f>
        <v>0</v>
      </c>
      <c r="L106" s="128"/>
    </row>
    <row r="107" spans="1:47" s="10" customFormat="1" ht="19.95" customHeight="1">
      <c r="B107" s="128"/>
      <c r="D107" s="129" t="s">
        <v>201</v>
      </c>
      <c r="E107" s="130"/>
      <c r="F107" s="130"/>
      <c r="G107" s="130"/>
      <c r="H107" s="130"/>
      <c r="I107" s="130"/>
      <c r="J107" s="131">
        <f>J177</f>
        <v>0</v>
      </c>
      <c r="L107" s="128"/>
    </row>
    <row r="108" spans="1:47" s="9" customFormat="1" ht="24.9" customHeight="1">
      <c r="B108" s="124"/>
      <c r="D108" s="125" t="s">
        <v>202</v>
      </c>
      <c r="E108" s="126"/>
      <c r="F108" s="126"/>
      <c r="G108" s="126"/>
      <c r="H108" s="126"/>
      <c r="I108" s="126"/>
      <c r="J108" s="127">
        <f>J179</f>
        <v>0</v>
      </c>
      <c r="L108" s="124"/>
    </row>
    <row r="109" spans="1:47" s="10" customFormat="1" ht="19.95" customHeight="1">
      <c r="B109" s="128"/>
      <c r="D109" s="129" t="s">
        <v>1662</v>
      </c>
      <c r="E109" s="130"/>
      <c r="F109" s="130"/>
      <c r="G109" s="130"/>
      <c r="H109" s="130"/>
      <c r="I109" s="130"/>
      <c r="J109" s="131">
        <f>J180</f>
        <v>0</v>
      </c>
      <c r="L109" s="128"/>
    </row>
    <row r="110" spans="1:47" s="9" customFormat="1" ht="24.9" customHeight="1">
      <c r="B110" s="124"/>
      <c r="D110" s="125" t="s">
        <v>206</v>
      </c>
      <c r="E110" s="126"/>
      <c r="F110" s="126"/>
      <c r="G110" s="126"/>
      <c r="H110" s="126"/>
      <c r="I110" s="126"/>
      <c r="J110" s="127">
        <f>J193</f>
        <v>0</v>
      </c>
      <c r="L110" s="124"/>
    </row>
    <row r="111" spans="1:47" s="10" customFormat="1" ht="19.95" customHeight="1">
      <c r="B111" s="128"/>
      <c r="D111" s="129" t="s">
        <v>2910</v>
      </c>
      <c r="E111" s="130"/>
      <c r="F111" s="130"/>
      <c r="G111" s="130"/>
      <c r="H111" s="130"/>
      <c r="I111" s="130"/>
      <c r="J111" s="131">
        <f>J194</f>
        <v>0</v>
      </c>
      <c r="L111" s="128"/>
    </row>
    <row r="112" spans="1:47" s="2" customFormat="1" ht="21.7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" customHeight="1">
      <c r="A113" s="33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" customHeight="1">
      <c r="A117" s="33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" customHeight="1">
      <c r="A118" s="33"/>
      <c r="B118" s="34"/>
      <c r="C118" s="22" t="s">
        <v>208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15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77" t="str">
        <f>E7</f>
        <v>Výstavba zberného dvora Gemerská Poloma</v>
      </c>
      <c r="F121" s="278"/>
      <c r="G121" s="278"/>
      <c r="H121" s="278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1" customFormat="1" ht="12" customHeight="1">
      <c r="B122" s="21"/>
      <c r="C122" s="28" t="s">
        <v>187</v>
      </c>
      <c r="L122" s="21"/>
    </row>
    <row r="123" spans="1:31" s="1" customFormat="1" ht="16.5" customHeight="1">
      <c r="B123" s="21"/>
      <c r="E123" s="277" t="s">
        <v>2728</v>
      </c>
      <c r="F123" s="240"/>
      <c r="G123" s="240"/>
      <c r="H123" s="240"/>
      <c r="L123" s="21"/>
    </row>
    <row r="124" spans="1:31" s="1" customFormat="1" ht="12" customHeight="1">
      <c r="B124" s="21"/>
      <c r="C124" s="28" t="s">
        <v>189</v>
      </c>
      <c r="L124" s="21"/>
    </row>
    <row r="125" spans="1:31" s="2" customFormat="1" ht="16.5" customHeight="1">
      <c r="A125" s="33"/>
      <c r="B125" s="34"/>
      <c r="C125" s="33"/>
      <c r="D125" s="33"/>
      <c r="E125" s="279" t="s">
        <v>190</v>
      </c>
      <c r="F125" s="276"/>
      <c r="G125" s="276"/>
      <c r="H125" s="276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191</v>
      </c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>
      <c r="A127" s="33"/>
      <c r="B127" s="34"/>
      <c r="C127" s="33"/>
      <c r="D127" s="33"/>
      <c r="E127" s="259" t="str">
        <f>E13</f>
        <v>SO 05 - S0 05 - Vodovodná prípojka</v>
      </c>
      <c r="F127" s="276"/>
      <c r="G127" s="276"/>
      <c r="H127" s="276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2" customHeight="1">
      <c r="A129" s="33"/>
      <c r="B129" s="34"/>
      <c r="C129" s="28" t="s">
        <v>19</v>
      </c>
      <c r="D129" s="33"/>
      <c r="E129" s="33"/>
      <c r="F129" s="26" t="str">
        <f>F16</f>
        <v>Gemerska Poloma</v>
      </c>
      <c r="G129" s="33"/>
      <c r="H129" s="33"/>
      <c r="I129" s="28" t="s">
        <v>21</v>
      </c>
      <c r="J129" s="59" t="str">
        <f>IF(J16="","",J16)</f>
        <v/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15" customHeight="1">
      <c r="A131" s="33"/>
      <c r="B131" s="34"/>
      <c r="C131" s="28" t="s">
        <v>22</v>
      </c>
      <c r="D131" s="33"/>
      <c r="E131" s="33"/>
      <c r="F131" s="26" t="str">
        <f>E19</f>
        <v>Obec Gemerská Poloma,Nám.SNP 211 Gemerská Poloma</v>
      </c>
      <c r="G131" s="33"/>
      <c r="H131" s="33"/>
      <c r="I131" s="28" t="s">
        <v>28</v>
      </c>
      <c r="J131" s="31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5.15" customHeight="1">
      <c r="A132" s="33"/>
      <c r="B132" s="34"/>
      <c r="C132" s="28" t="s">
        <v>26</v>
      </c>
      <c r="D132" s="33"/>
      <c r="E132" s="33"/>
      <c r="F132" s="26" t="str">
        <f>IF(E22="","",E22)</f>
        <v/>
      </c>
      <c r="G132" s="33"/>
      <c r="H132" s="33"/>
      <c r="I132" s="28" t="s">
        <v>31</v>
      </c>
      <c r="J132" s="31" t="str">
        <f>E28</f>
        <v/>
      </c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0.35" customHeight="1">
      <c r="A133" s="33"/>
      <c r="B133" s="34"/>
      <c r="C133" s="33"/>
      <c r="D133" s="33"/>
      <c r="E133" s="33"/>
      <c r="F133" s="33"/>
      <c r="G133" s="33"/>
      <c r="H133" s="33"/>
      <c r="I133" s="33"/>
      <c r="J133" s="33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11" customFormat="1" ht="29.25" customHeight="1">
      <c r="A134" s="132"/>
      <c r="B134" s="133"/>
      <c r="C134" s="134" t="s">
        <v>209</v>
      </c>
      <c r="D134" s="135" t="s">
        <v>59</v>
      </c>
      <c r="E134" s="135" t="s">
        <v>55</v>
      </c>
      <c r="F134" s="135" t="s">
        <v>56</v>
      </c>
      <c r="G134" s="135" t="s">
        <v>210</v>
      </c>
      <c r="H134" s="135" t="s">
        <v>211</v>
      </c>
      <c r="I134" s="135" t="s">
        <v>212</v>
      </c>
      <c r="J134" s="136" t="s">
        <v>196</v>
      </c>
      <c r="K134" s="137" t="s">
        <v>213</v>
      </c>
      <c r="L134" s="138"/>
      <c r="M134" s="66" t="s">
        <v>1</v>
      </c>
      <c r="N134" s="67" t="s">
        <v>38</v>
      </c>
      <c r="O134" s="67" t="s">
        <v>214</v>
      </c>
      <c r="P134" s="67" t="s">
        <v>215</v>
      </c>
      <c r="Q134" s="67" t="s">
        <v>216</v>
      </c>
      <c r="R134" s="67" t="s">
        <v>217</v>
      </c>
      <c r="S134" s="67" t="s">
        <v>218</v>
      </c>
      <c r="T134" s="68" t="s">
        <v>219</v>
      </c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</row>
    <row r="135" spans="1:65" s="2" customFormat="1" ht="22.95" customHeight="1">
      <c r="A135" s="33"/>
      <c r="B135" s="34"/>
      <c r="C135" s="73" t="s">
        <v>197</v>
      </c>
      <c r="D135" s="33"/>
      <c r="E135" s="33"/>
      <c r="F135" s="33"/>
      <c r="G135" s="33"/>
      <c r="H135" s="33"/>
      <c r="I135" s="33"/>
      <c r="J135" s="139">
        <f>BK135</f>
        <v>0</v>
      </c>
      <c r="K135" s="33"/>
      <c r="L135" s="34"/>
      <c r="M135" s="69"/>
      <c r="N135" s="60"/>
      <c r="O135" s="70"/>
      <c r="P135" s="140">
        <f>P136+P179+P193</f>
        <v>0</v>
      </c>
      <c r="Q135" s="70"/>
      <c r="R135" s="140">
        <f>R136+R179+R193</f>
        <v>0</v>
      </c>
      <c r="S135" s="70"/>
      <c r="T135" s="141">
        <f>T136+T179+T193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8" t="s">
        <v>73</v>
      </c>
      <c r="AU135" s="18" t="s">
        <v>198</v>
      </c>
      <c r="BK135" s="142">
        <f>BK136+BK179+BK193</f>
        <v>0</v>
      </c>
    </row>
    <row r="136" spans="1:65" s="12" customFormat="1" ht="25.95" customHeight="1">
      <c r="B136" s="143"/>
      <c r="D136" s="144" t="s">
        <v>73</v>
      </c>
      <c r="E136" s="145" t="s">
        <v>220</v>
      </c>
      <c r="F136" s="145" t="s">
        <v>221</v>
      </c>
      <c r="I136" s="146"/>
      <c r="J136" s="147">
        <f>BK136</f>
        <v>0</v>
      </c>
      <c r="L136" s="143"/>
      <c r="M136" s="148"/>
      <c r="N136" s="149"/>
      <c r="O136" s="149"/>
      <c r="P136" s="150">
        <f>P137+P150+P154+P156+P174+P177</f>
        <v>0</v>
      </c>
      <c r="Q136" s="149"/>
      <c r="R136" s="150">
        <f>R137+R150+R154+R156+R174+R177</f>
        <v>0</v>
      </c>
      <c r="S136" s="149"/>
      <c r="T136" s="151">
        <f>T137+T150+T154+T156+T174+T177</f>
        <v>0</v>
      </c>
      <c r="AR136" s="144" t="s">
        <v>78</v>
      </c>
      <c r="AT136" s="152" t="s">
        <v>73</v>
      </c>
      <c r="AU136" s="152" t="s">
        <v>74</v>
      </c>
      <c r="AY136" s="144" t="s">
        <v>222</v>
      </c>
      <c r="BK136" s="153">
        <f>BK137+BK150+BK154+BK156+BK174+BK177</f>
        <v>0</v>
      </c>
    </row>
    <row r="137" spans="1:65" s="12" customFormat="1" ht="22.95" customHeight="1">
      <c r="B137" s="143"/>
      <c r="D137" s="144" t="s">
        <v>73</v>
      </c>
      <c r="E137" s="154" t="s">
        <v>78</v>
      </c>
      <c r="F137" s="154" t="s">
        <v>656</v>
      </c>
      <c r="I137" s="146"/>
      <c r="J137" s="155">
        <f>BK137</f>
        <v>0</v>
      </c>
      <c r="L137" s="143"/>
      <c r="M137" s="148"/>
      <c r="N137" s="149"/>
      <c r="O137" s="149"/>
      <c r="P137" s="150">
        <f>SUM(P138:P149)</f>
        <v>0</v>
      </c>
      <c r="Q137" s="149"/>
      <c r="R137" s="150">
        <f>SUM(R138:R149)</f>
        <v>0</v>
      </c>
      <c r="S137" s="149"/>
      <c r="T137" s="151">
        <f>SUM(T138:T149)</f>
        <v>0</v>
      </c>
      <c r="AR137" s="144" t="s">
        <v>78</v>
      </c>
      <c r="AT137" s="152" t="s">
        <v>73</v>
      </c>
      <c r="AU137" s="152" t="s">
        <v>78</v>
      </c>
      <c r="AY137" s="144" t="s">
        <v>222</v>
      </c>
      <c r="BK137" s="153">
        <f>SUM(BK138:BK149)</f>
        <v>0</v>
      </c>
    </row>
    <row r="138" spans="1:65" s="2" customFormat="1" ht="21.75" customHeight="1">
      <c r="A138" s="33"/>
      <c r="B138" s="156"/>
      <c r="C138" s="157" t="s">
        <v>78</v>
      </c>
      <c r="D138" s="157" t="s">
        <v>224</v>
      </c>
      <c r="E138" s="158" t="s">
        <v>2911</v>
      </c>
      <c r="F138" s="159" t="s">
        <v>2912</v>
      </c>
      <c r="G138" s="160" t="s">
        <v>2913</v>
      </c>
      <c r="H138" s="161">
        <v>16.2</v>
      </c>
      <c r="I138" s="162"/>
      <c r="J138" s="163">
        <f t="shared" ref="J138:J149" si="0">ROUND(I138*H138,2)</f>
        <v>0</v>
      </c>
      <c r="K138" s="164"/>
      <c r="L138" s="34"/>
      <c r="M138" s="165" t="s">
        <v>1</v>
      </c>
      <c r="N138" s="166" t="s">
        <v>40</v>
      </c>
      <c r="O138" s="62"/>
      <c r="P138" s="167">
        <f t="shared" ref="P138:P149" si="1">O138*H138</f>
        <v>0</v>
      </c>
      <c r="Q138" s="167">
        <v>0</v>
      </c>
      <c r="R138" s="167">
        <f t="shared" ref="R138:R149" si="2">Q138*H138</f>
        <v>0</v>
      </c>
      <c r="S138" s="167">
        <v>0</v>
      </c>
      <c r="T138" s="168">
        <f t="shared" ref="T138:T149" si="3"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 t="shared" ref="BE138:BE149" si="4">IF(N138="základná",J138,0)</f>
        <v>0</v>
      </c>
      <c r="BF138" s="170">
        <f t="shared" ref="BF138:BF149" si="5">IF(N138="znížená",J138,0)</f>
        <v>0</v>
      </c>
      <c r="BG138" s="170">
        <f t="shared" ref="BG138:BG149" si="6">IF(N138="zákl. prenesená",J138,0)</f>
        <v>0</v>
      </c>
      <c r="BH138" s="170">
        <f t="shared" ref="BH138:BH149" si="7">IF(N138="zníž. prenesená",J138,0)</f>
        <v>0</v>
      </c>
      <c r="BI138" s="170">
        <f t="shared" ref="BI138:BI149" si="8">IF(N138="nulová",J138,0)</f>
        <v>0</v>
      </c>
      <c r="BJ138" s="18" t="s">
        <v>85</v>
      </c>
      <c r="BK138" s="170">
        <f t="shared" ref="BK138:BK149" si="9">ROUND(I138*H138,2)</f>
        <v>0</v>
      </c>
      <c r="BL138" s="18" t="s">
        <v>114</v>
      </c>
      <c r="BM138" s="169" t="s">
        <v>2914</v>
      </c>
    </row>
    <row r="139" spans="1:65" s="2" customFormat="1" ht="16.5" customHeight="1">
      <c r="A139" s="33"/>
      <c r="B139" s="156"/>
      <c r="C139" s="157" t="s">
        <v>85</v>
      </c>
      <c r="D139" s="157" t="s">
        <v>224</v>
      </c>
      <c r="E139" s="158" t="s">
        <v>2915</v>
      </c>
      <c r="F139" s="159" t="s">
        <v>2916</v>
      </c>
      <c r="G139" s="160" t="s">
        <v>2913</v>
      </c>
      <c r="H139" s="161">
        <v>23.6</v>
      </c>
      <c r="I139" s="162"/>
      <c r="J139" s="163">
        <f t="shared" si="0"/>
        <v>0</v>
      </c>
      <c r="K139" s="164"/>
      <c r="L139" s="34"/>
      <c r="M139" s="165" t="s">
        <v>1</v>
      </c>
      <c r="N139" s="166" t="s">
        <v>40</v>
      </c>
      <c r="O139" s="62"/>
      <c r="P139" s="167">
        <f t="shared" si="1"/>
        <v>0</v>
      </c>
      <c r="Q139" s="167">
        <v>0</v>
      </c>
      <c r="R139" s="167">
        <f t="shared" si="2"/>
        <v>0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85</v>
      </c>
      <c r="BK139" s="170">
        <f t="shared" si="9"/>
        <v>0</v>
      </c>
      <c r="BL139" s="18" t="s">
        <v>114</v>
      </c>
      <c r="BM139" s="169" t="s">
        <v>2917</v>
      </c>
    </row>
    <row r="140" spans="1:65" s="2" customFormat="1" ht="16.5" customHeight="1">
      <c r="A140" s="33"/>
      <c r="B140" s="156"/>
      <c r="C140" s="157" t="s">
        <v>90</v>
      </c>
      <c r="D140" s="157" t="s">
        <v>224</v>
      </c>
      <c r="E140" s="158" t="s">
        <v>830</v>
      </c>
      <c r="F140" s="159" t="s">
        <v>831</v>
      </c>
      <c r="G140" s="160" t="s">
        <v>235</v>
      </c>
      <c r="H140" s="161">
        <v>7.4</v>
      </c>
      <c r="I140" s="162"/>
      <c r="J140" s="163">
        <f t="shared" si="0"/>
        <v>0</v>
      </c>
      <c r="K140" s="164"/>
      <c r="L140" s="34"/>
      <c r="M140" s="165" t="s">
        <v>1</v>
      </c>
      <c r="N140" s="166" t="s">
        <v>40</v>
      </c>
      <c r="O140" s="62"/>
      <c r="P140" s="167">
        <f t="shared" si="1"/>
        <v>0</v>
      </c>
      <c r="Q140" s="167">
        <v>0</v>
      </c>
      <c r="R140" s="167">
        <f t="shared" si="2"/>
        <v>0</v>
      </c>
      <c r="S140" s="167">
        <v>0</v>
      </c>
      <c r="T140" s="168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85</v>
      </c>
      <c r="BK140" s="170">
        <f t="shared" si="9"/>
        <v>0</v>
      </c>
      <c r="BL140" s="18" t="s">
        <v>114</v>
      </c>
      <c r="BM140" s="169" t="s">
        <v>2918</v>
      </c>
    </row>
    <row r="141" spans="1:65" s="2" customFormat="1" ht="24.15" customHeight="1">
      <c r="A141" s="33"/>
      <c r="B141" s="156"/>
      <c r="C141" s="157" t="s">
        <v>114</v>
      </c>
      <c r="D141" s="157" t="s">
        <v>224</v>
      </c>
      <c r="E141" s="158" t="s">
        <v>2919</v>
      </c>
      <c r="F141" s="159" t="s">
        <v>2920</v>
      </c>
      <c r="G141" s="160" t="s">
        <v>249</v>
      </c>
      <c r="H141" s="161">
        <v>17.399999999999999</v>
      </c>
      <c r="I141" s="162"/>
      <c r="J141" s="163">
        <f t="shared" si="0"/>
        <v>0</v>
      </c>
      <c r="K141" s="164"/>
      <c r="L141" s="34"/>
      <c r="M141" s="165" t="s">
        <v>1</v>
      </c>
      <c r="N141" s="166" t="s">
        <v>40</v>
      </c>
      <c r="O141" s="62"/>
      <c r="P141" s="167">
        <f t="shared" si="1"/>
        <v>0</v>
      </c>
      <c r="Q141" s="167">
        <v>0</v>
      </c>
      <c r="R141" s="167">
        <f t="shared" si="2"/>
        <v>0</v>
      </c>
      <c r="S141" s="167">
        <v>0</v>
      </c>
      <c r="T141" s="168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114</v>
      </c>
      <c r="AT141" s="169" t="s">
        <v>224</v>
      </c>
      <c r="AU141" s="169" t="s">
        <v>85</v>
      </c>
      <c r="AY141" s="18" t="s">
        <v>222</v>
      </c>
      <c r="BE141" s="170">
        <f t="shared" si="4"/>
        <v>0</v>
      </c>
      <c r="BF141" s="170">
        <f t="shared" si="5"/>
        <v>0</v>
      </c>
      <c r="BG141" s="170">
        <f t="shared" si="6"/>
        <v>0</v>
      </c>
      <c r="BH141" s="170">
        <f t="shared" si="7"/>
        <v>0</v>
      </c>
      <c r="BI141" s="170">
        <f t="shared" si="8"/>
        <v>0</v>
      </c>
      <c r="BJ141" s="18" t="s">
        <v>85</v>
      </c>
      <c r="BK141" s="170">
        <f t="shared" si="9"/>
        <v>0</v>
      </c>
      <c r="BL141" s="18" t="s">
        <v>114</v>
      </c>
      <c r="BM141" s="169" t="s">
        <v>2921</v>
      </c>
    </row>
    <row r="142" spans="1:65" s="2" customFormat="1" ht="24.15" customHeight="1">
      <c r="A142" s="33"/>
      <c r="B142" s="156"/>
      <c r="C142" s="157" t="s">
        <v>121</v>
      </c>
      <c r="D142" s="157" t="s">
        <v>224</v>
      </c>
      <c r="E142" s="158" t="s">
        <v>2922</v>
      </c>
      <c r="F142" s="159" t="s">
        <v>2923</v>
      </c>
      <c r="G142" s="160" t="s">
        <v>249</v>
      </c>
      <c r="H142" s="161">
        <v>17.399999999999999</v>
      </c>
      <c r="I142" s="162"/>
      <c r="J142" s="163">
        <f t="shared" si="0"/>
        <v>0</v>
      </c>
      <c r="K142" s="164"/>
      <c r="L142" s="34"/>
      <c r="M142" s="165" t="s">
        <v>1</v>
      </c>
      <c r="N142" s="166" t="s">
        <v>40</v>
      </c>
      <c r="O142" s="62"/>
      <c r="P142" s="167">
        <f t="shared" si="1"/>
        <v>0</v>
      </c>
      <c r="Q142" s="167">
        <v>0</v>
      </c>
      <c r="R142" s="167">
        <f t="shared" si="2"/>
        <v>0</v>
      </c>
      <c r="S142" s="167">
        <v>0</v>
      </c>
      <c r="T142" s="168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114</v>
      </c>
      <c r="AT142" s="169" t="s">
        <v>224</v>
      </c>
      <c r="AU142" s="169" t="s">
        <v>85</v>
      </c>
      <c r="AY142" s="18" t="s">
        <v>222</v>
      </c>
      <c r="BE142" s="170">
        <f t="shared" si="4"/>
        <v>0</v>
      </c>
      <c r="BF142" s="170">
        <f t="shared" si="5"/>
        <v>0</v>
      </c>
      <c r="BG142" s="170">
        <f t="shared" si="6"/>
        <v>0</v>
      </c>
      <c r="BH142" s="170">
        <f t="shared" si="7"/>
        <v>0</v>
      </c>
      <c r="BI142" s="170">
        <f t="shared" si="8"/>
        <v>0</v>
      </c>
      <c r="BJ142" s="18" t="s">
        <v>85</v>
      </c>
      <c r="BK142" s="170">
        <f t="shared" si="9"/>
        <v>0</v>
      </c>
      <c r="BL142" s="18" t="s">
        <v>114</v>
      </c>
      <c r="BM142" s="169" t="s">
        <v>2924</v>
      </c>
    </row>
    <row r="143" spans="1:65" s="2" customFormat="1" ht="21.75" customHeight="1">
      <c r="A143" s="33"/>
      <c r="B143" s="156"/>
      <c r="C143" s="157" t="s">
        <v>137</v>
      </c>
      <c r="D143" s="157" t="s">
        <v>224</v>
      </c>
      <c r="E143" s="158" t="s">
        <v>673</v>
      </c>
      <c r="F143" s="159" t="s">
        <v>836</v>
      </c>
      <c r="G143" s="160" t="s">
        <v>235</v>
      </c>
      <c r="H143" s="161">
        <v>6</v>
      </c>
      <c r="I143" s="162"/>
      <c r="J143" s="163">
        <f t="shared" si="0"/>
        <v>0</v>
      </c>
      <c r="K143" s="164"/>
      <c r="L143" s="34"/>
      <c r="M143" s="165" t="s">
        <v>1</v>
      </c>
      <c r="N143" s="166" t="s">
        <v>40</v>
      </c>
      <c r="O143" s="62"/>
      <c r="P143" s="167">
        <f t="shared" si="1"/>
        <v>0</v>
      </c>
      <c r="Q143" s="167">
        <v>0</v>
      </c>
      <c r="R143" s="167">
        <f t="shared" si="2"/>
        <v>0</v>
      </c>
      <c r="S143" s="167">
        <v>0</v>
      </c>
      <c r="T143" s="168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114</v>
      </c>
      <c r="AT143" s="169" t="s">
        <v>224</v>
      </c>
      <c r="AU143" s="169" t="s">
        <v>85</v>
      </c>
      <c r="AY143" s="18" t="s">
        <v>222</v>
      </c>
      <c r="BE143" s="170">
        <f t="shared" si="4"/>
        <v>0</v>
      </c>
      <c r="BF143" s="170">
        <f t="shared" si="5"/>
        <v>0</v>
      </c>
      <c r="BG143" s="170">
        <f t="shared" si="6"/>
        <v>0</v>
      </c>
      <c r="BH143" s="170">
        <f t="shared" si="7"/>
        <v>0</v>
      </c>
      <c r="BI143" s="170">
        <f t="shared" si="8"/>
        <v>0</v>
      </c>
      <c r="BJ143" s="18" t="s">
        <v>85</v>
      </c>
      <c r="BK143" s="170">
        <f t="shared" si="9"/>
        <v>0</v>
      </c>
      <c r="BL143" s="18" t="s">
        <v>114</v>
      </c>
      <c r="BM143" s="169" t="s">
        <v>2925</v>
      </c>
    </row>
    <row r="144" spans="1:65" s="2" customFormat="1" ht="24.15" customHeight="1">
      <c r="A144" s="33"/>
      <c r="B144" s="156"/>
      <c r="C144" s="157" t="s">
        <v>146</v>
      </c>
      <c r="D144" s="157" t="s">
        <v>224</v>
      </c>
      <c r="E144" s="158" t="s">
        <v>2926</v>
      </c>
      <c r="F144" s="159" t="s">
        <v>2927</v>
      </c>
      <c r="G144" s="160" t="s">
        <v>235</v>
      </c>
      <c r="H144" s="161">
        <v>6</v>
      </c>
      <c r="I144" s="162"/>
      <c r="J144" s="163">
        <f t="shared" si="0"/>
        <v>0</v>
      </c>
      <c r="K144" s="164"/>
      <c r="L144" s="34"/>
      <c r="M144" s="165" t="s">
        <v>1</v>
      </c>
      <c r="N144" s="166" t="s">
        <v>40</v>
      </c>
      <c r="O144" s="62"/>
      <c r="P144" s="167">
        <f t="shared" si="1"/>
        <v>0</v>
      </c>
      <c r="Q144" s="167">
        <v>0</v>
      </c>
      <c r="R144" s="167">
        <f t="shared" si="2"/>
        <v>0</v>
      </c>
      <c r="S144" s="167">
        <v>0</v>
      </c>
      <c r="T144" s="168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114</v>
      </c>
      <c r="AT144" s="169" t="s">
        <v>224</v>
      </c>
      <c r="AU144" s="169" t="s">
        <v>85</v>
      </c>
      <c r="AY144" s="18" t="s">
        <v>222</v>
      </c>
      <c r="BE144" s="170">
        <f t="shared" si="4"/>
        <v>0</v>
      </c>
      <c r="BF144" s="170">
        <f t="shared" si="5"/>
        <v>0</v>
      </c>
      <c r="BG144" s="170">
        <f t="shared" si="6"/>
        <v>0</v>
      </c>
      <c r="BH144" s="170">
        <f t="shared" si="7"/>
        <v>0</v>
      </c>
      <c r="BI144" s="170">
        <f t="shared" si="8"/>
        <v>0</v>
      </c>
      <c r="BJ144" s="18" t="s">
        <v>85</v>
      </c>
      <c r="BK144" s="170">
        <f t="shared" si="9"/>
        <v>0</v>
      </c>
      <c r="BL144" s="18" t="s">
        <v>114</v>
      </c>
      <c r="BM144" s="169" t="s">
        <v>2928</v>
      </c>
    </row>
    <row r="145" spans="1:65" s="2" customFormat="1" ht="16.5" customHeight="1">
      <c r="A145" s="33"/>
      <c r="B145" s="156"/>
      <c r="C145" s="157" t="s">
        <v>153</v>
      </c>
      <c r="D145" s="157" t="s">
        <v>224</v>
      </c>
      <c r="E145" s="158" t="s">
        <v>683</v>
      </c>
      <c r="F145" s="159" t="s">
        <v>684</v>
      </c>
      <c r="G145" s="160" t="s">
        <v>235</v>
      </c>
      <c r="H145" s="161">
        <v>6</v>
      </c>
      <c r="I145" s="162"/>
      <c r="J145" s="163">
        <f t="shared" si="0"/>
        <v>0</v>
      </c>
      <c r="K145" s="164"/>
      <c r="L145" s="34"/>
      <c r="M145" s="165" t="s">
        <v>1</v>
      </c>
      <c r="N145" s="166" t="s">
        <v>40</v>
      </c>
      <c r="O145" s="62"/>
      <c r="P145" s="167">
        <f t="shared" si="1"/>
        <v>0</v>
      </c>
      <c r="Q145" s="167">
        <v>0</v>
      </c>
      <c r="R145" s="167">
        <f t="shared" si="2"/>
        <v>0</v>
      </c>
      <c r="S145" s="167">
        <v>0</v>
      </c>
      <c r="T145" s="168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114</v>
      </c>
      <c r="AT145" s="169" t="s">
        <v>224</v>
      </c>
      <c r="AU145" s="169" t="s">
        <v>85</v>
      </c>
      <c r="AY145" s="18" t="s">
        <v>222</v>
      </c>
      <c r="BE145" s="170">
        <f t="shared" si="4"/>
        <v>0</v>
      </c>
      <c r="BF145" s="170">
        <f t="shared" si="5"/>
        <v>0</v>
      </c>
      <c r="BG145" s="170">
        <f t="shared" si="6"/>
        <v>0</v>
      </c>
      <c r="BH145" s="170">
        <f t="shared" si="7"/>
        <v>0</v>
      </c>
      <c r="BI145" s="170">
        <f t="shared" si="8"/>
        <v>0</v>
      </c>
      <c r="BJ145" s="18" t="s">
        <v>85</v>
      </c>
      <c r="BK145" s="170">
        <f t="shared" si="9"/>
        <v>0</v>
      </c>
      <c r="BL145" s="18" t="s">
        <v>114</v>
      </c>
      <c r="BM145" s="169" t="s">
        <v>2929</v>
      </c>
    </row>
    <row r="146" spans="1:65" s="2" customFormat="1" ht="24.15" customHeight="1">
      <c r="A146" s="33"/>
      <c r="B146" s="156"/>
      <c r="C146" s="157" t="s">
        <v>160</v>
      </c>
      <c r="D146" s="157" t="s">
        <v>224</v>
      </c>
      <c r="E146" s="158" t="s">
        <v>669</v>
      </c>
      <c r="F146" s="159" t="s">
        <v>2930</v>
      </c>
      <c r="G146" s="160" t="s">
        <v>235</v>
      </c>
      <c r="H146" s="161">
        <v>17.600000000000001</v>
      </c>
      <c r="I146" s="162"/>
      <c r="J146" s="163">
        <f t="shared" si="0"/>
        <v>0</v>
      </c>
      <c r="K146" s="164"/>
      <c r="L146" s="34"/>
      <c r="M146" s="165" t="s">
        <v>1</v>
      </c>
      <c r="N146" s="166" t="s">
        <v>40</v>
      </c>
      <c r="O146" s="62"/>
      <c r="P146" s="167">
        <f t="shared" si="1"/>
        <v>0</v>
      </c>
      <c r="Q146" s="167">
        <v>0</v>
      </c>
      <c r="R146" s="167">
        <f t="shared" si="2"/>
        <v>0</v>
      </c>
      <c r="S146" s="167">
        <v>0</v>
      </c>
      <c r="T146" s="168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114</v>
      </c>
      <c r="AT146" s="169" t="s">
        <v>224</v>
      </c>
      <c r="AU146" s="169" t="s">
        <v>85</v>
      </c>
      <c r="AY146" s="18" t="s">
        <v>222</v>
      </c>
      <c r="BE146" s="170">
        <f t="shared" si="4"/>
        <v>0</v>
      </c>
      <c r="BF146" s="170">
        <f t="shared" si="5"/>
        <v>0</v>
      </c>
      <c r="BG146" s="170">
        <f t="shared" si="6"/>
        <v>0</v>
      </c>
      <c r="BH146" s="170">
        <f t="shared" si="7"/>
        <v>0</v>
      </c>
      <c r="BI146" s="170">
        <f t="shared" si="8"/>
        <v>0</v>
      </c>
      <c r="BJ146" s="18" t="s">
        <v>85</v>
      </c>
      <c r="BK146" s="170">
        <f t="shared" si="9"/>
        <v>0</v>
      </c>
      <c r="BL146" s="18" t="s">
        <v>114</v>
      </c>
      <c r="BM146" s="169" t="s">
        <v>2931</v>
      </c>
    </row>
    <row r="147" spans="1:65" s="2" customFormat="1" ht="24.15" customHeight="1">
      <c r="A147" s="33"/>
      <c r="B147" s="156"/>
      <c r="C147" s="157" t="s">
        <v>179</v>
      </c>
      <c r="D147" s="157" t="s">
        <v>224</v>
      </c>
      <c r="E147" s="158" t="s">
        <v>844</v>
      </c>
      <c r="F147" s="159" t="s">
        <v>845</v>
      </c>
      <c r="G147" s="160" t="s">
        <v>235</v>
      </c>
      <c r="H147" s="161">
        <v>1.64</v>
      </c>
      <c r="I147" s="162"/>
      <c r="J147" s="163">
        <f t="shared" si="0"/>
        <v>0</v>
      </c>
      <c r="K147" s="164"/>
      <c r="L147" s="34"/>
      <c r="M147" s="165" t="s">
        <v>1</v>
      </c>
      <c r="N147" s="166" t="s">
        <v>40</v>
      </c>
      <c r="O147" s="62"/>
      <c r="P147" s="167">
        <f t="shared" si="1"/>
        <v>0</v>
      </c>
      <c r="Q147" s="167">
        <v>0</v>
      </c>
      <c r="R147" s="167">
        <f t="shared" si="2"/>
        <v>0</v>
      </c>
      <c r="S147" s="167">
        <v>0</v>
      </c>
      <c r="T147" s="168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114</v>
      </c>
      <c r="AT147" s="169" t="s">
        <v>224</v>
      </c>
      <c r="AU147" s="169" t="s">
        <v>85</v>
      </c>
      <c r="AY147" s="18" t="s">
        <v>222</v>
      </c>
      <c r="BE147" s="170">
        <f t="shared" si="4"/>
        <v>0</v>
      </c>
      <c r="BF147" s="170">
        <f t="shared" si="5"/>
        <v>0</v>
      </c>
      <c r="BG147" s="170">
        <f t="shared" si="6"/>
        <v>0</v>
      </c>
      <c r="BH147" s="170">
        <f t="shared" si="7"/>
        <v>0</v>
      </c>
      <c r="BI147" s="170">
        <f t="shared" si="8"/>
        <v>0</v>
      </c>
      <c r="BJ147" s="18" t="s">
        <v>85</v>
      </c>
      <c r="BK147" s="170">
        <f t="shared" si="9"/>
        <v>0</v>
      </c>
      <c r="BL147" s="18" t="s">
        <v>114</v>
      </c>
      <c r="BM147" s="169" t="s">
        <v>2932</v>
      </c>
    </row>
    <row r="148" spans="1:65" s="2" customFormat="1" ht="16.5" customHeight="1">
      <c r="A148" s="33"/>
      <c r="B148" s="156"/>
      <c r="C148" s="209" t="s">
        <v>314</v>
      </c>
      <c r="D148" s="209" t="s">
        <v>588</v>
      </c>
      <c r="E148" s="210" t="s">
        <v>2933</v>
      </c>
      <c r="F148" s="211" t="s">
        <v>2934</v>
      </c>
      <c r="G148" s="212" t="s">
        <v>235</v>
      </c>
      <c r="H148" s="213">
        <v>1.64</v>
      </c>
      <c r="I148" s="214"/>
      <c r="J148" s="215">
        <f t="shared" si="0"/>
        <v>0</v>
      </c>
      <c r="K148" s="216"/>
      <c r="L148" s="217"/>
      <c r="M148" s="218" t="s">
        <v>1</v>
      </c>
      <c r="N148" s="219" t="s">
        <v>40</v>
      </c>
      <c r="O148" s="62"/>
      <c r="P148" s="167">
        <f t="shared" si="1"/>
        <v>0</v>
      </c>
      <c r="Q148" s="167">
        <v>0</v>
      </c>
      <c r="R148" s="167">
        <f t="shared" si="2"/>
        <v>0</v>
      </c>
      <c r="S148" s="167">
        <v>0</v>
      </c>
      <c r="T148" s="168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153</v>
      </c>
      <c r="AT148" s="169" t="s">
        <v>588</v>
      </c>
      <c r="AU148" s="169" t="s">
        <v>85</v>
      </c>
      <c r="AY148" s="18" t="s">
        <v>222</v>
      </c>
      <c r="BE148" s="170">
        <f t="shared" si="4"/>
        <v>0</v>
      </c>
      <c r="BF148" s="170">
        <f t="shared" si="5"/>
        <v>0</v>
      </c>
      <c r="BG148" s="170">
        <f t="shared" si="6"/>
        <v>0</v>
      </c>
      <c r="BH148" s="170">
        <f t="shared" si="7"/>
        <v>0</v>
      </c>
      <c r="BI148" s="170">
        <f t="shared" si="8"/>
        <v>0</v>
      </c>
      <c r="BJ148" s="18" t="s">
        <v>85</v>
      </c>
      <c r="BK148" s="170">
        <f t="shared" si="9"/>
        <v>0</v>
      </c>
      <c r="BL148" s="18" t="s">
        <v>114</v>
      </c>
      <c r="BM148" s="169" t="s">
        <v>2935</v>
      </c>
    </row>
    <row r="149" spans="1:65" s="2" customFormat="1" ht="21.75" customHeight="1">
      <c r="A149" s="33"/>
      <c r="B149" s="156"/>
      <c r="C149" s="157" t="s">
        <v>321</v>
      </c>
      <c r="D149" s="157" t="s">
        <v>224</v>
      </c>
      <c r="E149" s="158" t="s">
        <v>850</v>
      </c>
      <c r="F149" s="159" t="s">
        <v>851</v>
      </c>
      <c r="G149" s="160" t="s">
        <v>249</v>
      </c>
      <c r="H149" s="161">
        <v>5</v>
      </c>
      <c r="I149" s="162"/>
      <c r="J149" s="163">
        <f t="shared" si="0"/>
        <v>0</v>
      </c>
      <c r="K149" s="164"/>
      <c r="L149" s="34"/>
      <c r="M149" s="165" t="s">
        <v>1</v>
      </c>
      <c r="N149" s="166" t="s">
        <v>40</v>
      </c>
      <c r="O149" s="62"/>
      <c r="P149" s="167">
        <f t="shared" si="1"/>
        <v>0</v>
      </c>
      <c r="Q149" s="167">
        <v>0</v>
      </c>
      <c r="R149" s="167">
        <f t="shared" si="2"/>
        <v>0</v>
      </c>
      <c r="S149" s="167">
        <v>0</v>
      </c>
      <c r="T149" s="168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114</v>
      </c>
      <c r="AT149" s="169" t="s">
        <v>224</v>
      </c>
      <c r="AU149" s="169" t="s">
        <v>85</v>
      </c>
      <c r="AY149" s="18" t="s">
        <v>222</v>
      </c>
      <c r="BE149" s="170">
        <f t="shared" si="4"/>
        <v>0</v>
      </c>
      <c r="BF149" s="170">
        <f t="shared" si="5"/>
        <v>0</v>
      </c>
      <c r="BG149" s="170">
        <f t="shared" si="6"/>
        <v>0</v>
      </c>
      <c r="BH149" s="170">
        <f t="shared" si="7"/>
        <v>0</v>
      </c>
      <c r="BI149" s="170">
        <f t="shared" si="8"/>
        <v>0</v>
      </c>
      <c r="BJ149" s="18" t="s">
        <v>85</v>
      </c>
      <c r="BK149" s="170">
        <f t="shared" si="9"/>
        <v>0</v>
      </c>
      <c r="BL149" s="18" t="s">
        <v>114</v>
      </c>
      <c r="BM149" s="169" t="s">
        <v>2936</v>
      </c>
    </row>
    <row r="150" spans="1:65" s="12" customFormat="1" ht="22.95" customHeight="1">
      <c r="B150" s="143"/>
      <c r="D150" s="144" t="s">
        <v>73</v>
      </c>
      <c r="E150" s="154" t="s">
        <v>85</v>
      </c>
      <c r="F150" s="154" t="s">
        <v>686</v>
      </c>
      <c r="I150" s="146"/>
      <c r="J150" s="155">
        <f>BK150</f>
        <v>0</v>
      </c>
      <c r="L150" s="143"/>
      <c r="M150" s="148"/>
      <c r="N150" s="149"/>
      <c r="O150" s="149"/>
      <c r="P150" s="150">
        <f>SUM(P151:P153)</f>
        <v>0</v>
      </c>
      <c r="Q150" s="149"/>
      <c r="R150" s="150">
        <f>SUM(R151:R153)</f>
        <v>0</v>
      </c>
      <c r="S150" s="149"/>
      <c r="T150" s="151">
        <f>SUM(T151:T153)</f>
        <v>0</v>
      </c>
      <c r="AR150" s="144" t="s">
        <v>78</v>
      </c>
      <c r="AT150" s="152" t="s">
        <v>73</v>
      </c>
      <c r="AU150" s="152" t="s">
        <v>78</v>
      </c>
      <c r="AY150" s="144" t="s">
        <v>222</v>
      </c>
      <c r="BK150" s="153">
        <f>SUM(BK151:BK153)</f>
        <v>0</v>
      </c>
    </row>
    <row r="151" spans="1:65" s="2" customFormat="1" ht="24.15" customHeight="1">
      <c r="A151" s="33"/>
      <c r="B151" s="156"/>
      <c r="C151" s="157" t="s">
        <v>330</v>
      </c>
      <c r="D151" s="157" t="s">
        <v>224</v>
      </c>
      <c r="E151" s="158" t="s">
        <v>2444</v>
      </c>
      <c r="F151" s="159" t="s">
        <v>2937</v>
      </c>
      <c r="G151" s="160" t="s">
        <v>235</v>
      </c>
      <c r="H151" s="161">
        <v>0.4</v>
      </c>
      <c r="I151" s="162"/>
      <c r="J151" s="163">
        <f>ROUND(I151*H151,2)</f>
        <v>0</v>
      </c>
      <c r="K151" s="164"/>
      <c r="L151" s="34"/>
      <c r="M151" s="165" t="s">
        <v>1</v>
      </c>
      <c r="N151" s="166" t="s">
        <v>40</v>
      </c>
      <c r="O151" s="62"/>
      <c r="P151" s="167">
        <f>O151*H151</f>
        <v>0</v>
      </c>
      <c r="Q151" s="167">
        <v>0</v>
      </c>
      <c r="R151" s="167">
        <f>Q151*H151</f>
        <v>0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114</v>
      </c>
      <c r="AT151" s="169" t="s">
        <v>224</v>
      </c>
      <c r="AU151" s="169" t="s">
        <v>85</v>
      </c>
      <c r="AY151" s="18" t="s">
        <v>222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8" t="s">
        <v>85</v>
      </c>
      <c r="BK151" s="170">
        <f>ROUND(I151*H151,2)</f>
        <v>0</v>
      </c>
      <c r="BL151" s="18" t="s">
        <v>114</v>
      </c>
      <c r="BM151" s="169" t="s">
        <v>2938</v>
      </c>
    </row>
    <row r="152" spans="1:65" s="2" customFormat="1" ht="16.5" customHeight="1">
      <c r="A152" s="33"/>
      <c r="B152" s="156"/>
      <c r="C152" s="157" t="s">
        <v>335</v>
      </c>
      <c r="D152" s="157" t="s">
        <v>224</v>
      </c>
      <c r="E152" s="158" t="s">
        <v>2939</v>
      </c>
      <c r="F152" s="159" t="s">
        <v>2940</v>
      </c>
      <c r="G152" s="160" t="s">
        <v>235</v>
      </c>
      <c r="H152" s="161">
        <v>0.3</v>
      </c>
      <c r="I152" s="162"/>
      <c r="J152" s="163">
        <f>ROUND(I152*H152,2)</f>
        <v>0</v>
      </c>
      <c r="K152" s="164"/>
      <c r="L152" s="34"/>
      <c r="M152" s="165" t="s">
        <v>1</v>
      </c>
      <c r="N152" s="166" t="s">
        <v>40</v>
      </c>
      <c r="O152" s="62"/>
      <c r="P152" s="167">
        <f>O152*H152</f>
        <v>0</v>
      </c>
      <c r="Q152" s="167">
        <v>0</v>
      </c>
      <c r="R152" s="167">
        <f>Q152*H152</f>
        <v>0</v>
      </c>
      <c r="S152" s="167">
        <v>0</v>
      </c>
      <c r="T152" s="16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114</v>
      </c>
      <c r="AT152" s="169" t="s">
        <v>224</v>
      </c>
      <c r="AU152" s="169" t="s">
        <v>85</v>
      </c>
      <c r="AY152" s="18" t="s">
        <v>222</v>
      </c>
      <c r="BE152" s="170">
        <f>IF(N152="základná",J152,0)</f>
        <v>0</v>
      </c>
      <c r="BF152" s="170">
        <f>IF(N152="znížená",J152,0)</f>
        <v>0</v>
      </c>
      <c r="BG152" s="170">
        <f>IF(N152="zákl. prenesená",J152,0)</f>
        <v>0</v>
      </c>
      <c r="BH152" s="170">
        <f>IF(N152="zníž. prenesená",J152,0)</f>
        <v>0</v>
      </c>
      <c r="BI152" s="170">
        <f>IF(N152="nulová",J152,0)</f>
        <v>0</v>
      </c>
      <c r="BJ152" s="18" t="s">
        <v>85</v>
      </c>
      <c r="BK152" s="170">
        <f>ROUND(I152*H152,2)</f>
        <v>0</v>
      </c>
      <c r="BL152" s="18" t="s">
        <v>114</v>
      </c>
      <c r="BM152" s="169" t="s">
        <v>2941</v>
      </c>
    </row>
    <row r="153" spans="1:65" s="2" customFormat="1" ht="16.5" customHeight="1">
      <c r="A153" s="33"/>
      <c r="B153" s="156"/>
      <c r="C153" s="157" t="s">
        <v>339</v>
      </c>
      <c r="D153" s="157" t="s">
        <v>224</v>
      </c>
      <c r="E153" s="158" t="s">
        <v>698</v>
      </c>
      <c r="F153" s="159" t="s">
        <v>699</v>
      </c>
      <c r="G153" s="160" t="s">
        <v>482</v>
      </c>
      <c r="H153" s="161">
        <v>0.05</v>
      </c>
      <c r="I153" s="162"/>
      <c r="J153" s="163">
        <f>ROUND(I153*H153,2)</f>
        <v>0</v>
      </c>
      <c r="K153" s="164"/>
      <c r="L153" s="34"/>
      <c r="M153" s="165" t="s">
        <v>1</v>
      </c>
      <c r="N153" s="166" t="s">
        <v>40</v>
      </c>
      <c r="O153" s="62"/>
      <c r="P153" s="167">
        <f>O153*H153</f>
        <v>0</v>
      </c>
      <c r="Q153" s="167">
        <v>0</v>
      </c>
      <c r="R153" s="167">
        <f>Q153*H153</f>
        <v>0</v>
      </c>
      <c r="S153" s="167">
        <v>0</v>
      </c>
      <c r="T153" s="16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114</v>
      </c>
      <c r="AT153" s="169" t="s">
        <v>224</v>
      </c>
      <c r="AU153" s="169" t="s">
        <v>85</v>
      </c>
      <c r="AY153" s="18" t="s">
        <v>222</v>
      </c>
      <c r="BE153" s="170">
        <f>IF(N153="základná",J153,0)</f>
        <v>0</v>
      </c>
      <c r="BF153" s="170">
        <f>IF(N153="znížená",J153,0)</f>
        <v>0</v>
      </c>
      <c r="BG153" s="170">
        <f>IF(N153="zákl. prenesená",J153,0)</f>
        <v>0</v>
      </c>
      <c r="BH153" s="170">
        <f>IF(N153="zníž. prenesená",J153,0)</f>
        <v>0</v>
      </c>
      <c r="BI153" s="170">
        <f>IF(N153="nulová",J153,0)</f>
        <v>0</v>
      </c>
      <c r="BJ153" s="18" t="s">
        <v>85</v>
      </c>
      <c r="BK153" s="170">
        <f>ROUND(I153*H153,2)</f>
        <v>0</v>
      </c>
      <c r="BL153" s="18" t="s">
        <v>114</v>
      </c>
      <c r="BM153" s="169" t="s">
        <v>2942</v>
      </c>
    </row>
    <row r="154" spans="1:65" s="12" customFormat="1" ht="22.95" customHeight="1">
      <c r="B154" s="143"/>
      <c r="D154" s="144" t="s">
        <v>73</v>
      </c>
      <c r="E154" s="154" t="s">
        <v>114</v>
      </c>
      <c r="F154" s="154" t="s">
        <v>770</v>
      </c>
      <c r="I154" s="146"/>
      <c r="J154" s="155">
        <f>BK154</f>
        <v>0</v>
      </c>
      <c r="L154" s="143"/>
      <c r="M154" s="148"/>
      <c r="N154" s="149"/>
      <c r="O154" s="149"/>
      <c r="P154" s="150">
        <f>P155</f>
        <v>0</v>
      </c>
      <c r="Q154" s="149"/>
      <c r="R154" s="150">
        <f>R155</f>
        <v>0</v>
      </c>
      <c r="S154" s="149"/>
      <c r="T154" s="151">
        <f>T155</f>
        <v>0</v>
      </c>
      <c r="AR154" s="144" t="s">
        <v>78</v>
      </c>
      <c r="AT154" s="152" t="s">
        <v>73</v>
      </c>
      <c r="AU154" s="152" t="s">
        <v>78</v>
      </c>
      <c r="AY154" s="144" t="s">
        <v>222</v>
      </c>
      <c r="BK154" s="153">
        <f>BK155</f>
        <v>0</v>
      </c>
    </row>
    <row r="155" spans="1:65" s="2" customFormat="1" ht="33" customHeight="1">
      <c r="A155" s="33"/>
      <c r="B155" s="156"/>
      <c r="C155" s="157" t="s">
        <v>349</v>
      </c>
      <c r="D155" s="157" t="s">
        <v>224</v>
      </c>
      <c r="E155" s="158" t="s">
        <v>853</v>
      </c>
      <c r="F155" s="159" t="s">
        <v>2943</v>
      </c>
      <c r="G155" s="160" t="s">
        <v>235</v>
      </c>
      <c r="H155" s="161">
        <v>0.74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0</v>
      </c>
      <c r="R155" s="167">
        <f>Q155*H155</f>
        <v>0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114</v>
      </c>
      <c r="AT155" s="169" t="s">
        <v>224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114</v>
      </c>
      <c r="BM155" s="169" t="s">
        <v>2944</v>
      </c>
    </row>
    <row r="156" spans="1:65" s="12" customFormat="1" ht="22.95" customHeight="1">
      <c r="B156" s="143"/>
      <c r="D156" s="144" t="s">
        <v>73</v>
      </c>
      <c r="E156" s="154" t="s">
        <v>153</v>
      </c>
      <c r="F156" s="154" t="s">
        <v>2945</v>
      </c>
      <c r="I156" s="146"/>
      <c r="J156" s="155">
        <f>BK156</f>
        <v>0</v>
      </c>
      <c r="L156" s="143"/>
      <c r="M156" s="148"/>
      <c r="N156" s="149"/>
      <c r="O156" s="149"/>
      <c r="P156" s="150">
        <f>SUM(P157:P173)</f>
        <v>0</v>
      </c>
      <c r="Q156" s="149"/>
      <c r="R156" s="150">
        <f>SUM(R157:R173)</f>
        <v>0</v>
      </c>
      <c r="S156" s="149"/>
      <c r="T156" s="151">
        <f>SUM(T157:T173)</f>
        <v>0</v>
      </c>
      <c r="AR156" s="144" t="s">
        <v>78</v>
      </c>
      <c r="AT156" s="152" t="s">
        <v>73</v>
      </c>
      <c r="AU156" s="152" t="s">
        <v>78</v>
      </c>
      <c r="AY156" s="144" t="s">
        <v>222</v>
      </c>
      <c r="BK156" s="153">
        <f>SUM(BK157:BK173)</f>
        <v>0</v>
      </c>
    </row>
    <row r="157" spans="1:65" s="2" customFormat="1" ht="24.15" customHeight="1">
      <c r="A157" s="33"/>
      <c r="B157" s="156"/>
      <c r="C157" s="157" t="s">
        <v>357</v>
      </c>
      <c r="D157" s="157" t="s">
        <v>224</v>
      </c>
      <c r="E157" s="158" t="s">
        <v>2946</v>
      </c>
      <c r="F157" s="159" t="s">
        <v>2947</v>
      </c>
      <c r="G157" s="160" t="s">
        <v>399</v>
      </c>
      <c r="H157" s="161">
        <v>8.9</v>
      </c>
      <c r="I157" s="162"/>
      <c r="J157" s="163">
        <f t="shared" ref="J157:J173" si="10">ROUND(I157*H157,2)</f>
        <v>0</v>
      </c>
      <c r="K157" s="164"/>
      <c r="L157" s="34"/>
      <c r="M157" s="165" t="s">
        <v>1</v>
      </c>
      <c r="N157" s="166" t="s">
        <v>40</v>
      </c>
      <c r="O157" s="62"/>
      <c r="P157" s="167">
        <f t="shared" ref="P157:P173" si="11">O157*H157</f>
        <v>0</v>
      </c>
      <c r="Q157" s="167">
        <v>0</v>
      </c>
      <c r="R157" s="167">
        <f t="shared" ref="R157:R173" si="12">Q157*H157</f>
        <v>0</v>
      </c>
      <c r="S157" s="167">
        <v>0</v>
      </c>
      <c r="T157" s="168">
        <f t="shared" ref="T157:T173" si="13"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114</v>
      </c>
      <c r="AT157" s="169" t="s">
        <v>224</v>
      </c>
      <c r="AU157" s="169" t="s">
        <v>85</v>
      </c>
      <c r="AY157" s="18" t="s">
        <v>222</v>
      </c>
      <c r="BE157" s="170">
        <f t="shared" ref="BE157:BE173" si="14">IF(N157="základná",J157,0)</f>
        <v>0</v>
      </c>
      <c r="BF157" s="170">
        <f t="shared" ref="BF157:BF173" si="15">IF(N157="znížená",J157,0)</f>
        <v>0</v>
      </c>
      <c r="BG157" s="170">
        <f t="shared" ref="BG157:BG173" si="16">IF(N157="zákl. prenesená",J157,0)</f>
        <v>0</v>
      </c>
      <c r="BH157" s="170">
        <f t="shared" ref="BH157:BH173" si="17">IF(N157="zníž. prenesená",J157,0)</f>
        <v>0</v>
      </c>
      <c r="BI157" s="170">
        <f t="shared" ref="BI157:BI173" si="18">IF(N157="nulová",J157,0)</f>
        <v>0</v>
      </c>
      <c r="BJ157" s="18" t="s">
        <v>85</v>
      </c>
      <c r="BK157" s="170">
        <f t="shared" ref="BK157:BK173" si="19">ROUND(I157*H157,2)</f>
        <v>0</v>
      </c>
      <c r="BL157" s="18" t="s">
        <v>114</v>
      </c>
      <c r="BM157" s="169" t="s">
        <v>2948</v>
      </c>
    </row>
    <row r="158" spans="1:65" s="2" customFormat="1" ht="24.15" customHeight="1">
      <c r="A158" s="33"/>
      <c r="B158" s="156"/>
      <c r="C158" s="209" t="s">
        <v>362</v>
      </c>
      <c r="D158" s="209" t="s">
        <v>588</v>
      </c>
      <c r="E158" s="210" t="s">
        <v>2949</v>
      </c>
      <c r="F158" s="211" t="s">
        <v>2950</v>
      </c>
      <c r="G158" s="212" t="s">
        <v>399</v>
      </c>
      <c r="H158" s="213">
        <v>8.9</v>
      </c>
      <c r="I158" s="214"/>
      <c r="J158" s="215">
        <f t="shared" si="10"/>
        <v>0</v>
      </c>
      <c r="K158" s="216"/>
      <c r="L158" s="217"/>
      <c r="M158" s="218" t="s">
        <v>1</v>
      </c>
      <c r="N158" s="219" t="s">
        <v>40</v>
      </c>
      <c r="O158" s="62"/>
      <c r="P158" s="167">
        <f t="shared" si="11"/>
        <v>0</v>
      </c>
      <c r="Q158" s="167">
        <v>0</v>
      </c>
      <c r="R158" s="167">
        <f t="shared" si="12"/>
        <v>0</v>
      </c>
      <c r="S158" s="167">
        <v>0</v>
      </c>
      <c r="T158" s="168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153</v>
      </c>
      <c r="AT158" s="169" t="s">
        <v>588</v>
      </c>
      <c r="AU158" s="169" t="s">
        <v>85</v>
      </c>
      <c r="AY158" s="18" t="s">
        <v>222</v>
      </c>
      <c r="BE158" s="170">
        <f t="shared" si="14"/>
        <v>0</v>
      </c>
      <c r="BF158" s="170">
        <f t="shared" si="15"/>
        <v>0</v>
      </c>
      <c r="BG158" s="170">
        <f t="shared" si="16"/>
        <v>0</v>
      </c>
      <c r="BH158" s="170">
        <f t="shared" si="17"/>
        <v>0</v>
      </c>
      <c r="BI158" s="170">
        <f t="shared" si="18"/>
        <v>0</v>
      </c>
      <c r="BJ158" s="18" t="s">
        <v>85</v>
      </c>
      <c r="BK158" s="170">
        <f t="shared" si="19"/>
        <v>0</v>
      </c>
      <c r="BL158" s="18" t="s">
        <v>114</v>
      </c>
      <c r="BM158" s="169" t="s">
        <v>2951</v>
      </c>
    </row>
    <row r="159" spans="1:65" s="2" customFormat="1" ht="16.5" customHeight="1">
      <c r="A159" s="33"/>
      <c r="B159" s="156"/>
      <c r="C159" s="209" t="s">
        <v>368</v>
      </c>
      <c r="D159" s="209" t="s">
        <v>588</v>
      </c>
      <c r="E159" s="210" t="s">
        <v>2952</v>
      </c>
      <c r="F159" s="211" t="s">
        <v>2953</v>
      </c>
      <c r="G159" s="212" t="s">
        <v>227</v>
      </c>
      <c r="H159" s="213">
        <v>4</v>
      </c>
      <c r="I159" s="214"/>
      <c r="J159" s="215">
        <f t="shared" si="10"/>
        <v>0</v>
      </c>
      <c r="K159" s="216"/>
      <c r="L159" s="217"/>
      <c r="M159" s="218" t="s">
        <v>1</v>
      </c>
      <c r="N159" s="219" t="s">
        <v>40</v>
      </c>
      <c r="O159" s="62"/>
      <c r="P159" s="167">
        <f t="shared" si="11"/>
        <v>0</v>
      </c>
      <c r="Q159" s="167">
        <v>0</v>
      </c>
      <c r="R159" s="167">
        <f t="shared" si="12"/>
        <v>0</v>
      </c>
      <c r="S159" s="167">
        <v>0</v>
      </c>
      <c r="T159" s="168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153</v>
      </c>
      <c r="AT159" s="169" t="s">
        <v>588</v>
      </c>
      <c r="AU159" s="169" t="s">
        <v>85</v>
      </c>
      <c r="AY159" s="18" t="s">
        <v>222</v>
      </c>
      <c r="BE159" s="170">
        <f t="shared" si="14"/>
        <v>0</v>
      </c>
      <c r="BF159" s="170">
        <f t="shared" si="15"/>
        <v>0</v>
      </c>
      <c r="BG159" s="170">
        <f t="shared" si="16"/>
        <v>0</v>
      </c>
      <c r="BH159" s="170">
        <f t="shared" si="17"/>
        <v>0</v>
      </c>
      <c r="BI159" s="170">
        <f t="shared" si="18"/>
        <v>0</v>
      </c>
      <c r="BJ159" s="18" t="s">
        <v>85</v>
      </c>
      <c r="BK159" s="170">
        <f t="shared" si="19"/>
        <v>0</v>
      </c>
      <c r="BL159" s="18" t="s">
        <v>114</v>
      </c>
      <c r="BM159" s="169" t="s">
        <v>2954</v>
      </c>
    </row>
    <row r="160" spans="1:65" s="2" customFormat="1" ht="21.75" customHeight="1">
      <c r="A160" s="33"/>
      <c r="B160" s="156"/>
      <c r="C160" s="209" t="s">
        <v>7</v>
      </c>
      <c r="D160" s="209" t="s">
        <v>588</v>
      </c>
      <c r="E160" s="210" t="s">
        <v>2955</v>
      </c>
      <c r="F160" s="211" t="s">
        <v>2956</v>
      </c>
      <c r="G160" s="212" t="s">
        <v>227</v>
      </c>
      <c r="H160" s="213">
        <v>4</v>
      </c>
      <c r="I160" s="214"/>
      <c r="J160" s="215">
        <f t="shared" si="10"/>
        <v>0</v>
      </c>
      <c r="K160" s="216"/>
      <c r="L160" s="217"/>
      <c r="M160" s="218" t="s">
        <v>1</v>
      </c>
      <c r="N160" s="219" t="s">
        <v>40</v>
      </c>
      <c r="O160" s="62"/>
      <c r="P160" s="167">
        <f t="shared" si="11"/>
        <v>0</v>
      </c>
      <c r="Q160" s="167">
        <v>0</v>
      </c>
      <c r="R160" s="167">
        <f t="shared" si="12"/>
        <v>0</v>
      </c>
      <c r="S160" s="167">
        <v>0</v>
      </c>
      <c r="T160" s="168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153</v>
      </c>
      <c r="AT160" s="169" t="s">
        <v>588</v>
      </c>
      <c r="AU160" s="169" t="s">
        <v>85</v>
      </c>
      <c r="AY160" s="18" t="s">
        <v>222</v>
      </c>
      <c r="BE160" s="170">
        <f t="shared" si="14"/>
        <v>0</v>
      </c>
      <c r="BF160" s="170">
        <f t="shared" si="15"/>
        <v>0</v>
      </c>
      <c r="BG160" s="170">
        <f t="shared" si="16"/>
        <v>0</v>
      </c>
      <c r="BH160" s="170">
        <f t="shared" si="17"/>
        <v>0</v>
      </c>
      <c r="BI160" s="170">
        <f t="shared" si="18"/>
        <v>0</v>
      </c>
      <c r="BJ160" s="18" t="s">
        <v>85</v>
      </c>
      <c r="BK160" s="170">
        <f t="shared" si="19"/>
        <v>0</v>
      </c>
      <c r="BL160" s="18" t="s">
        <v>114</v>
      </c>
      <c r="BM160" s="169" t="s">
        <v>2957</v>
      </c>
    </row>
    <row r="161" spans="1:65" s="2" customFormat="1" ht="24.15" customHeight="1">
      <c r="A161" s="33"/>
      <c r="B161" s="156"/>
      <c r="C161" s="157" t="s">
        <v>380</v>
      </c>
      <c r="D161" s="157" t="s">
        <v>224</v>
      </c>
      <c r="E161" s="158" t="s">
        <v>2958</v>
      </c>
      <c r="F161" s="159" t="s">
        <v>2959</v>
      </c>
      <c r="G161" s="160" t="s">
        <v>227</v>
      </c>
      <c r="H161" s="161">
        <v>1</v>
      </c>
      <c r="I161" s="162"/>
      <c r="J161" s="163">
        <f t="shared" si="10"/>
        <v>0</v>
      </c>
      <c r="K161" s="164"/>
      <c r="L161" s="34"/>
      <c r="M161" s="165" t="s">
        <v>1</v>
      </c>
      <c r="N161" s="166" t="s">
        <v>40</v>
      </c>
      <c r="O161" s="62"/>
      <c r="P161" s="167">
        <f t="shared" si="11"/>
        <v>0</v>
      </c>
      <c r="Q161" s="167">
        <v>0</v>
      </c>
      <c r="R161" s="167">
        <f t="shared" si="12"/>
        <v>0</v>
      </c>
      <c r="S161" s="167">
        <v>0</v>
      </c>
      <c r="T161" s="168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114</v>
      </c>
      <c r="AT161" s="169" t="s">
        <v>224</v>
      </c>
      <c r="AU161" s="169" t="s">
        <v>85</v>
      </c>
      <c r="AY161" s="18" t="s">
        <v>222</v>
      </c>
      <c r="BE161" s="170">
        <f t="shared" si="14"/>
        <v>0</v>
      </c>
      <c r="BF161" s="170">
        <f t="shared" si="15"/>
        <v>0</v>
      </c>
      <c r="BG161" s="170">
        <f t="shared" si="16"/>
        <v>0</v>
      </c>
      <c r="BH161" s="170">
        <f t="shared" si="17"/>
        <v>0</v>
      </c>
      <c r="BI161" s="170">
        <f t="shared" si="18"/>
        <v>0</v>
      </c>
      <c r="BJ161" s="18" t="s">
        <v>85</v>
      </c>
      <c r="BK161" s="170">
        <f t="shared" si="19"/>
        <v>0</v>
      </c>
      <c r="BL161" s="18" t="s">
        <v>114</v>
      </c>
      <c r="BM161" s="169" t="s">
        <v>2960</v>
      </c>
    </row>
    <row r="162" spans="1:65" s="2" customFormat="1" ht="24.15" customHeight="1">
      <c r="A162" s="33"/>
      <c r="B162" s="156"/>
      <c r="C162" s="209" t="s">
        <v>415</v>
      </c>
      <c r="D162" s="209" t="s">
        <v>588</v>
      </c>
      <c r="E162" s="210" t="s">
        <v>2961</v>
      </c>
      <c r="F162" s="211" t="s">
        <v>2962</v>
      </c>
      <c r="G162" s="212" t="s">
        <v>227</v>
      </c>
      <c r="H162" s="213">
        <v>1</v>
      </c>
      <c r="I162" s="214"/>
      <c r="J162" s="215">
        <f t="shared" si="10"/>
        <v>0</v>
      </c>
      <c r="K162" s="216"/>
      <c r="L162" s="217"/>
      <c r="M162" s="218" t="s">
        <v>1</v>
      </c>
      <c r="N162" s="219" t="s">
        <v>40</v>
      </c>
      <c r="O162" s="62"/>
      <c r="P162" s="167">
        <f t="shared" si="11"/>
        <v>0</v>
      </c>
      <c r="Q162" s="167">
        <v>0</v>
      </c>
      <c r="R162" s="167">
        <f t="shared" si="12"/>
        <v>0</v>
      </c>
      <c r="S162" s="167">
        <v>0</v>
      </c>
      <c r="T162" s="168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153</v>
      </c>
      <c r="AT162" s="169" t="s">
        <v>588</v>
      </c>
      <c r="AU162" s="169" t="s">
        <v>85</v>
      </c>
      <c r="AY162" s="18" t="s">
        <v>222</v>
      </c>
      <c r="BE162" s="170">
        <f t="shared" si="14"/>
        <v>0</v>
      </c>
      <c r="BF162" s="170">
        <f t="shared" si="15"/>
        <v>0</v>
      </c>
      <c r="BG162" s="170">
        <f t="shared" si="16"/>
        <v>0</v>
      </c>
      <c r="BH162" s="170">
        <f t="shared" si="17"/>
        <v>0</v>
      </c>
      <c r="BI162" s="170">
        <f t="shared" si="18"/>
        <v>0</v>
      </c>
      <c r="BJ162" s="18" t="s">
        <v>85</v>
      </c>
      <c r="BK162" s="170">
        <f t="shared" si="19"/>
        <v>0</v>
      </c>
      <c r="BL162" s="18" t="s">
        <v>114</v>
      </c>
      <c r="BM162" s="169" t="s">
        <v>2963</v>
      </c>
    </row>
    <row r="163" spans="1:65" s="2" customFormat="1" ht="24.15" customHeight="1">
      <c r="A163" s="33"/>
      <c r="B163" s="156"/>
      <c r="C163" s="209" t="s">
        <v>424</v>
      </c>
      <c r="D163" s="209" t="s">
        <v>588</v>
      </c>
      <c r="E163" s="210" t="s">
        <v>2964</v>
      </c>
      <c r="F163" s="211" t="s">
        <v>2965</v>
      </c>
      <c r="G163" s="212" t="s">
        <v>227</v>
      </c>
      <c r="H163" s="213">
        <v>1</v>
      </c>
      <c r="I163" s="214"/>
      <c r="J163" s="215">
        <f t="shared" si="10"/>
        <v>0</v>
      </c>
      <c r="K163" s="216"/>
      <c r="L163" s="217"/>
      <c r="M163" s="218" t="s">
        <v>1</v>
      </c>
      <c r="N163" s="219" t="s">
        <v>40</v>
      </c>
      <c r="O163" s="62"/>
      <c r="P163" s="167">
        <f t="shared" si="11"/>
        <v>0</v>
      </c>
      <c r="Q163" s="167">
        <v>0</v>
      </c>
      <c r="R163" s="167">
        <f t="shared" si="12"/>
        <v>0</v>
      </c>
      <c r="S163" s="167">
        <v>0</v>
      </c>
      <c r="T163" s="168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153</v>
      </c>
      <c r="AT163" s="169" t="s">
        <v>588</v>
      </c>
      <c r="AU163" s="169" t="s">
        <v>85</v>
      </c>
      <c r="AY163" s="18" t="s">
        <v>222</v>
      </c>
      <c r="BE163" s="170">
        <f t="shared" si="14"/>
        <v>0</v>
      </c>
      <c r="BF163" s="170">
        <f t="shared" si="15"/>
        <v>0</v>
      </c>
      <c r="BG163" s="170">
        <f t="shared" si="16"/>
        <v>0</v>
      </c>
      <c r="BH163" s="170">
        <f t="shared" si="17"/>
        <v>0</v>
      </c>
      <c r="BI163" s="170">
        <f t="shared" si="18"/>
        <v>0</v>
      </c>
      <c r="BJ163" s="18" t="s">
        <v>85</v>
      </c>
      <c r="BK163" s="170">
        <f t="shared" si="19"/>
        <v>0</v>
      </c>
      <c r="BL163" s="18" t="s">
        <v>114</v>
      </c>
      <c r="BM163" s="169" t="s">
        <v>2966</v>
      </c>
    </row>
    <row r="164" spans="1:65" s="2" customFormat="1" ht="16.5" customHeight="1">
      <c r="A164" s="33"/>
      <c r="B164" s="156"/>
      <c r="C164" s="209" t="s">
        <v>429</v>
      </c>
      <c r="D164" s="209" t="s">
        <v>588</v>
      </c>
      <c r="E164" s="210" t="s">
        <v>2967</v>
      </c>
      <c r="F164" s="211" t="s">
        <v>2968</v>
      </c>
      <c r="G164" s="212" t="s">
        <v>227</v>
      </c>
      <c r="H164" s="213">
        <v>1</v>
      </c>
      <c r="I164" s="214"/>
      <c r="J164" s="215">
        <f t="shared" si="10"/>
        <v>0</v>
      </c>
      <c r="K164" s="216"/>
      <c r="L164" s="217"/>
      <c r="M164" s="218" t="s">
        <v>1</v>
      </c>
      <c r="N164" s="219" t="s">
        <v>40</v>
      </c>
      <c r="O164" s="62"/>
      <c r="P164" s="167">
        <f t="shared" si="11"/>
        <v>0</v>
      </c>
      <c r="Q164" s="167">
        <v>0</v>
      </c>
      <c r="R164" s="167">
        <f t="shared" si="12"/>
        <v>0</v>
      </c>
      <c r="S164" s="167">
        <v>0</v>
      </c>
      <c r="T164" s="168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153</v>
      </c>
      <c r="AT164" s="169" t="s">
        <v>588</v>
      </c>
      <c r="AU164" s="169" t="s">
        <v>85</v>
      </c>
      <c r="AY164" s="18" t="s">
        <v>222</v>
      </c>
      <c r="BE164" s="170">
        <f t="shared" si="14"/>
        <v>0</v>
      </c>
      <c r="BF164" s="170">
        <f t="shared" si="15"/>
        <v>0</v>
      </c>
      <c r="BG164" s="170">
        <f t="shared" si="16"/>
        <v>0</v>
      </c>
      <c r="BH164" s="170">
        <f t="shared" si="17"/>
        <v>0</v>
      </c>
      <c r="BI164" s="170">
        <f t="shared" si="18"/>
        <v>0</v>
      </c>
      <c r="BJ164" s="18" t="s">
        <v>85</v>
      </c>
      <c r="BK164" s="170">
        <f t="shared" si="19"/>
        <v>0</v>
      </c>
      <c r="BL164" s="18" t="s">
        <v>114</v>
      </c>
      <c r="BM164" s="169" t="s">
        <v>2969</v>
      </c>
    </row>
    <row r="165" spans="1:65" s="2" customFormat="1" ht="16.5" customHeight="1">
      <c r="A165" s="33"/>
      <c r="B165" s="156"/>
      <c r="C165" s="209" t="s">
        <v>473</v>
      </c>
      <c r="D165" s="209" t="s">
        <v>588</v>
      </c>
      <c r="E165" s="210" t="s">
        <v>2970</v>
      </c>
      <c r="F165" s="211" t="s">
        <v>2971</v>
      </c>
      <c r="G165" s="212" t="s">
        <v>227</v>
      </c>
      <c r="H165" s="213">
        <v>1</v>
      </c>
      <c r="I165" s="214"/>
      <c r="J165" s="215">
        <f t="shared" si="10"/>
        <v>0</v>
      </c>
      <c r="K165" s="216"/>
      <c r="L165" s="217"/>
      <c r="M165" s="218" t="s">
        <v>1</v>
      </c>
      <c r="N165" s="219" t="s">
        <v>40</v>
      </c>
      <c r="O165" s="62"/>
      <c r="P165" s="167">
        <f t="shared" si="11"/>
        <v>0</v>
      </c>
      <c r="Q165" s="167">
        <v>0</v>
      </c>
      <c r="R165" s="167">
        <f t="shared" si="12"/>
        <v>0</v>
      </c>
      <c r="S165" s="167">
        <v>0</v>
      </c>
      <c r="T165" s="168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153</v>
      </c>
      <c r="AT165" s="169" t="s">
        <v>588</v>
      </c>
      <c r="AU165" s="169" t="s">
        <v>85</v>
      </c>
      <c r="AY165" s="18" t="s">
        <v>222</v>
      </c>
      <c r="BE165" s="170">
        <f t="shared" si="14"/>
        <v>0</v>
      </c>
      <c r="BF165" s="170">
        <f t="shared" si="15"/>
        <v>0</v>
      </c>
      <c r="BG165" s="170">
        <f t="shared" si="16"/>
        <v>0</v>
      </c>
      <c r="BH165" s="170">
        <f t="shared" si="17"/>
        <v>0</v>
      </c>
      <c r="BI165" s="170">
        <f t="shared" si="18"/>
        <v>0</v>
      </c>
      <c r="BJ165" s="18" t="s">
        <v>85</v>
      </c>
      <c r="BK165" s="170">
        <f t="shared" si="19"/>
        <v>0</v>
      </c>
      <c r="BL165" s="18" t="s">
        <v>114</v>
      </c>
      <c r="BM165" s="169" t="s">
        <v>2972</v>
      </c>
    </row>
    <row r="166" spans="1:65" s="2" customFormat="1" ht="24.15" customHeight="1">
      <c r="A166" s="33"/>
      <c r="B166" s="156"/>
      <c r="C166" s="157" t="s">
        <v>479</v>
      </c>
      <c r="D166" s="157" t="s">
        <v>224</v>
      </c>
      <c r="E166" s="158" t="s">
        <v>2973</v>
      </c>
      <c r="F166" s="159" t="s">
        <v>2974</v>
      </c>
      <c r="G166" s="160" t="s">
        <v>227</v>
      </c>
      <c r="H166" s="161">
        <v>1</v>
      </c>
      <c r="I166" s="162"/>
      <c r="J166" s="163">
        <f t="shared" si="10"/>
        <v>0</v>
      </c>
      <c r="K166" s="164"/>
      <c r="L166" s="34"/>
      <c r="M166" s="165" t="s">
        <v>1</v>
      </c>
      <c r="N166" s="166" t="s">
        <v>40</v>
      </c>
      <c r="O166" s="62"/>
      <c r="P166" s="167">
        <f t="shared" si="11"/>
        <v>0</v>
      </c>
      <c r="Q166" s="167">
        <v>0</v>
      </c>
      <c r="R166" s="167">
        <f t="shared" si="12"/>
        <v>0</v>
      </c>
      <c r="S166" s="167">
        <v>0</v>
      </c>
      <c r="T166" s="168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114</v>
      </c>
      <c r="AT166" s="169" t="s">
        <v>224</v>
      </c>
      <c r="AU166" s="169" t="s">
        <v>85</v>
      </c>
      <c r="AY166" s="18" t="s">
        <v>222</v>
      </c>
      <c r="BE166" s="170">
        <f t="shared" si="14"/>
        <v>0</v>
      </c>
      <c r="BF166" s="170">
        <f t="shared" si="15"/>
        <v>0</v>
      </c>
      <c r="BG166" s="170">
        <f t="shared" si="16"/>
        <v>0</v>
      </c>
      <c r="BH166" s="170">
        <f t="shared" si="17"/>
        <v>0</v>
      </c>
      <c r="BI166" s="170">
        <f t="shared" si="18"/>
        <v>0</v>
      </c>
      <c r="BJ166" s="18" t="s">
        <v>85</v>
      </c>
      <c r="BK166" s="170">
        <f t="shared" si="19"/>
        <v>0</v>
      </c>
      <c r="BL166" s="18" t="s">
        <v>114</v>
      </c>
      <c r="BM166" s="169" t="s">
        <v>2975</v>
      </c>
    </row>
    <row r="167" spans="1:65" s="2" customFormat="1" ht="24.15" customHeight="1">
      <c r="A167" s="33"/>
      <c r="B167" s="156"/>
      <c r="C167" s="209" t="s">
        <v>484</v>
      </c>
      <c r="D167" s="209" t="s">
        <v>588</v>
      </c>
      <c r="E167" s="210" t="s">
        <v>2976</v>
      </c>
      <c r="F167" s="211" t="s">
        <v>2977</v>
      </c>
      <c r="G167" s="212" t="s">
        <v>227</v>
      </c>
      <c r="H167" s="213">
        <v>1</v>
      </c>
      <c r="I167" s="214"/>
      <c r="J167" s="215">
        <f t="shared" si="10"/>
        <v>0</v>
      </c>
      <c r="K167" s="216"/>
      <c r="L167" s="217"/>
      <c r="M167" s="218" t="s">
        <v>1</v>
      </c>
      <c r="N167" s="219" t="s">
        <v>40</v>
      </c>
      <c r="O167" s="62"/>
      <c r="P167" s="167">
        <f t="shared" si="11"/>
        <v>0</v>
      </c>
      <c r="Q167" s="167">
        <v>0</v>
      </c>
      <c r="R167" s="167">
        <f t="shared" si="12"/>
        <v>0</v>
      </c>
      <c r="S167" s="167">
        <v>0</v>
      </c>
      <c r="T167" s="168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153</v>
      </c>
      <c r="AT167" s="169" t="s">
        <v>588</v>
      </c>
      <c r="AU167" s="169" t="s">
        <v>85</v>
      </c>
      <c r="AY167" s="18" t="s">
        <v>222</v>
      </c>
      <c r="BE167" s="170">
        <f t="shared" si="14"/>
        <v>0</v>
      </c>
      <c r="BF167" s="170">
        <f t="shared" si="15"/>
        <v>0</v>
      </c>
      <c r="BG167" s="170">
        <f t="shared" si="16"/>
        <v>0</v>
      </c>
      <c r="BH167" s="170">
        <f t="shared" si="17"/>
        <v>0</v>
      </c>
      <c r="BI167" s="170">
        <f t="shared" si="18"/>
        <v>0</v>
      </c>
      <c r="BJ167" s="18" t="s">
        <v>85</v>
      </c>
      <c r="BK167" s="170">
        <f t="shared" si="19"/>
        <v>0</v>
      </c>
      <c r="BL167" s="18" t="s">
        <v>114</v>
      </c>
      <c r="BM167" s="169" t="s">
        <v>2978</v>
      </c>
    </row>
    <row r="168" spans="1:65" s="2" customFormat="1" ht="21.75" customHeight="1">
      <c r="A168" s="33"/>
      <c r="B168" s="156"/>
      <c r="C168" s="157" t="s">
        <v>488</v>
      </c>
      <c r="D168" s="157" t="s">
        <v>224</v>
      </c>
      <c r="E168" s="158" t="s">
        <v>2979</v>
      </c>
      <c r="F168" s="159" t="s">
        <v>2980</v>
      </c>
      <c r="G168" s="160" t="s">
        <v>399</v>
      </c>
      <c r="H168" s="161">
        <v>8.9</v>
      </c>
      <c r="I168" s="162"/>
      <c r="J168" s="163">
        <f t="shared" si="10"/>
        <v>0</v>
      </c>
      <c r="K168" s="164"/>
      <c r="L168" s="34"/>
      <c r="M168" s="165" t="s">
        <v>1</v>
      </c>
      <c r="N168" s="166" t="s">
        <v>40</v>
      </c>
      <c r="O168" s="62"/>
      <c r="P168" s="167">
        <f t="shared" si="11"/>
        <v>0</v>
      </c>
      <c r="Q168" s="167">
        <v>0</v>
      </c>
      <c r="R168" s="167">
        <f t="shared" si="12"/>
        <v>0</v>
      </c>
      <c r="S168" s="167">
        <v>0</v>
      </c>
      <c r="T168" s="168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114</v>
      </c>
      <c r="AT168" s="169" t="s">
        <v>224</v>
      </c>
      <c r="AU168" s="169" t="s">
        <v>85</v>
      </c>
      <c r="AY168" s="18" t="s">
        <v>222</v>
      </c>
      <c r="BE168" s="170">
        <f t="shared" si="14"/>
        <v>0</v>
      </c>
      <c r="BF168" s="170">
        <f t="shared" si="15"/>
        <v>0</v>
      </c>
      <c r="BG168" s="170">
        <f t="shared" si="16"/>
        <v>0</v>
      </c>
      <c r="BH168" s="170">
        <f t="shared" si="17"/>
        <v>0</v>
      </c>
      <c r="BI168" s="170">
        <f t="shared" si="18"/>
        <v>0</v>
      </c>
      <c r="BJ168" s="18" t="s">
        <v>85</v>
      </c>
      <c r="BK168" s="170">
        <f t="shared" si="19"/>
        <v>0</v>
      </c>
      <c r="BL168" s="18" t="s">
        <v>114</v>
      </c>
      <c r="BM168" s="169" t="s">
        <v>2981</v>
      </c>
    </row>
    <row r="169" spans="1:65" s="2" customFormat="1" ht="21.75" customHeight="1">
      <c r="A169" s="33"/>
      <c r="B169" s="156"/>
      <c r="C169" s="157" t="s">
        <v>492</v>
      </c>
      <c r="D169" s="157" t="s">
        <v>224</v>
      </c>
      <c r="E169" s="158" t="s">
        <v>2982</v>
      </c>
      <c r="F169" s="159" t="s">
        <v>2983</v>
      </c>
      <c r="G169" s="160" t="s">
        <v>227</v>
      </c>
      <c r="H169" s="161">
        <v>1</v>
      </c>
      <c r="I169" s="162"/>
      <c r="J169" s="163">
        <f t="shared" si="10"/>
        <v>0</v>
      </c>
      <c r="K169" s="164"/>
      <c r="L169" s="34"/>
      <c r="M169" s="165" t="s">
        <v>1</v>
      </c>
      <c r="N169" s="166" t="s">
        <v>40</v>
      </c>
      <c r="O169" s="62"/>
      <c r="P169" s="167">
        <f t="shared" si="11"/>
        <v>0</v>
      </c>
      <c r="Q169" s="167">
        <v>0</v>
      </c>
      <c r="R169" s="167">
        <f t="shared" si="12"/>
        <v>0</v>
      </c>
      <c r="S169" s="167">
        <v>0</v>
      </c>
      <c r="T169" s="168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114</v>
      </c>
      <c r="AT169" s="169" t="s">
        <v>224</v>
      </c>
      <c r="AU169" s="169" t="s">
        <v>85</v>
      </c>
      <c r="AY169" s="18" t="s">
        <v>222</v>
      </c>
      <c r="BE169" s="170">
        <f t="shared" si="14"/>
        <v>0</v>
      </c>
      <c r="BF169" s="170">
        <f t="shared" si="15"/>
        <v>0</v>
      </c>
      <c r="BG169" s="170">
        <f t="shared" si="16"/>
        <v>0</v>
      </c>
      <c r="BH169" s="170">
        <f t="shared" si="17"/>
        <v>0</v>
      </c>
      <c r="BI169" s="170">
        <f t="shared" si="18"/>
        <v>0</v>
      </c>
      <c r="BJ169" s="18" t="s">
        <v>85</v>
      </c>
      <c r="BK169" s="170">
        <f t="shared" si="19"/>
        <v>0</v>
      </c>
      <c r="BL169" s="18" t="s">
        <v>114</v>
      </c>
      <c r="BM169" s="169" t="s">
        <v>2984</v>
      </c>
    </row>
    <row r="170" spans="1:65" s="2" customFormat="1" ht="16.5" customHeight="1">
      <c r="A170" s="33"/>
      <c r="B170" s="156"/>
      <c r="C170" s="209" t="s">
        <v>496</v>
      </c>
      <c r="D170" s="209" t="s">
        <v>588</v>
      </c>
      <c r="E170" s="210" t="s">
        <v>2985</v>
      </c>
      <c r="F170" s="211" t="s">
        <v>2986</v>
      </c>
      <c r="G170" s="212" t="s">
        <v>227</v>
      </c>
      <c r="H170" s="213">
        <v>1</v>
      </c>
      <c r="I170" s="214"/>
      <c r="J170" s="215">
        <f t="shared" si="10"/>
        <v>0</v>
      </c>
      <c r="K170" s="216"/>
      <c r="L170" s="217"/>
      <c r="M170" s="218" t="s">
        <v>1</v>
      </c>
      <c r="N170" s="219" t="s">
        <v>40</v>
      </c>
      <c r="O170" s="62"/>
      <c r="P170" s="167">
        <f t="shared" si="11"/>
        <v>0</v>
      </c>
      <c r="Q170" s="167">
        <v>0</v>
      </c>
      <c r="R170" s="167">
        <f t="shared" si="12"/>
        <v>0</v>
      </c>
      <c r="S170" s="167">
        <v>0</v>
      </c>
      <c r="T170" s="168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153</v>
      </c>
      <c r="AT170" s="169" t="s">
        <v>588</v>
      </c>
      <c r="AU170" s="169" t="s">
        <v>85</v>
      </c>
      <c r="AY170" s="18" t="s">
        <v>222</v>
      </c>
      <c r="BE170" s="170">
        <f t="shared" si="14"/>
        <v>0</v>
      </c>
      <c r="BF170" s="170">
        <f t="shared" si="15"/>
        <v>0</v>
      </c>
      <c r="BG170" s="170">
        <f t="shared" si="16"/>
        <v>0</v>
      </c>
      <c r="BH170" s="170">
        <f t="shared" si="17"/>
        <v>0</v>
      </c>
      <c r="BI170" s="170">
        <f t="shared" si="18"/>
        <v>0</v>
      </c>
      <c r="BJ170" s="18" t="s">
        <v>85</v>
      </c>
      <c r="BK170" s="170">
        <f t="shared" si="19"/>
        <v>0</v>
      </c>
      <c r="BL170" s="18" t="s">
        <v>114</v>
      </c>
      <c r="BM170" s="169" t="s">
        <v>2987</v>
      </c>
    </row>
    <row r="171" spans="1:65" s="2" customFormat="1" ht="16.5" customHeight="1">
      <c r="A171" s="33"/>
      <c r="B171" s="156"/>
      <c r="C171" s="209" t="s">
        <v>500</v>
      </c>
      <c r="D171" s="209" t="s">
        <v>588</v>
      </c>
      <c r="E171" s="210" t="s">
        <v>2988</v>
      </c>
      <c r="F171" s="211" t="s">
        <v>2989</v>
      </c>
      <c r="G171" s="212" t="s">
        <v>227</v>
      </c>
      <c r="H171" s="213">
        <v>1</v>
      </c>
      <c r="I171" s="214"/>
      <c r="J171" s="215">
        <f t="shared" si="10"/>
        <v>0</v>
      </c>
      <c r="K171" s="216"/>
      <c r="L171" s="217"/>
      <c r="M171" s="218" t="s">
        <v>1</v>
      </c>
      <c r="N171" s="219" t="s">
        <v>40</v>
      </c>
      <c r="O171" s="62"/>
      <c r="P171" s="167">
        <f t="shared" si="11"/>
        <v>0</v>
      </c>
      <c r="Q171" s="167">
        <v>0</v>
      </c>
      <c r="R171" s="167">
        <f t="shared" si="12"/>
        <v>0</v>
      </c>
      <c r="S171" s="167">
        <v>0</v>
      </c>
      <c r="T171" s="168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153</v>
      </c>
      <c r="AT171" s="169" t="s">
        <v>588</v>
      </c>
      <c r="AU171" s="169" t="s">
        <v>85</v>
      </c>
      <c r="AY171" s="18" t="s">
        <v>222</v>
      </c>
      <c r="BE171" s="170">
        <f t="shared" si="14"/>
        <v>0</v>
      </c>
      <c r="BF171" s="170">
        <f t="shared" si="15"/>
        <v>0</v>
      </c>
      <c r="BG171" s="170">
        <f t="shared" si="16"/>
        <v>0</v>
      </c>
      <c r="BH171" s="170">
        <f t="shared" si="17"/>
        <v>0</v>
      </c>
      <c r="BI171" s="170">
        <f t="shared" si="18"/>
        <v>0</v>
      </c>
      <c r="BJ171" s="18" t="s">
        <v>85</v>
      </c>
      <c r="BK171" s="170">
        <f t="shared" si="19"/>
        <v>0</v>
      </c>
      <c r="BL171" s="18" t="s">
        <v>114</v>
      </c>
      <c r="BM171" s="169" t="s">
        <v>2990</v>
      </c>
    </row>
    <row r="172" spans="1:65" s="2" customFormat="1" ht="16.5" customHeight="1">
      <c r="A172" s="33"/>
      <c r="B172" s="156"/>
      <c r="C172" s="157" t="s">
        <v>506</v>
      </c>
      <c r="D172" s="157" t="s">
        <v>224</v>
      </c>
      <c r="E172" s="158" t="s">
        <v>2991</v>
      </c>
      <c r="F172" s="159" t="s">
        <v>2992</v>
      </c>
      <c r="G172" s="160" t="s">
        <v>399</v>
      </c>
      <c r="H172" s="161">
        <v>9</v>
      </c>
      <c r="I172" s="162"/>
      <c r="J172" s="163">
        <f t="shared" si="10"/>
        <v>0</v>
      </c>
      <c r="K172" s="164"/>
      <c r="L172" s="34"/>
      <c r="M172" s="165" t="s">
        <v>1</v>
      </c>
      <c r="N172" s="166" t="s">
        <v>40</v>
      </c>
      <c r="O172" s="62"/>
      <c r="P172" s="167">
        <f t="shared" si="11"/>
        <v>0</v>
      </c>
      <c r="Q172" s="167">
        <v>0</v>
      </c>
      <c r="R172" s="167">
        <f t="shared" si="12"/>
        <v>0</v>
      </c>
      <c r="S172" s="167">
        <v>0</v>
      </c>
      <c r="T172" s="168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114</v>
      </c>
      <c r="AT172" s="169" t="s">
        <v>224</v>
      </c>
      <c r="AU172" s="169" t="s">
        <v>85</v>
      </c>
      <c r="AY172" s="18" t="s">
        <v>222</v>
      </c>
      <c r="BE172" s="170">
        <f t="shared" si="14"/>
        <v>0</v>
      </c>
      <c r="BF172" s="170">
        <f t="shared" si="15"/>
        <v>0</v>
      </c>
      <c r="BG172" s="170">
        <f t="shared" si="16"/>
        <v>0</v>
      </c>
      <c r="BH172" s="170">
        <f t="shared" si="17"/>
        <v>0</v>
      </c>
      <c r="BI172" s="170">
        <f t="shared" si="18"/>
        <v>0</v>
      </c>
      <c r="BJ172" s="18" t="s">
        <v>85</v>
      </c>
      <c r="BK172" s="170">
        <f t="shared" si="19"/>
        <v>0</v>
      </c>
      <c r="BL172" s="18" t="s">
        <v>114</v>
      </c>
      <c r="BM172" s="169" t="s">
        <v>2993</v>
      </c>
    </row>
    <row r="173" spans="1:65" s="2" customFormat="1" ht="16.5" customHeight="1">
      <c r="A173" s="33"/>
      <c r="B173" s="156"/>
      <c r="C173" s="157" t="s">
        <v>514</v>
      </c>
      <c r="D173" s="157" t="s">
        <v>224</v>
      </c>
      <c r="E173" s="158" t="s">
        <v>2994</v>
      </c>
      <c r="F173" s="159" t="s">
        <v>2995</v>
      </c>
      <c r="G173" s="160" t="s">
        <v>227</v>
      </c>
      <c r="H173" s="161">
        <v>3</v>
      </c>
      <c r="I173" s="162"/>
      <c r="J173" s="163">
        <f t="shared" si="10"/>
        <v>0</v>
      </c>
      <c r="K173" s="164"/>
      <c r="L173" s="34"/>
      <c r="M173" s="165" t="s">
        <v>1</v>
      </c>
      <c r="N173" s="166" t="s">
        <v>40</v>
      </c>
      <c r="O173" s="62"/>
      <c r="P173" s="167">
        <f t="shared" si="11"/>
        <v>0</v>
      </c>
      <c r="Q173" s="167">
        <v>0</v>
      </c>
      <c r="R173" s="167">
        <f t="shared" si="12"/>
        <v>0</v>
      </c>
      <c r="S173" s="167">
        <v>0</v>
      </c>
      <c r="T173" s="168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114</v>
      </c>
      <c r="AT173" s="169" t="s">
        <v>224</v>
      </c>
      <c r="AU173" s="169" t="s">
        <v>85</v>
      </c>
      <c r="AY173" s="18" t="s">
        <v>222</v>
      </c>
      <c r="BE173" s="170">
        <f t="shared" si="14"/>
        <v>0</v>
      </c>
      <c r="BF173" s="170">
        <f t="shared" si="15"/>
        <v>0</v>
      </c>
      <c r="BG173" s="170">
        <f t="shared" si="16"/>
        <v>0</v>
      </c>
      <c r="BH173" s="170">
        <f t="shared" si="17"/>
        <v>0</v>
      </c>
      <c r="BI173" s="170">
        <f t="shared" si="18"/>
        <v>0</v>
      </c>
      <c r="BJ173" s="18" t="s">
        <v>85</v>
      </c>
      <c r="BK173" s="170">
        <f t="shared" si="19"/>
        <v>0</v>
      </c>
      <c r="BL173" s="18" t="s">
        <v>114</v>
      </c>
      <c r="BM173" s="169" t="s">
        <v>2996</v>
      </c>
    </row>
    <row r="174" spans="1:65" s="12" customFormat="1" ht="22.95" customHeight="1">
      <c r="B174" s="143"/>
      <c r="D174" s="144" t="s">
        <v>73</v>
      </c>
      <c r="E174" s="154" t="s">
        <v>1001</v>
      </c>
      <c r="F174" s="154" t="s">
        <v>2997</v>
      </c>
      <c r="I174" s="146"/>
      <c r="J174" s="155">
        <f>BK174</f>
        <v>0</v>
      </c>
      <c r="L174" s="143"/>
      <c r="M174" s="148"/>
      <c r="N174" s="149"/>
      <c r="O174" s="149"/>
      <c r="P174" s="150">
        <f>SUM(P175:P176)</f>
        <v>0</v>
      </c>
      <c r="Q174" s="149"/>
      <c r="R174" s="150">
        <f>SUM(R175:R176)</f>
        <v>0</v>
      </c>
      <c r="S174" s="149"/>
      <c r="T174" s="151">
        <f>SUM(T175:T176)</f>
        <v>0</v>
      </c>
      <c r="AR174" s="144" t="s">
        <v>78</v>
      </c>
      <c r="AT174" s="152" t="s">
        <v>73</v>
      </c>
      <c r="AU174" s="152" t="s">
        <v>78</v>
      </c>
      <c r="AY174" s="144" t="s">
        <v>222</v>
      </c>
      <c r="BK174" s="153">
        <f>SUM(BK175:BK176)</f>
        <v>0</v>
      </c>
    </row>
    <row r="175" spans="1:65" s="2" customFormat="1" ht="24.15" customHeight="1">
      <c r="A175" s="33"/>
      <c r="B175" s="156"/>
      <c r="C175" s="157" t="s">
        <v>518</v>
      </c>
      <c r="D175" s="157" t="s">
        <v>224</v>
      </c>
      <c r="E175" s="158" t="s">
        <v>2998</v>
      </c>
      <c r="F175" s="159" t="s">
        <v>2999</v>
      </c>
      <c r="G175" s="160" t="s">
        <v>227</v>
      </c>
      <c r="H175" s="161">
        <v>1</v>
      </c>
      <c r="I175" s="162"/>
      <c r="J175" s="163">
        <f>ROUND(I175*H175,2)</f>
        <v>0</v>
      </c>
      <c r="K175" s="164"/>
      <c r="L175" s="34"/>
      <c r="M175" s="165" t="s">
        <v>1</v>
      </c>
      <c r="N175" s="166" t="s">
        <v>40</v>
      </c>
      <c r="O175" s="62"/>
      <c r="P175" s="167">
        <f>O175*H175</f>
        <v>0</v>
      </c>
      <c r="Q175" s="167">
        <v>0</v>
      </c>
      <c r="R175" s="167">
        <f>Q175*H175</f>
        <v>0</v>
      </c>
      <c r="S175" s="167">
        <v>0</v>
      </c>
      <c r="T175" s="16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114</v>
      </c>
      <c r="AT175" s="169" t="s">
        <v>224</v>
      </c>
      <c r="AU175" s="169" t="s">
        <v>85</v>
      </c>
      <c r="AY175" s="18" t="s">
        <v>222</v>
      </c>
      <c r="BE175" s="170">
        <f>IF(N175="základná",J175,0)</f>
        <v>0</v>
      </c>
      <c r="BF175" s="170">
        <f>IF(N175="znížená",J175,0)</f>
        <v>0</v>
      </c>
      <c r="BG175" s="170">
        <f>IF(N175="zákl. prenesená",J175,0)</f>
        <v>0</v>
      </c>
      <c r="BH175" s="170">
        <f>IF(N175="zníž. prenesená",J175,0)</f>
        <v>0</v>
      </c>
      <c r="BI175" s="170">
        <f>IF(N175="nulová",J175,0)</f>
        <v>0</v>
      </c>
      <c r="BJ175" s="18" t="s">
        <v>85</v>
      </c>
      <c r="BK175" s="170">
        <f>ROUND(I175*H175,2)</f>
        <v>0</v>
      </c>
      <c r="BL175" s="18" t="s">
        <v>114</v>
      </c>
      <c r="BM175" s="169" t="s">
        <v>3000</v>
      </c>
    </row>
    <row r="176" spans="1:65" s="2" customFormat="1" ht="21.75" customHeight="1">
      <c r="A176" s="33"/>
      <c r="B176" s="156"/>
      <c r="C176" s="209" t="s">
        <v>522</v>
      </c>
      <c r="D176" s="209" t="s">
        <v>588</v>
      </c>
      <c r="E176" s="210" t="s">
        <v>3001</v>
      </c>
      <c r="F176" s="211" t="s">
        <v>3002</v>
      </c>
      <c r="G176" s="212" t="s">
        <v>227</v>
      </c>
      <c r="H176" s="213">
        <v>1</v>
      </c>
      <c r="I176" s="214"/>
      <c r="J176" s="215">
        <f>ROUND(I176*H176,2)</f>
        <v>0</v>
      </c>
      <c r="K176" s="216"/>
      <c r="L176" s="217"/>
      <c r="M176" s="218" t="s">
        <v>1</v>
      </c>
      <c r="N176" s="219" t="s">
        <v>40</v>
      </c>
      <c r="O176" s="62"/>
      <c r="P176" s="167">
        <f>O176*H176</f>
        <v>0</v>
      </c>
      <c r="Q176" s="167">
        <v>0</v>
      </c>
      <c r="R176" s="167">
        <f>Q176*H176</f>
        <v>0</v>
      </c>
      <c r="S176" s="167">
        <v>0</v>
      </c>
      <c r="T176" s="16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153</v>
      </c>
      <c r="AT176" s="169" t="s">
        <v>588</v>
      </c>
      <c r="AU176" s="169" t="s">
        <v>85</v>
      </c>
      <c r="AY176" s="18" t="s">
        <v>222</v>
      </c>
      <c r="BE176" s="170">
        <f>IF(N176="základná",J176,0)</f>
        <v>0</v>
      </c>
      <c r="BF176" s="170">
        <f>IF(N176="znížená",J176,0)</f>
        <v>0</v>
      </c>
      <c r="BG176" s="170">
        <f>IF(N176="zákl. prenesená",J176,0)</f>
        <v>0</v>
      </c>
      <c r="BH176" s="170">
        <f>IF(N176="zníž. prenesená",J176,0)</f>
        <v>0</v>
      </c>
      <c r="BI176" s="170">
        <f>IF(N176="nulová",J176,0)</f>
        <v>0</v>
      </c>
      <c r="BJ176" s="18" t="s">
        <v>85</v>
      </c>
      <c r="BK176" s="170">
        <f>ROUND(I176*H176,2)</f>
        <v>0</v>
      </c>
      <c r="BL176" s="18" t="s">
        <v>114</v>
      </c>
      <c r="BM176" s="169" t="s">
        <v>3003</v>
      </c>
    </row>
    <row r="177" spans="1:65" s="12" customFormat="1" ht="22.95" customHeight="1">
      <c r="B177" s="143"/>
      <c r="D177" s="144" t="s">
        <v>73</v>
      </c>
      <c r="E177" s="154" t="s">
        <v>504</v>
      </c>
      <c r="F177" s="154" t="s">
        <v>505</v>
      </c>
      <c r="I177" s="146"/>
      <c r="J177" s="155">
        <f>BK177</f>
        <v>0</v>
      </c>
      <c r="L177" s="143"/>
      <c r="M177" s="148"/>
      <c r="N177" s="149"/>
      <c r="O177" s="149"/>
      <c r="P177" s="150">
        <f>P178</f>
        <v>0</v>
      </c>
      <c r="Q177" s="149"/>
      <c r="R177" s="150">
        <f>R178</f>
        <v>0</v>
      </c>
      <c r="S177" s="149"/>
      <c r="T177" s="151">
        <f>T178</f>
        <v>0</v>
      </c>
      <c r="AR177" s="144" t="s">
        <v>78</v>
      </c>
      <c r="AT177" s="152" t="s">
        <v>73</v>
      </c>
      <c r="AU177" s="152" t="s">
        <v>78</v>
      </c>
      <c r="AY177" s="144" t="s">
        <v>222</v>
      </c>
      <c r="BK177" s="153">
        <f>BK178</f>
        <v>0</v>
      </c>
    </row>
    <row r="178" spans="1:65" s="2" customFormat="1" ht="33" customHeight="1">
      <c r="A178" s="33"/>
      <c r="B178" s="156"/>
      <c r="C178" s="157" t="s">
        <v>528</v>
      </c>
      <c r="D178" s="157" t="s">
        <v>224</v>
      </c>
      <c r="E178" s="158" t="s">
        <v>3004</v>
      </c>
      <c r="F178" s="159" t="s">
        <v>3005</v>
      </c>
      <c r="G178" s="160" t="s">
        <v>482</v>
      </c>
      <c r="H178" s="161">
        <v>5.36</v>
      </c>
      <c r="I178" s="162"/>
      <c r="J178" s="163">
        <f>ROUND(I178*H178,2)</f>
        <v>0</v>
      </c>
      <c r="K178" s="164"/>
      <c r="L178" s="34"/>
      <c r="M178" s="165" t="s">
        <v>1</v>
      </c>
      <c r="N178" s="166" t="s">
        <v>40</v>
      </c>
      <c r="O178" s="62"/>
      <c r="P178" s="167">
        <f>O178*H178</f>
        <v>0</v>
      </c>
      <c r="Q178" s="167">
        <v>0</v>
      </c>
      <c r="R178" s="167">
        <f>Q178*H178</f>
        <v>0</v>
      </c>
      <c r="S178" s="167">
        <v>0</v>
      </c>
      <c r="T178" s="168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114</v>
      </c>
      <c r="AT178" s="169" t="s">
        <v>224</v>
      </c>
      <c r="AU178" s="169" t="s">
        <v>85</v>
      </c>
      <c r="AY178" s="18" t="s">
        <v>222</v>
      </c>
      <c r="BE178" s="170">
        <f>IF(N178="základná",J178,0)</f>
        <v>0</v>
      </c>
      <c r="BF178" s="170">
        <f>IF(N178="znížená",J178,0)</f>
        <v>0</v>
      </c>
      <c r="BG178" s="170">
        <f>IF(N178="zákl. prenesená",J178,0)</f>
        <v>0</v>
      </c>
      <c r="BH178" s="170">
        <f>IF(N178="zníž. prenesená",J178,0)</f>
        <v>0</v>
      </c>
      <c r="BI178" s="170">
        <f>IF(N178="nulová",J178,0)</f>
        <v>0</v>
      </c>
      <c r="BJ178" s="18" t="s">
        <v>85</v>
      </c>
      <c r="BK178" s="170">
        <f>ROUND(I178*H178,2)</f>
        <v>0</v>
      </c>
      <c r="BL178" s="18" t="s">
        <v>114</v>
      </c>
      <c r="BM178" s="169" t="s">
        <v>3006</v>
      </c>
    </row>
    <row r="179" spans="1:65" s="12" customFormat="1" ht="25.95" customHeight="1">
      <c r="B179" s="143"/>
      <c r="D179" s="144" t="s">
        <v>73</v>
      </c>
      <c r="E179" s="145" t="s">
        <v>510</v>
      </c>
      <c r="F179" s="145" t="s">
        <v>511</v>
      </c>
      <c r="I179" s="146"/>
      <c r="J179" s="147">
        <f>BK179</f>
        <v>0</v>
      </c>
      <c r="L179" s="143"/>
      <c r="M179" s="148"/>
      <c r="N179" s="149"/>
      <c r="O179" s="149"/>
      <c r="P179" s="150">
        <f>P180</f>
        <v>0</v>
      </c>
      <c r="Q179" s="149"/>
      <c r="R179" s="150">
        <f>R180</f>
        <v>0</v>
      </c>
      <c r="S179" s="149"/>
      <c r="T179" s="151">
        <f>T180</f>
        <v>0</v>
      </c>
      <c r="AR179" s="144" t="s">
        <v>85</v>
      </c>
      <c r="AT179" s="152" t="s">
        <v>73</v>
      </c>
      <c r="AU179" s="152" t="s">
        <v>74</v>
      </c>
      <c r="AY179" s="144" t="s">
        <v>222</v>
      </c>
      <c r="BK179" s="153">
        <f>BK180</f>
        <v>0</v>
      </c>
    </row>
    <row r="180" spans="1:65" s="12" customFormat="1" ht="22.95" customHeight="1">
      <c r="B180" s="143"/>
      <c r="D180" s="144" t="s">
        <v>73</v>
      </c>
      <c r="E180" s="154" t="s">
        <v>1716</v>
      </c>
      <c r="F180" s="154" t="s">
        <v>1717</v>
      </c>
      <c r="I180" s="146"/>
      <c r="J180" s="155">
        <f>BK180</f>
        <v>0</v>
      </c>
      <c r="L180" s="143"/>
      <c r="M180" s="148"/>
      <c r="N180" s="149"/>
      <c r="O180" s="149"/>
      <c r="P180" s="150">
        <f>SUM(P181:P192)</f>
        <v>0</v>
      </c>
      <c r="Q180" s="149"/>
      <c r="R180" s="150">
        <f>SUM(R181:R192)</f>
        <v>0</v>
      </c>
      <c r="S180" s="149"/>
      <c r="T180" s="151">
        <f>SUM(T181:T192)</f>
        <v>0</v>
      </c>
      <c r="AR180" s="144" t="s">
        <v>85</v>
      </c>
      <c r="AT180" s="152" t="s">
        <v>73</v>
      </c>
      <c r="AU180" s="152" t="s">
        <v>78</v>
      </c>
      <c r="AY180" s="144" t="s">
        <v>222</v>
      </c>
      <c r="BK180" s="153">
        <f>SUM(BK181:BK192)</f>
        <v>0</v>
      </c>
    </row>
    <row r="181" spans="1:65" s="2" customFormat="1" ht="16.5" customHeight="1">
      <c r="A181" s="33"/>
      <c r="B181" s="156"/>
      <c r="C181" s="157" t="s">
        <v>539</v>
      </c>
      <c r="D181" s="157" t="s">
        <v>224</v>
      </c>
      <c r="E181" s="158" t="s">
        <v>1739</v>
      </c>
      <c r="F181" s="159" t="s">
        <v>3007</v>
      </c>
      <c r="G181" s="160" t="s">
        <v>227</v>
      </c>
      <c r="H181" s="161">
        <v>7</v>
      </c>
      <c r="I181" s="162"/>
      <c r="J181" s="163">
        <f t="shared" ref="J181:J192" si="20">ROUND(I181*H181,2)</f>
        <v>0</v>
      </c>
      <c r="K181" s="164"/>
      <c r="L181" s="34"/>
      <c r="M181" s="165" t="s">
        <v>1</v>
      </c>
      <c r="N181" s="166" t="s">
        <v>40</v>
      </c>
      <c r="O181" s="62"/>
      <c r="P181" s="167">
        <f t="shared" ref="P181:P192" si="21">O181*H181</f>
        <v>0</v>
      </c>
      <c r="Q181" s="167">
        <v>0</v>
      </c>
      <c r="R181" s="167">
        <f t="shared" ref="R181:R192" si="22">Q181*H181</f>
        <v>0</v>
      </c>
      <c r="S181" s="167">
        <v>0</v>
      </c>
      <c r="T181" s="168">
        <f t="shared" ref="T181:T192" si="23"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349</v>
      </c>
      <c r="AT181" s="169" t="s">
        <v>224</v>
      </c>
      <c r="AU181" s="169" t="s">
        <v>85</v>
      </c>
      <c r="AY181" s="18" t="s">
        <v>222</v>
      </c>
      <c r="BE181" s="170">
        <f t="shared" ref="BE181:BE192" si="24">IF(N181="základná",J181,0)</f>
        <v>0</v>
      </c>
      <c r="BF181" s="170">
        <f t="shared" ref="BF181:BF192" si="25">IF(N181="znížená",J181,0)</f>
        <v>0</v>
      </c>
      <c r="BG181" s="170">
        <f t="shared" ref="BG181:BG192" si="26">IF(N181="zákl. prenesená",J181,0)</f>
        <v>0</v>
      </c>
      <c r="BH181" s="170">
        <f t="shared" ref="BH181:BH192" si="27">IF(N181="zníž. prenesená",J181,0)</f>
        <v>0</v>
      </c>
      <c r="BI181" s="170">
        <f t="shared" ref="BI181:BI192" si="28">IF(N181="nulová",J181,0)</f>
        <v>0</v>
      </c>
      <c r="BJ181" s="18" t="s">
        <v>85</v>
      </c>
      <c r="BK181" s="170">
        <f t="shared" ref="BK181:BK192" si="29">ROUND(I181*H181,2)</f>
        <v>0</v>
      </c>
      <c r="BL181" s="18" t="s">
        <v>349</v>
      </c>
      <c r="BM181" s="169" t="s">
        <v>3008</v>
      </c>
    </row>
    <row r="182" spans="1:65" s="2" customFormat="1" ht="21.75" customHeight="1">
      <c r="A182" s="33"/>
      <c r="B182" s="156"/>
      <c r="C182" s="209" t="s">
        <v>544</v>
      </c>
      <c r="D182" s="209" t="s">
        <v>588</v>
      </c>
      <c r="E182" s="210" t="s">
        <v>1751</v>
      </c>
      <c r="F182" s="211" t="s">
        <v>3009</v>
      </c>
      <c r="G182" s="212" t="s">
        <v>227</v>
      </c>
      <c r="H182" s="213">
        <v>1</v>
      </c>
      <c r="I182" s="214"/>
      <c r="J182" s="215">
        <f t="shared" si="20"/>
        <v>0</v>
      </c>
      <c r="K182" s="216"/>
      <c r="L182" s="217"/>
      <c r="M182" s="218" t="s">
        <v>1</v>
      </c>
      <c r="N182" s="219" t="s">
        <v>40</v>
      </c>
      <c r="O182" s="62"/>
      <c r="P182" s="167">
        <f t="shared" si="21"/>
        <v>0</v>
      </c>
      <c r="Q182" s="167">
        <v>0</v>
      </c>
      <c r="R182" s="167">
        <f t="shared" si="22"/>
        <v>0</v>
      </c>
      <c r="S182" s="167">
        <v>0</v>
      </c>
      <c r="T182" s="168">
        <f t="shared" si="2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506</v>
      </c>
      <c r="AT182" s="169" t="s">
        <v>588</v>
      </c>
      <c r="AU182" s="169" t="s">
        <v>85</v>
      </c>
      <c r="AY182" s="18" t="s">
        <v>222</v>
      </c>
      <c r="BE182" s="170">
        <f t="shared" si="24"/>
        <v>0</v>
      </c>
      <c r="BF182" s="170">
        <f t="shared" si="25"/>
        <v>0</v>
      </c>
      <c r="BG182" s="170">
        <f t="shared" si="26"/>
        <v>0</v>
      </c>
      <c r="BH182" s="170">
        <f t="shared" si="27"/>
        <v>0</v>
      </c>
      <c r="BI182" s="170">
        <f t="shared" si="28"/>
        <v>0</v>
      </c>
      <c r="BJ182" s="18" t="s">
        <v>85</v>
      </c>
      <c r="BK182" s="170">
        <f t="shared" si="29"/>
        <v>0</v>
      </c>
      <c r="BL182" s="18" t="s">
        <v>349</v>
      </c>
      <c r="BM182" s="169" t="s">
        <v>3010</v>
      </c>
    </row>
    <row r="183" spans="1:65" s="2" customFormat="1" ht="16.5" customHeight="1">
      <c r="A183" s="33"/>
      <c r="B183" s="156"/>
      <c r="C183" s="209" t="s">
        <v>552</v>
      </c>
      <c r="D183" s="209" t="s">
        <v>588</v>
      </c>
      <c r="E183" s="210" t="s">
        <v>3011</v>
      </c>
      <c r="F183" s="211" t="s">
        <v>3012</v>
      </c>
      <c r="G183" s="212" t="s">
        <v>227</v>
      </c>
      <c r="H183" s="213">
        <v>1</v>
      </c>
      <c r="I183" s="214"/>
      <c r="J183" s="215">
        <f t="shared" si="20"/>
        <v>0</v>
      </c>
      <c r="K183" s="216"/>
      <c r="L183" s="217"/>
      <c r="M183" s="218" t="s">
        <v>1</v>
      </c>
      <c r="N183" s="219" t="s">
        <v>40</v>
      </c>
      <c r="O183" s="62"/>
      <c r="P183" s="167">
        <f t="shared" si="21"/>
        <v>0</v>
      </c>
      <c r="Q183" s="167">
        <v>0</v>
      </c>
      <c r="R183" s="167">
        <f t="shared" si="22"/>
        <v>0</v>
      </c>
      <c r="S183" s="167">
        <v>0</v>
      </c>
      <c r="T183" s="168">
        <f t="shared" si="2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506</v>
      </c>
      <c r="AT183" s="169" t="s">
        <v>588</v>
      </c>
      <c r="AU183" s="169" t="s">
        <v>85</v>
      </c>
      <c r="AY183" s="18" t="s">
        <v>222</v>
      </c>
      <c r="BE183" s="170">
        <f t="shared" si="24"/>
        <v>0</v>
      </c>
      <c r="BF183" s="170">
        <f t="shared" si="25"/>
        <v>0</v>
      </c>
      <c r="BG183" s="170">
        <f t="shared" si="26"/>
        <v>0</v>
      </c>
      <c r="BH183" s="170">
        <f t="shared" si="27"/>
        <v>0</v>
      </c>
      <c r="BI183" s="170">
        <f t="shared" si="28"/>
        <v>0</v>
      </c>
      <c r="BJ183" s="18" t="s">
        <v>85</v>
      </c>
      <c r="BK183" s="170">
        <f t="shared" si="29"/>
        <v>0</v>
      </c>
      <c r="BL183" s="18" t="s">
        <v>349</v>
      </c>
      <c r="BM183" s="169" t="s">
        <v>3013</v>
      </c>
    </row>
    <row r="184" spans="1:65" s="2" customFormat="1" ht="16.5" customHeight="1">
      <c r="A184" s="33"/>
      <c r="B184" s="156"/>
      <c r="C184" s="209" t="s">
        <v>558</v>
      </c>
      <c r="D184" s="209" t="s">
        <v>588</v>
      </c>
      <c r="E184" s="210" t="s">
        <v>1745</v>
      </c>
      <c r="F184" s="211" t="s">
        <v>3014</v>
      </c>
      <c r="G184" s="212" t="s">
        <v>227</v>
      </c>
      <c r="H184" s="213">
        <v>1</v>
      </c>
      <c r="I184" s="214"/>
      <c r="J184" s="215">
        <f t="shared" si="20"/>
        <v>0</v>
      </c>
      <c r="K184" s="216"/>
      <c r="L184" s="217"/>
      <c r="M184" s="218" t="s">
        <v>1</v>
      </c>
      <c r="N184" s="219" t="s">
        <v>40</v>
      </c>
      <c r="O184" s="62"/>
      <c r="P184" s="167">
        <f t="shared" si="21"/>
        <v>0</v>
      </c>
      <c r="Q184" s="167">
        <v>0</v>
      </c>
      <c r="R184" s="167">
        <f t="shared" si="22"/>
        <v>0</v>
      </c>
      <c r="S184" s="167">
        <v>0</v>
      </c>
      <c r="T184" s="168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506</v>
      </c>
      <c r="AT184" s="169" t="s">
        <v>588</v>
      </c>
      <c r="AU184" s="169" t="s">
        <v>85</v>
      </c>
      <c r="AY184" s="18" t="s">
        <v>222</v>
      </c>
      <c r="BE184" s="170">
        <f t="shared" si="24"/>
        <v>0</v>
      </c>
      <c r="BF184" s="170">
        <f t="shared" si="25"/>
        <v>0</v>
      </c>
      <c r="BG184" s="170">
        <f t="shared" si="26"/>
        <v>0</v>
      </c>
      <c r="BH184" s="170">
        <f t="shared" si="27"/>
        <v>0</v>
      </c>
      <c r="BI184" s="170">
        <f t="shared" si="28"/>
        <v>0</v>
      </c>
      <c r="BJ184" s="18" t="s">
        <v>85</v>
      </c>
      <c r="BK184" s="170">
        <f t="shared" si="29"/>
        <v>0</v>
      </c>
      <c r="BL184" s="18" t="s">
        <v>349</v>
      </c>
      <c r="BM184" s="169" t="s">
        <v>3015</v>
      </c>
    </row>
    <row r="185" spans="1:65" s="2" customFormat="1" ht="16.5" customHeight="1">
      <c r="A185" s="33"/>
      <c r="B185" s="156"/>
      <c r="C185" s="209" t="s">
        <v>563</v>
      </c>
      <c r="D185" s="209" t="s">
        <v>588</v>
      </c>
      <c r="E185" s="210" t="s">
        <v>3016</v>
      </c>
      <c r="F185" s="211" t="s">
        <v>3017</v>
      </c>
      <c r="G185" s="212" t="s">
        <v>227</v>
      </c>
      <c r="H185" s="213">
        <v>1</v>
      </c>
      <c r="I185" s="214"/>
      <c r="J185" s="215">
        <f t="shared" si="20"/>
        <v>0</v>
      </c>
      <c r="K185" s="216"/>
      <c r="L185" s="217"/>
      <c r="M185" s="218" t="s">
        <v>1</v>
      </c>
      <c r="N185" s="219" t="s">
        <v>40</v>
      </c>
      <c r="O185" s="62"/>
      <c r="P185" s="167">
        <f t="shared" si="21"/>
        <v>0</v>
      </c>
      <c r="Q185" s="167">
        <v>0</v>
      </c>
      <c r="R185" s="167">
        <f t="shared" si="22"/>
        <v>0</v>
      </c>
      <c r="S185" s="167">
        <v>0</v>
      </c>
      <c r="T185" s="168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506</v>
      </c>
      <c r="AT185" s="169" t="s">
        <v>588</v>
      </c>
      <c r="AU185" s="169" t="s">
        <v>85</v>
      </c>
      <c r="AY185" s="18" t="s">
        <v>222</v>
      </c>
      <c r="BE185" s="170">
        <f t="shared" si="24"/>
        <v>0</v>
      </c>
      <c r="BF185" s="170">
        <f t="shared" si="25"/>
        <v>0</v>
      </c>
      <c r="BG185" s="170">
        <f t="shared" si="26"/>
        <v>0</v>
      </c>
      <c r="BH185" s="170">
        <f t="shared" si="27"/>
        <v>0</v>
      </c>
      <c r="BI185" s="170">
        <f t="shared" si="28"/>
        <v>0</v>
      </c>
      <c r="BJ185" s="18" t="s">
        <v>85</v>
      </c>
      <c r="BK185" s="170">
        <f t="shared" si="29"/>
        <v>0</v>
      </c>
      <c r="BL185" s="18" t="s">
        <v>349</v>
      </c>
      <c r="BM185" s="169" t="s">
        <v>3018</v>
      </c>
    </row>
    <row r="186" spans="1:65" s="2" customFormat="1" ht="24.15" customHeight="1">
      <c r="A186" s="33"/>
      <c r="B186" s="156"/>
      <c r="C186" s="209" t="s">
        <v>568</v>
      </c>
      <c r="D186" s="209" t="s">
        <v>588</v>
      </c>
      <c r="E186" s="210" t="s">
        <v>3019</v>
      </c>
      <c r="F186" s="211" t="s">
        <v>3020</v>
      </c>
      <c r="G186" s="212" t="s">
        <v>227</v>
      </c>
      <c r="H186" s="213">
        <v>1</v>
      </c>
      <c r="I186" s="214"/>
      <c r="J186" s="215">
        <f t="shared" si="20"/>
        <v>0</v>
      </c>
      <c r="K186" s="216"/>
      <c r="L186" s="217"/>
      <c r="M186" s="218" t="s">
        <v>1</v>
      </c>
      <c r="N186" s="219" t="s">
        <v>40</v>
      </c>
      <c r="O186" s="62"/>
      <c r="P186" s="167">
        <f t="shared" si="21"/>
        <v>0</v>
      </c>
      <c r="Q186" s="167">
        <v>0</v>
      </c>
      <c r="R186" s="167">
        <f t="shared" si="22"/>
        <v>0</v>
      </c>
      <c r="S186" s="167">
        <v>0</v>
      </c>
      <c r="T186" s="168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506</v>
      </c>
      <c r="AT186" s="169" t="s">
        <v>588</v>
      </c>
      <c r="AU186" s="169" t="s">
        <v>85</v>
      </c>
      <c r="AY186" s="18" t="s">
        <v>222</v>
      </c>
      <c r="BE186" s="170">
        <f t="shared" si="24"/>
        <v>0</v>
      </c>
      <c r="BF186" s="170">
        <f t="shared" si="25"/>
        <v>0</v>
      </c>
      <c r="BG186" s="170">
        <f t="shared" si="26"/>
        <v>0</v>
      </c>
      <c r="BH186" s="170">
        <f t="shared" si="27"/>
        <v>0</v>
      </c>
      <c r="BI186" s="170">
        <f t="shared" si="28"/>
        <v>0</v>
      </c>
      <c r="BJ186" s="18" t="s">
        <v>85</v>
      </c>
      <c r="BK186" s="170">
        <f t="shared" si="29"/>
        <v>0</v>
      </c>
      <c r="BL186" s="18" t="s">
        <v>349</v>
      </c>
      <c r="BM186" s="169" t="s">
        <v>3021</v>
      </c>
    </row>
    <row r="187" spans="1:65" s="2" customFormat="1" ht="24.15" customHeight="1">
      <c r="A187" s="33"/>
      <c r="B187" s="156"/>
      <c r="C187" s="209" t="s">
        <v>576</v>
      </c>
      <c r="D187" s="209" t="s">
        <v>588</v>
      </c>
      <c r="E187" s="210" t="s">
        <v>3022</v>
      </c>
      <c r="F187" s="211" t="s">
        <v>3023</v>
      </c>
      <c r="G187" s="212" t="s">
        <v>227</v>
      </c>
      <c r="H187" s="213">
        <v>1</v>
      </c>
      <c r="I187" s="214"/>
      <c r="J187" s="215">
        <f t="shared" si="20"/>
        <v>0</v>
      </c>
      <c r="K187" s="216"/>
      <c r="L187" s="217"/>
      <c r="M187" s="218" t="s">
        <v>1</v>
      </c>
      <c r="N187" s="219" t="s">
        <v>40</v>
      </c>
      <c r="O187" s="62"/>
      <c r="P187" s="167">
        <f t="shared" si="21"/>
        <v>0</v>
      </c>
      <c r="Q187" s="167">
        <v>0</v>
      </c>
      <c r="R187" s="167">
        <f t="shared" si="22"/>
        <v>0</v>
      </c>
      <c r="S187" s="167">
        <v>0</v>
      </c>
      <c r="T187" s="168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506</v>
      </c>
      <c r="AT187" s="169" t="s">
        <v>588</v>
      </c>
      <c r="AU187" s="169" t="s">
        <v>85</v>
      </c>
      <c r="AY187" s="18" t="s">
        <v>222</v>
      </c>
      <c r="BE187" s="170">
        <f t="shared" si="24"/>
        <v>0</v>
      </c>
      <c r="BF187" s="170">
        <f t="shared" si="25"/>
        <v>0</v>
      </c>
      <c r="BG187" s="170">
        <f t="shared" si="26"/>
        <v>0</v>
      </c>
      <c r="BH187" s="170">
        <f t="shared" si="27"/>
        <v>0</v>
      </c>
      <c r="BI187" s="170">
        <f t="shared" si="28"/>
        <v>0</v>
      </c>
      <c r="BJ187" s="18" t="s">
        <v>85</v>
      </c>
      <c r="BK187" s="170">
        <f t="shared" si="29"/>
        <v>0</v>
      </c>
      <c r="BL187" s="18" t="s">
        <v>349</v>
      </c>
      <c r="BM187" s="169" t="s">
        <v>3024</v>
      </c>
    </row>
    <row r="188" spans="1:65" s="2" customFormat="1" ht="16.5" customHeight="1">
      <c r="A188" s="33"/>
      <c r="B188" s="156"/>
      <c r="C188" s="209" t="s">
        <v>582</v>
      </c>
      <c r="D188" s="209" t="s">
        <v>588</v>
      </c>
      <c r="E188" s="210" t="s">
        <v>3025</v>
      </c>
      <c r="F188" s="211" t="s">
        <v>3026</v>
      </c>
      <c r="G188" s="212" t="s">
        <v>227</v>
      </c>
      <c r="H188" s="213">
        <v>2</v>
      </c>
      <c r="I188" s="214"/>
      <c r="J188" s="215">
        <f t="shared" si="20"/>
        <v>0</v>
      </c>
      <c r="K188" s="216"/>
      <c r="L188" s="217"/>
      <c r="M188" s="218" t="s">
        <v>1</v>
      </c>
      <c r="N188" s="219" t="s">
        <v>40</v>
      </c>
      <c r="O188" s="62"/>
      <c r="P188" s="167">
        <f t="shared" si="21"/>
        <v>0</v>
      </c>
      <c r="Q188" s="167">
        <v>0</v>
      </c>
      <c r="R188" s="167">
        <f t="shared" si="22"/>
        <v>0</v>
      </c>
      <c r="S188" s="167">
        <v>0</v>
      </c>
      <c r="T188" s="168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506</v>
      </c>
      <c r="AT188" s="169" t="s">
        <v>588</v>
      </c>
      <c r="AU188" s="169" t="s">
        <v>85</v>
      </c>
      <c r="AY188" s="18" t="s">
        <v>222</v>
      </c>
      <c r="BE188" s="170">
        <f t="shared" si="24"/>
        <v>0</v>
      </c>
      <c r="BF188" s="170">
        <f t="shared" si="25"/>
        <v>0</v>
      </c>
      <c r="BG188" s="170">
        <f t="shared" si="26"/>
        <v>0</v>
      </c>
      <c r="BH188" s="170">
        <f t="shared" si="27"/>
        <v>0</v>
      </c>
      <c r="BI188" s="170">
        <f t="shared" si="28"/>
        <v>0</v>
      </c>
      <c r="BJ188" s="18" t="s">
        <v>85</v>
      </c>
      <c r="BK188" s="170">
        <f t="shared" si="29"/>
        <v>0</v>
      </c>
      <c r="BL188" s="18" t="s">
        <v>349</v>
      </c>
      <c r="BM188" s="169" t="s">
        <v>3027</v>
      </c>
    </row>
    <row r="189" spans="1:65" s="2" customFormat="1" ht="16.5" customHeight="1">
      <c r="A189" s="33"/>
      <c r="B189" s="156"/>
      <c r="C189" s="209" t="s">
        <v>592</v>
      </c>
      <c r="D189" s="209" t="s">
        <v>588</v>
      </c>
      <c r="E189" s="210" t="s">
        <v>3028</v>
      </c>
      <c r="F189" s="211" t="s">
        <v>3029</v>
      </c>
      <c r="G189" s="212" t="s">
        <v>227</v>
      </c>
      <c r="H189" s="213">
        <v>2</v>
      </c>
      <c r="I189" s="214"/>
      <c r="J189" s="215">
        <f t="shared" si="20"/>
        <v>0</v>
      </c>
      <c r="K189" s="216"/>
      <c r="L189" s="217"/>
      <c r="M189" s="218" t="s">
        <v>1</v>
      </c>
      <c r="N189" s="219" t="s">
        <v>40</v>
      </c>
      <c r="O189" s="62"/>
      <c r="P189" s="167">
        <f t="shared" si="21"/>
        <v>0</v>
      </c>
      <c r="Q189" s="167">
        <v>0</v>
      </c>
      <c r="R189" s="167">
        <f t="shared" si="22"/>
        <v>0</v>
      </c>
      <c r="S189" s="167">
        <v>0</v>
      </c>
      <c r="T189" s="168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506</v>
      </c>
      <c r="AT189" s="169" t="s">
        <v>588</v>
      </c>
      <c r="AU189" s="169" t="s">
        <v>85</v>
      </c>
      <c r="AY189" s="18" t="s">
        <v>222</v>
      </c>
      <c r="BE189" s="170">
        <f t="shared" si="24"/>
        <v>0</v>
      </c>
      <c r="BF189" s="170">
        <f t="shared" si="25"/>
        <v>0</v>
      </c>
      <c r="BG189" s="170">
        <f t="shared" si="26"/>
        <v>0</v>
      </c>
      <c r="BH189" s="170">
        <f t="shared" si="27"/>
        <v>0</v>
      </c>
      <c r="BI189" s="170">
        <f t="shared" si="28"/>
        <v>0</v>
      </c>
      <c r="BJ189" s="18" t="s">
        <v>85</v>
      </c>
      <c r="BK189" s="170">
        <f t="shared" si="29"/>
        <v>0</v>
      </c>
      <c r="BL189" s="18" t="s">
        <v>349</v>
      </c>
      <c r="BM189" s="169" t="s">
        <v>3030</v>
      </c>
    </row>
    <row r="190" spans="1:65" s="2" customFormat="1" ht="24.15" customHeight="1">
      <c r="A190" s="33"/>
      <c r="B190" s="156"/>
      <c r="C190" s="157" t="s">
        <v>396</v>
      </c>
      <c r="D190" s="157" t="s">
        <v>224</v>
      </c>
      <c r="E190" s="158" t="s">
        <v>3031</v>
      </c>
      <c r="F190" s="159" t="s">
        <v>3032</v>
      </c>
      <c r="G190" s="160" t="s">
        <v>227</v>
      </c>
      <c r="H190" s="161">
        <v>1</v>
      </c>
      <c r="I190" s="162"/>
      <c r="J190" s="163">
        <f t="shared" si="20"/>
        <v>0</v>
      </c>
      <c r="K190" s="164"/>
      <c r="L190" s="34"/>
      <c r="M190" s="165" t="s">
        <v>1</v>
      </c>
      <c r="N190" s="166" t="s">
        <v>40</v>
      </c>
      <c r="O190" s="62"/>
      <c r="P190" s="167">
        <f t="shared" si="21"/>
        <v>0</v>
      </c>
      <c r="Q190" s="167">
        <v>0</v>
      </c>
      <c r="R190" s="167">
        <f t="shared" si="22"/>
        <v>0</v>
      </c>
      <c r="S190" s="167">
        <v>0</v>
      </c>
      <c r="T190" s="168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349</v>
      </c>
      <c r="AT190" s="169" t="s">
        <v>224</v>
      </c>
      <c r="AU190" s="169" t="s">
        <v>85</v>
      </c>
      <c r="AY190" s="18" t="s">
        <v>222</v>
      </c>
      <c r="BE190" s="170">
        <f t="shared" si="24"/>
        <v>0</v>
      </c>
      <c r="BF190" s="170">
        <f t="shared" si="25"/>
        <v>0</v>
      </c>
      <c r="BG190" s="170">
        <f t="shared" si="26"/>
        <v>0</v>
      </c>
      <c r="BH190" s="170">
        <f t="shared" si="27"/>
        <v>0</v>
      </c>
      <c r="BI190" s="170">
        <f t="shared" si="28"/>
        <v>0</v>
      </c>
      <c r="BJ190" s="18" t="s">
        <v>85</v>
      </c>
      <c r="BK190" s="170">
        <f t="shared" si="29"/>
        <v>0</v>
      </c>
      <c r="BL190" s="18" t="s">
        <v>349</v>
      </c>
      <c r="BM190" s="169" t="s">
        <v>3033</v>
      </c>
    </row>
    <row r="191" spans="1:65" s="2" customFormat="1" ht="16.5" customHeight="1">
      <c r="A191" s="33"/>
      <c r="B191" s="156"/>
      <c r="C191" s="209" t="s">
        <v>620</v>
      </c>
      <c r="D191" s="209" t="s">
        <v>588</v>
      </c>
      <c r="E191" s="210" t="s">
        <v>3034</v>
      </c>
      <c r="F191" s="211" t="s">
        <v>3035</v>
      </c>
      <c r="G191" s="212" t="s">
        <v>227</v>
      </c>
      <c r="H191" s="213">
        <v>1</v>
      </c>
      <c r="I191" s="214"/>
      <c r="J191" s="215">
        <f t="shared" si="20"/>
        <v>0</v>
      </c>
      <c r="K191" s="216"/>
      <c r="L191" s="217"/>
      <c r="M191" s="218" t="s">
        <v>1</v>
      </c>
      <c r="N191" s="219" t="s">
        <v>40</v>
      </c>
      <c r="O191" s="62"/>
      <c r="P191" s="167">
        <f t="shared" si="21"/>
        <v>0</v>
      </c>
      <c r="Q191" s="167">
        <v>0</v>
      </c>
      <c r="R191" s="167">
        <f t="shared" si="22"/>
        <v>0</v>
      </c>
      <c r="S191" s="167">
        <v>0</v>
      </c>
      <c r="T191" s="168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506</v>
      </c>
      <c r="AT191" s="169" t="s">
        <v>588</v>
      </c>
      <c r="AU191" s="169" t="s">
        <v>85</v>
      </c>
      <c r="AY191" s="18" t="s">
        <v>222</v>
      </c>
      <c r="BE191" s="170">
        <f t="shared" si="24"/>
        <v>0</v>
      </c>
      <c r="BF191" s="170">
        <f t="shared" si="25"/>
        <v>0</v>
      </c>
      <c r="BG191" s="170">
        <f t="shared" si="26"/>
        <v>0</v>
      </c>
      <c r="BH191" s="170">
        <f t="shared" si="27"/>
        <v>0</v>
      </c>
      <c r="BI191" s="170">
        <f t="shared" si="28"/>
        <v>0</v>
      </c>
      <c r="BJ191" s="18" t="s">
        <v>85</v>
      </c>
      <c r="BK191" s="170">
        <f t="shared" si="29"/>
        <v>0</v>
      </c>
      <c r="BL191" s="18" t="s">
        <v>349</v>
      </c>
      <c r="BM191" s="169" t="s">
        <v>3036</v>
      </c>
    </row>
    <row r="192" spans="1:65" s="2" customFormat="1" ht="24.15" customHeight="1">
      <c r="A192" s="33"/>
      <c r="B192" s="156"/>
      <c r="C192" s="157" t="s">
        <v>407</v>
      </c>
      <c r="D192" s="157" t="s">
        <v>224</v>
      </c>
      <c r="E192" s="158" t="s">
        <v>3037</v>
      </c>
      <c r="F192" s="159" t="s">
        <v>1761</v>
      </c>
      <c r="G192" s="160" t="s">
        <v>893</v>
      </c>
      <c r="H192" s="228">
        <v>3.8490000000000002</v>
      </c>
      <c r="I192" s="162"/>
      <c r="J192" s="163">
        <f t="shared" si="20"/>
        <v>0</v>
      </c>
      <c r="K192" s="164"/>
      <c r="L192" s="34"/>
      <c r="M192" s="165" t="s">
        <v>1</v>
      </c>
      <c r="N192" s="166" t="s">
        <v>40</v>
      </c>
      <c r="O192" s="62"/>
      <c r="P192" s="167">
        <f t="shared" si="21"/>
        <v>0</v>
      </c>
      <c r="Q192" s="167">
        <v>0</v>
      </c>
      <c r="R192" s="167">
        <f t="shared" si="22"/>
        <v>0</v>
      </c>
      <c r="S192" s="167">
        <v>0</v>
      </c>
      <c r="T192" s="168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349</v>
      </c>
      <c r="AT192" s="169" t="s">
        <v>224</v>
      </c>
      <c r="AU192" s="169" t="s">
        <v>85</v>
      </c>
      <c r="AY192" s="18" t="s">
        <v>222</v>
      </c>
      <c r="BE192" s="170">
        <f t="shared" si="24"/>
        <v>0</v>
      </c>
      <c r="BF192" s="170">
        <f t="shared" si="25"/>
        <v>0</v>
      </c>
      <c r="BG192" s="170">
        <f t="shared" si="26"/>
        <v>0</v>
      </c>
      <c r="BH192" s="170">
        <f t="shared" si="27"/>
        <v>0</v>
      </c>
      <c r="BI192" s="170">
        <f t="shared" si="28"/>
        <v>0</v>
      </c>
      <c r="BJ192" s="18" t="s">
        <v>85</v>
      </c>
      <c r="BK192" s="170">
        <f t="shared" si="29"/>
        <v>0</v>
      </c>
      <c r="BL192" s="18" t="s">
        <v>349</v>
      </c>
      <c r="BM192" s="169" t="s">
        <v>3038</v>
      </c>
    </row>
    <row r="193" spans="1:65" s="12" customFormat="1" ht="25.95" customHeight="1">
      <c r="B193" s="143"/>
      <c r="D193" s="144" t="s">
        <v>73</v>
      </c>
      <c r="E193" s="145" t="s">
        <v>588</v>
      </c>
      <c r="F193" s="145" t="s">
        <v>589</v>
      </c>
      <c r="I193" s="146"/>
      <c r="J193" s="147">
        <f>BK193</f>
        <v>0</v>
      </c>
      <c r="L193" s="143"/>
      <c r="M193" s="148"/>
      <c r="N193" s="149"/>
      <c r="O193" s="149"/>
      <c r="P193" s="150">
        <f>P194</f>
        <v>0</v>
      </c>
      <c r="Q193" s="149"/>
      <c r="R193" s="150">
        <f>R194</f>
        <v>0</v>
      </c>
      <c r="S193" s="149"/>
      <c r="T193" s="151">
        <f>T194</f>
        <v>0</v>
      </c>
      <c r="AR193" s="144" t="s">
        <v>90</v>
      </c>
      <c r="AT193" s="152" t="s">
        <v>73</v>
      </c>
      <c r="AU193" s="152" t="s">
        <v>74</v>
      </c>
      <c r="AY193" s="144" t="s">
        <v>222</v>
      </c>
      <c r="BK193" s="153">
        <f>BK194</f>
        <v>0</v>
      </c>
    </row>
    <row r="194" spans="1:65" s="12" customFormat="1" ht="22.95" customHeight="1">
      <c r="B194" s="143"/>
      <c r="D194" s="144" t="s">
        <v>73</v>
      </c>
      <c r="E194" s="154" t="s">
        <v>3039</v>
      </c>
      <c r="F194" s="154" t="s">
        <v>3040</v>
      </c>
      <c r="I194" s="146"/>
      <c r="J194" s="155">
        <f>BK194</f>
        <v>0</v>
      </c>
      <c r="L194" s="143"/>
      <c r="M194" s="148"/>
      <c r="N194" s="149"/>
      <c r="O194" s="149"/>
      <c r="P194" s="150">
        <f>P195</f>
        <v>0</v>
      </c>
      <c r="Q194" s="149"/>
      <c r="R194" s="150">
        <f>R195</f>
        <v>0</v>
      </c>
      <c r="S194" s="149"/>
      <c r="T194" s="151">
        <f>T195</f>
        <v>0</v>
      </c>
      <c r="AR194" s="144" t="s">
        <v>90</v>
      </c>
      <c r="AT194" s="152" t="s">
        <v>73</v>
      </c>
      <c r="AU194" s="152" t="s">
        <v>78</v>
      </c>
      <c r="AY194" s="144" t="s">
        <v>222</v>
      </c>
      <c r="BK194" s="153">
        <f>BK195</f>
        <v>0</v>
      </c>
    </row>
    <row r="195" spans="1:65" s="2" customFormat="1" ht="24.15" customHeight="1">
      <c r="A195" s="33"/>
      <c r="B195" s="156"/>
      <c r="C195" s="157" t="s">
        <v>390</v>
      </c>
      <c r="D195" s="157" t="s">
        <v>224</v>
      </c>
      <c r="E195" s="158" t="s">
        <v>3041</v>
      </c>
      <c r="F195" s="159" t="s">
        <v>3042</v>
      </c>
      <c r="G195" s="160" t="s">
        <v>227</v>
      </c>
      <c r="H195" s="161">
        <v>1</v>
      </c>
      <c r="I195" s="162"/>
      <c r="J195" s="163">
        <f>ROUND(I195*H195,2)</f>
        <v>0</v>
      </c>
      <c r="K195" s="164"/>
      <c r="L195" s="34"/>
      <c r="M195" s="220" t="s">
        <v>1</v>
      </c>
      <c r="N195" s="221" t="s">
        <v>40</v>
      </c>
      <c r="O195" s="222"/>
      <c r="P195" s="223">
        <f>O195*H195</f>
        <v>0</v>
      </c>
      <c r="Q195" s="223">
        <v>0</v>
      </c>
      <c r="R195" s="223">
        <f>Q195*H195</f>
        <v>0</v>
      </c>
      <c r="S195" s="223">
        <v>0</v>
      </c>
      <c r="T195" s="224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9" t="s">
        <v>595</v>
      </c>
      <c r="AT195" s="169" t="s">
        <v>224</v>
      </c>
      <c r="AU195" s="169" t="s">
        <v>85</v>
      </c>
      <c r="AY195" s="18" t="s">
        <v>222</v>
      </c>
      <c r="BE195" s="170">
        <f>IF(N195="základná",J195,0)</f>
        <v>0</v>
      </c>
      <c r="BF195" s="170">
        <f>IF(N195="znížená",J195,0)</f>
        <v>0</v>
      </c>
      <c r="BG195" s="170">
        <f>IF(N195="zákl. prenesená",J195,0)</f>
        <v>0</v>
      </c>
      <c r="BH195" s="170">
        <f>IF(N195="zníž. prenesená",J195,0)</f>
        <v>0</v>
      </c>
      <c r="BI195" s="170">
        <f>IF(N195="nulová",J195,0)</f>
        <v>0</v>
      </c>
      <c r="BJ195" s="18" t="s">
        <v>85</v>
      </c>
      <c r="BK195" s="170">
        <f>ROUND(I195*H195,2)</f>
        <v>0</v>
      </c>
      <c r="BL195" s="18" t="s">
        <v>595</v>
      </c>
      <c r="BM195" s="169" t="s">
        <v>3043</v>
      </c>
    </row>
    <row r="196" spans="1:65" s="2" customFormat="1" ht="6.9" customHeight="1">
      <c r="A196" s="33"/>
      <c r="B196" s="51"/>
      <c r="C196" s="52"/>
      <c r="D196" s="52"/>
      <c r="E196" s="52"/>
      <c r="F196" s="52"/>
      <c r="G196" s="52"/>
      <c r="H196" s="52"/>
      <c r="I196" s="52"/>
      <c r="J196" s="52"/>
      <c r="K196" s="52"/>
      <c r="L196" s="34"/>
      <c r="M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</row>
    <row r="199" spans="1:65">
      <c r="B199" s="281" t="s">
        <v>3286</v>
      </c>
      <c r="C199" s="281"/>
      <c r="D199" s="281"/>
      <c r="E199" s="281"/>
      <c r="F199" s="281"/>
      <c r="G199" s="281"/>
      <c r="H199" s="281"/>
      <c r="I199" s="281"/>
      <c r="J199" s="281"/>
    </row>
    <row r="200" spans="1:65">
      <c r="B200" s="281"/>
      <c r="C200" s="281"/>
      <c r="D200" s="281"/>
      <c r="E200" s="281"/>
      <c r="F200" s="281"/>
      <c r="G200" s="281"/>
      <c r="H200" s="281"/>
      <c r="I200" s="281"/>
      <c r="J200" s="281"/>
    </row>
    <row r="201" spans="1:65">
      <c r="B201" s="281"/>
      <c r="C201" s="281"/>
      <c r="D201" s="281"/>
      <c r="E201" s="281"/>
      <c r="F201" s="281"/>
      <c r="G201" s="281"/>
      <c r="H201" s="281"/>
      <c r="I201" s="281"/>
      <c r="J201" s="281"/>
    </row>
    <row r="202" spans="1:65">
      <c r="B202" s="281"/>
      <c r="C202" s="281"/>
      <c r="D202" s="281"/>
      <c r="E202" s="281"/>
      <c r="F202" s="281"/>
      <c r="G202" s="281"/>
      <c r="H202" s="281"/>
      <c r="I202" s="281"/>
      <c r="J202" s="281"/>
    </row>
    <row r="203" spans="1:65">
      <c r="B203" s="281"/>
      <c r="C203" s="281"/>
      <c r="D203" s="281"/>
      <c r="E203" s="281"/>
      <c r="F203" s="281"/>
      <c r="G203" s="281"/>
      <c r="H203" s="281"/>
      <c r="I203" s="281"/>
      <c r="J203" s="281"/>
    </row>
    <row r="206" spans="1:65">
      <c r="B206" s="281" t="s">
        <v>3287</v>
      </c>
      <c r="C206" s="281"/>
      <c r="D206" s="281"/>
      <c r="E206" s="281"/>
      <c r="F206" s="281"/>
      <c r="G206" s="281"/>
      <c r="H206" s="281"/>
      <c r="I206" s="281"/>
      <c r="J206" s="281"/>
    </row>
    <row r="207" spans="1:65">
      <c r="B207" s="281"/>
      <c r="C207" s="281"/>
      <c r="D207" s="281"/>
      <c r="E207" s="281"/>
      <c r="F207" s="281"/>
      <c r="G207" s="281"/>
      <c r="H207" s="281"/>
      <c r="I207" s="281"/>
      <c r="J207" s="281"/>
    </row>
    <row r="208" spans="1:65">
      <c r="B208" s="281"/>
      <c r="C208" s="281"/>
      <c r="D208" s="281"/>
      <c r="E208" s="281"/>
      <c r="F208" s="281"/>
      <c r="G208" s="281"/>
      <c r="H208" s="281"/>
      <c r="I208" s="281"/>
      <c r="J208" s="281"/>
    </row>
    <row r="209" spans="2:10">
      <c r="B209" s="281"/>
      <c r="C209" s="281"/>
      <c r="D209" s="281"/>
      <c r="E209" s="281"/>
      <c r="F209" s="281"/>
      <c r="G209" s="281"/>
      <c r="H209" s="281"/>
      <c r="I209" s="281"/>
      <c r="J209" s="281"/>
    </row>
    <row r="218" spans="2:10">
      <c r="C218" s="281" t="s">
        <v>3288</v>
      </c>
      <c r="D218" s="281"/>
      <c r="E218" s="281"/>
      <c r="F218" s="281"/>
      <c r="G218" s="281"/>
      <c r="H218" s="281"/>
      <c r="I218" s="281"/>
      <c r="J218" s="281"/>
    </row>
    <row r="219" spans="2:10">
      <c r="C219" s="281"/>
      <c r="D219" s="281"/>
      <c r="E219" s="281"/>
      <c r="F219" s="281"/>
      <c r="G219" s="281"/>
      <c r="H219" s="281"/>
      <c r="I219" s="281"/>
      <c r="J219" s="281"/>
    </row>
  </sheetData>
  <autoFilter ref="C134:K195" xr:uid="{00000000-0009-0000-0000-000016000000}"/>
  <mergeCells count="18">
    <mergeCell ref="B199:J203"/>
    <mergeCell ref="B206:J209"/>
    <mergeCell ref="C218:J219"/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BM213"/>
  <sheetViews>
    <sheetView showGridLines="0" topLeftCell="A180" workbookViewId="0">
      <selection activeCell="C212" sqref="C212:J21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175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2728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3044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3045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ROUND(J132,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ROUND((SUM(BE132:BE188)),  2)</f>
        <v>0</v>
      </c>
      <c r="G37" s="109"/>
      <c r="H37" s="109"/>
      <c r="I37" s="110">
        <v>0.2</v>
      </c>
      <c r="J37" s="108">
        <f>ROUND(((SUM(BE132:BE188))*I37),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ROUND((SUM(BF132:BF188)),  2)</f>
        <v>0</v>
      </c>
      <c r="G38" s="109"/>
      <c r="H38" s="109"/>
      <c r="I38" s="110">
        <v>0.2</v>
      </c>
      <c r="J38" s="108">
        <f>ROUND(((SUM(BF132:BF188))*I38),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ROUND((SUM(BG132:BG188)),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ROUND((SUM(BH132:BH188)),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ROUND((SUM(BI132:BI188)),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2728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3044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06.1 - Dažďová kanalizácia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J132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J133</f>
        <v>0</v>
      </c>
      <c r="L101" s="124"/>
    </row>
    <row r="102" spans="1:47" s="10" customFormat="1" ht="19.95" customHeight="1">
      <c r="B102" s="128"/>
      <c r="D102" s="129" t="s">
        <v>651</v>
      </c>
      <c r="E102" s="130"/>
      <c r="F102" s="130"/>
      <c r="G102" s="130"/>
      <c r="H102" s="130"/>
      <c r="I102" s="130"/>
      <c r="J102" s="131">
        <f>J134</f>
        <v>0</v>
      </c>
      <c r="L102" s="128"/>
    </row>
    <row r="103" spans="1:47" s="10" customFormat="1" ht="19.95" customHeight="1">
      <c r="B103" s="128"/>
      <c r="D103" s="129" t="s">
        <v>652</v>
      </c>
      <c r="E103" s="130"/>
      <c r="F103" s="130"/>
      <c r="G103" s="130"/>
      <c r="H103" s="130"/>
      <c r="I103" s="130"/>
      <c r="J103" s="131">
        <f>J147</f>
        <v>0</v>
      </c>
      <c r="L103" s="128"/>
    </row>
    <row r="104" spans="1:47" s="10" customFormat="1" ht="19.95" customHeight="1">
      <c r="B104" s="128"/>
      <c r="D104" s="129" t="s">
        <v>654</v>
      </c>
      <c r="E104" s="130"/>
      <c r="F104" s="130"/>
      <c r="G104" s="130"/>
      <c r="H104" s="130"/>
      <c r="I104" s="130"/>
      <c r="J104" s="131">
        <f>J151</f>
        <v>0</v>
      </c>
      <c r="L104" s="128"/>
    </row>
    <row r="105" spans="1:47" s="10" customFormat="1" ht="19.95" customHeight="1">
      <c r="B105" s="128"/>
      <c r="D105" s="129" t="s">
        <v>1360</v>
      </c>
      <c r="E105" s="130"/>
      <c r="F105" s="130"/>
      <c r="G105" s="130"/>
      <c r="H105" s="130"/>
      <c r="I105" s="130"/>
      <c r="J105" s="131">
        <f>J156</f>
        <v>0</v>
      </c>
      <c r="L105" s="128"/>
    </row>
    <row r="106" spans="1:47" s="10" customFormat="1" ht="19.95" customHeight="1">
      <c r="B106" s="128"/>
      <c r="D106" s="129" t="s">
        <v>2908</v>
      </c>
      <c r="E106" s="130"/>
      <c r="F106" s="130"/>
      <c r="G106" s="130"/>
      <c r="H106" s="130"/>
      <c r="I106" s="130"/>
      <c r="J106" s="131">
        <f>J166</f>
        <v>0</v>
      </c>
      <c r="L106" s="128"/>
    </row>
    <row r="107" spans="1:47" s="10" customFormat="1" ht="19.95" customHeight="1">
      <c r="B107" s="128"/>
      <c r="D107" s="129" t="s">
        <v>200</v>
      </c>
      <c r="E107" s="130"/>
      <c r="F107" s="130"/>
      <c r="G107" s="130"/>
      <c r="H107" s="130"/>
      <c r="I107" s="130"/>
      <c r="J107" s="131">
        <f>J181</f>
        <v>0</v>
      </c>
      <c r="L107" s="128"/>
    </row>
    <row r="108" spans="1:47" s="10" customFormat="1" ht="19.95" customHeight="1">
      <c r="B108" s="128"/>
      <c r="D108" s="129" t="s">
        <v>201</v>
      </c>
      <c r="E108" s="130"/>
      <c r="F108" s="130"/>
      <c r="G108" s="130"/>
      <c r="H108" s="130"/>
      <c r="I108" s="130"/>
      <c r="J108" s="131">
        <f>J187</f>
        <v>0</v>
      </c>
      <c r="L108" s="128"/>
    </row>
    <row r="109" spans="1:47" s="2" customFormat="1" ht="21.7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" customHeight="1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31" s="2" customFormat="1" ht="6.9" customHeight="1">
      <c r="A114" s="33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24.9" customHeight="1">
      <c r="A115" s="33"/>
      <c r="B115" s="34"/>
      <c r="C115" s="22" t="s">
        <v>208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2" customHeight="1">
      <c r="A117" s="33"/>
      <c r="B117" s="34"/>
      <c r="C117" s="28" t="s">
        <v>15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6.5" customHeight="1">
      <c r="A118" s="33"/>
      <c r="B118" s="34"/>
      <c r="C118" s="33"/>
      <c r="D118" s="33"/>
      <c r="E118" s="277" t="str">
        <f>E7</f>
        <v>Výstavba zberného dvora Gemerská Poloma</v>
      </c>
      <c r="F118" s="278"/>
      <c r="G118" s="278"/>
      <c r="H118" s="278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1" customFormat="1" ht="12" customHeight="1">
      <c r="B119" s="21"/>
      <c r="C119" s="28" t="s">
        <v>187</v>
      </c>
      <c r="L119" s="21"/>
    </row>
    <row r="120" spans="1:31" s="1" customFormat="1" ht="16.5" customHeight="1">
      <c r="B120" s="21"/>
      <c r="E120" s="277" t="s">
        <v>2728</v>
      </c>
      <c r="F120" s="240"/>
      <c r="G120" s="240"/>
      <c r="H120" s="240"/>
      <c r="L120" s="21"/>
    </row>
    <row r="121" spans="1:31" s="1" customFormat="1" ht="12" customHeight="1">
      <c r="B121" s="21"/>
      <c r="C121" s="28" t="s">
        <v>189</v>
      </c>
      <c r="L121" s="21"/>
    </row>
    <row r="122" spans="1:31" s="2" customFormat="1" ht="16.5" customHeight="1">
      <c r="A122" s="33"/>
      <c r="B122" s="34"/>
      <c r="C122" s="33"/>
      <c r="D122" s="33"/>
      <c r="E122" s="279" t="s">
        <v>190</v>
      </c>
      <c r="F122" s="276"/>
      <c r="G122" s="276"/>
      <c r="H122" s="276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3044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59" t="str">
        <f>E13</f>
        <v>SO 06.1 - Dažďová kanalizácia</v>
      </c>
      <c r="F124" s="276"/>
      <c r="G124" s="276"/>
      <c r="H124" s="276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19</v>
      </c>
      <c r="D126" s="33"/>
      <c r="E126" s="33"/>
      <c r="F126" s="26" t="str">
        <f>F16</f>
        <v>Gemerska Poloma</v>
      </c>
      <c r="G126" s="33"/>
      <c r="H126" s="33"/>
      <c r="I126" s="28" t="s">
        <v>21</v>
      </c>
      <c r="J126" s="59" t="str">
        <f>IF(J16="","",J16)</f>
        <v/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22</v>
      </c>
      <c r="D128" s="33"/>
      <c r="E128" s="33"/>
      <c r="F128" s="26" t="str">
        <f>E19</f>
        <v>Obec Gemerská Poloma,Nám.SNP 211 Gemerská Poloma</v>
      </c>
      <c r="G128" s="33"/>
      <c r="H128" s="33"/>
      <c r="I128" s="28" t="s">
        <v>28</v>
      </c>
      <c r="J128" s="31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15" customHeight="1">
      <c r="A129" s="33"/>
      <c r="B129" s="34"/>
      <c r="C129" s="28" t="s">
        <v>26</v>
      </c>
      <c r="D129" s="33"/>
      <c r="E129" s="33"/>
      <c r="F129" s="26" t="str">
        <f>IF(E22="","",E22)</f>
        <v/>
      </c>
      <c r="G129" s="33"/>
      <c r="H129" s="33"/>
      <c r="I129" s="28" t="s">
        <v>31</v>
      </c>
      <c r="J129" s="31" t="str">
        <f>E28</f>
        <v/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32"/>
      <c r="B131" s="133"/>
      <c r="C131" s="134" t="s">
        <v>209</v>
      </c>
      <c r="D131" s="135" t="s">
        <v>59</v>
      </c>
      <c r="E131" s="135" t="s">
        <v>55</v>
      </c>
      <c r="F131" s="135" t="s">
        <v>56</v>
      </c>
      <c r="G131" s="135" t="s">
        <v>210</v>
      </c>
      <c r="H131" s="135" t="s">
        <v>211</v>
      </c>
      <c r="I131" s="135" t="s">
        <v>212</v>
      </c>
      <c r="J131" s="136" t="s">
        <v>196</v>
      </c>
      <c r="K131" s="137" t="s">
        <v>213</v>
      </c>
      <c r="L131" s="138"/>
      <c r="M131" s="66" t="s">
        <v>1</v>
      </c>
      <c r="N131" s="67" t="s">
        <v>38</v>
      </c>
      <c r="O131" s="67" t="s">
        <v>214</v>
      </c>
      <c r="P131" s="67" t="s">
        <v>215</v>
      </c>
      <c r="Q131" s="67" t="s">
        <v>216</v>
      </c>
      <c r="R131" s="67" t="s">
        <v>217</v>
      </c>
      <c r="S131" s="67" t="s">
        <v>218</v>
      </c>
      <c r="T131" s="68" t="s">
        <v>219</v>
      </c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</row>
    <row r="132" spans="1:65" s="2" customFormat="1" ht="22.95" customHeight="1">
      <c r="A132" s="33"/>
      <c r="B132" s="34"/>
      <c r="C132" s="73" t="s">
        <v>197</v>
      </c>
      <c r="D132" s="33"/>
      <c r="E132" s="33"/>
      <c r="F132" s="33"/>
      <c r="G132" s="33"/>
      <c r="H132" s="33"/>
      <c r="I132" s="33"/>
      <c r="J132" s="139">
        <f>BK132</f>
        <v>0</v>
      </c>
      <c r="K132" s="33"/>
      <c r="L132" s="34"/>
      <c r="M132" s="69"/>
      <c r="N132" s="60"/>
      <c r="O132" s="70"/>
      <c r="P132" s="140">
        <f>P133</f>
        <v>0</v>
      </c>
      <c r="Q132" s="70"/>
      <c r="R132" s="140">
        <f>R133</f>
        <v>3.4643459999999999</v>
      </c>
      <c r="S132" s="70"/>
      <c r="T132" s="141">
        <f>T133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73</v>
      </c>
      <c r="AU132" s="18" t="s">
        <v>198</v>
      </c>
      <c r="BK132" s="142">
        <f>BK133</f>
        <v>0</v>
      </c>
    </row>
    <row r="133" spans="1:65" s="12" customFormat="1" ht="25.95" customHeight="1">
      <c r="B133" s="143"/>
      <c r="D133" s="144" t="s">
        <v>73</v>
      </c>
      <c r="E133" s="145" t="s">
        <v>220</v>
      </c>
      <c r="F133" s="145" t="s">
        <v>221</v>
      </c>
      <c r="I133" s="146"/>
      <c r="J133" s="147">
        <f>BK133</f>
        <v>0</v>
      </c>
      <c r="L133" s="143"/>
      <c r="M133" s="148"/>
      <c r="N133" s="149"/>
      <c r="O133" s="149"/>
      <c r="P133" s="150">
        <f>P134+P147+P151+P156+P166+P181+P187</f>
        <v>0</v>
      </c>
      <c r="Q133" s="149"/>
      <c r="R133" s="150">
        <f>R134+R147+R151+R156+R166+R181+R187</f>
        <v>3.4643459999999999</v>
      </c>
      <c r="S133" s="149"/>
      <c r="T133" s="151">
        <f>T134+T147+T151+T156+T166+T181+T187</f>
        <v>0</v>
      </c>
      <c r="AR133" s="144" t="s">
        <v>78</v>
      </c>
      <c r="AT133" s="152" t="s">
        <v>73</v>
      </c>
      <c r="AU133" s="152" t="s">
        <v>74</v>
      </c>
      <c r="AY133" s="144" t="s">
        <v>222</v>
      </c>
      <c r="BK133" s="153">
        <f>BK134+BK147+BK151+BK156+BK166+BK181+BK187</f>
        <v>0</v>
      </c>
    </row>
    <row r="134" spans="1:65" s="12" customFormat="1" ht="22.95" customHeight="1">
      <c r="B134" s="143"/>
      <c r="D134" s="144" t="s">
        <v>73</v>
      </c>
      <c r="E134" s="154" t="s">
        <v>78</v>
      </c>
      <c r="F134" s="154" t="s">
        <v>656</v>
      </c>
      <c r="I134" s="146"/>
      <c r="J134" s="155">
        <f>BK134</f>
        <v>0</v>
      </c>
      <c r="L134" s="143"/>
      <c r="M134" s="148"/>
      <c r="N134" s="149"/>
      <c r="O134" s="149"/>
      <c r="P134" s="150">
        <f>SUM(P135:P146)</f>
        <v>0</v>
      </c>
      <c r="Q134" s="149"/>
      <c r="R134" s="150">
        <f>SUM(R135:R146)</f>
        <v>0</v>
      </c>
      <c r="S134" s="149"/>
      <c r="T134" s="151">
        <f>SUM(T135:T146)</f>
        <v>0</v>
      </c>
      <c r="AR134" s="144" t="s">
        <v>78</v>
      </c>
      <c r="AT134" s="152" t="s">
        <v>73</v>
      </c>
      <c r="AU134" s="152" t="s">
        <v>78</v>
      </c>
      <c r="AY134" s="144" t="s">
        <v>222</v>
      </c>
      <c r="BK134" s="153">
        <f>SUM(BK135:BK146)</f>
        <v>0</v>
      </c>
    </row>
    <row r="135" spans="1:65" s="2" customFormat="1" ht="24.15" customHeight="1">
      <c r="A135" s="33"/>
      <c r="B135" s="156"/>
      <c r="C135" s="157" t="s">
        <v>78</v>
      </c>
      <c r="D135" s="157" t="s">
        <v>224</v>
      </c>
      <c r="E135" s="158" t="s">
        <v>3046</v>
      </c>
      <c r="F135" s="159" t="s">
        <v>3047</v>
      </c>
      <c r="G135" s="160" t="s">
        <v>235</v>
      </c>
      <c r="H135" s="161">
        <v>17.8</v>
      </c>
      <c r="I135" s="162"/>
      <c r="J135" s="163">
        <f t="shared" ref="J135:J146" si="0">ROUND(I135*H135,2)</f>
        <v>0</v>
      </c>
      <c r="K135" s="164"/>
      <c r="L135" s="34"/>
      <c r="M135" s="165" t="s">
        <v>1</v>
      </c>
      <c r="N135" s="166" t="s">
        <v>40</v>
      </c>
      <c r="O135" s="62"/>
      <c r="P135" s="167">
        <f t="shared" ref="P135:P146" si="1">O135*H135</f>
        <v>0</v>
      </c>
      <c r="Q135" s="167">
        <v>0</v>
      </c>
      <c r="R135" s="167">
        <f t="shared" ref="R135:R146" si="2">Q135*H135</f>
        <v>0</v>
      </c>
      <c r="S135" s="167">
        <v>0</v>
      </c>
      <c r="T135" s="168">
        <f t="shared" ref="T135:T146" si="3"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114</v>
      </c>
      <c r="AT135" s="169" t="s">
        <v>224</v>
      </c>
      <c r="AU135" s="169" t="s">
        <v>85</v>
      </c>
      <c r="AY135" s="18" t="s">
        <v>222</v>
      </c>
      <c r="BE135" s="170">
        <f t="shared" ref="BE135:BE146" si="4">IF(N135="základná",J135,0)</f>
        <v>0</v>
      </c>
      <c r="BF135" s="170">
        <f t="shared" ref="BF135:BF146" si="5">IF(N135="znížená",J135,0)</f>
        <v>0</v>
      </c>
      <c r="BG135" s="170">
        <f t="shared" ref="BG135:BG146" si="6">IF(N135="zákl. prenesená",J135,0)</f>
        <v>0</v>
      </c>
      <c r="BH135" s="170">
        <f t="shared" ref="BH135:BH146" si="7">IF(N135="zníž. prenesená",J135,0)</f>
        <v>0</v>
      </c>
      <c r="BI135" s="170">
        <f t="shared" ref="BI135:BI146" si="8">IF(N135="nulová",J135,0)</f>
        <v>0</v>
      </c>
      <c r="BJ135" s="18" t="s">
        <v>85</v>
      </c>
      <c r="BK135" s="170">
        <f t="shared" ref="BK135:BK146" si="9">ROUND(I135*H135,2)</f>
        <v>0</v>
      </c>
      <c r="BL135" s="18" t="s">
        <v>114</v>
      </c>
      <c r="BM135" s="169" t="s">
        <v>3048</v>
      </c>
    </row>
    <row r="136" spans="1:65" s="2" customFormat="1" ht="16.5" customHeight="1">
      <c r="A136" s="33"/>
      <c r="B136" s="156"/>
      <c r="C136" s="157" t="s">
        <v>85</v>
      </c>
      <c r="D136" s="157" t="s">
        <v>224</v>
      </c>
      <c r="E136" s="158" t="s">
        <v>830</v>
      </c>
      <c r="F136" s="159" t="s">
        <v>831</v>
      </c>
      <c r="G136" s="160" t="s">
        <v>235</v>
      </c>
      <c r="H136" s="161">
        <v>15</v>
      </c>
      <c r="I136" s="162"/>
      <c r="J136" s="163">
        <f t="shared" si="0"/>
        <v>0</v>
      </c>
      <c r="K136" s="164"/>
      <c r="L136" s="34"/>
      <c r="M136" s="165" t="s">
        <v>1</v>
      </c>
      <c r="N136" s="166" t="s">
        <v>40</v>
      </c>
      <c r="O136" s="62"/>
      <c r="P136" s="167">
        <f t="shared" si="1"/>
        <v>0</v>
      </c>
      <c r="Q136" s="167">
        <v>0</v>
      </c>
      <c r="R136" s="167">
        <f t="shared" si="2"/>
        <v>0</v>
      </c>
      <c r="S136" s="167">
        <v>0</v>
      </c>
      <c r="T136" s="168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114</v>
      </c>
      <c r="AT136" s="169" t="s">
        <v>224</v>
      </c>
      <c r="AU136" s="169" t="s">
        <v>85</v>
      </c>
      <c r="AY136" s="18" t="s">
        <v>222</v>
      </c>
      <c r="BE136" s="170">
        <f t="shared" si="4"/>
        <v>0</v>
      </c>
      <c r="BF136" s="170">
        <f t="shared" si="5"/>
        <v>0</v>
      </c>
      <c r="BG136" s="170">
        <f t="shared" si="6"/>
        <v>0</v>
      </c>
      <c r="BH136" s="170">
        <f t="shared" si="7"/>
        <v>0</v>
      </c>
      <c r="BI136" s="170">
        <f t="shared" si="8"/>
        <v>0</v>
      </c>
      <c r="BJ136" s="18" t="s">
        <v>85</v>
      </c>
      <c r="BK136" s="170">
        <f t="shared" si="9"/>
        <v>0</v>
      </c>
      <c r="BL136" s="18" t="s">
        <v>114</v>
      </c>
      <c r="BM136" s="169" t="s">
        <v>3049</v>
      </c>
    </row>
    <row r="137" spans="1:65" s="2" customFormat="1" ht="16.5" customHeight="1">
      <c r="A137" s="33"/>
      <c r="B137" s="156"/>
      <c r="C137" s="157" t="s">
        <v>90</v>
      </c>
      <c r="D137" s="157" t="s">
        <v>224</v>
      </c>
      <c r="E137" s="158" t="s">
        <v>833</v>
      </c>
      <c r="F137" s="159" t="s">
        <v>834</v>
      </c>
      <c r="G137" s="160" t="s">
        <v>235</v>
      </c>
      <c r="H137" s="161">
        <v>33</v>
      </c>
      <c r="I137" s="162"/>
      <c r="J137" s="163">
        <f t="shared" si="0"/>
        <v>0</v>
      </c>
      <c r="K137" s="164"/>
      <c r="L137" s="34"/>
      <c r="M137" s="165" t="s">
        <v>1</v>
      </c>
      <c r="N137" s="166" t="s">
        <v>40</v>
      </c>
      <c r="O137" s="62"/>
      <c r="P137" s="167">
        <f t="shared" si="1"/>
        <v>0</v>
      </c>
      <c r="Q137" s="167">
        <v>0</v>
      </c>
      <c r="R137" s="167">
        <f t="shared" si="2"/>
        <v>0</v>
      </c>
      <c r="S137" s="167">
        <v>0</v>
      </c>
      <c r="T137" s="168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114</v>
      </c>
      <c r="AT137" s="169" t="s">
        <v>224</v>
      </c>
      <c r="AU137" s="169" t="s">
        <v>85</v>
      </c>
      <c r="AY137" s="18" t="s">
        <v>222</v>
      </c>
      <c r="BE137" s="170">
        <f t="shared" si="4"/>
        <v>0</v>
      </c>
      <c r="BF137" s="170">
        <f t="shared" si="5"/>
        <v>0</v>
      </c>
      <c r="BG137" s="170">
        <f t="shared" si="6"/>
        <v>0</v>
      </c>
      <c r="BH137" s="170">
        <f t="shared" si="7"/>
        <v>0</v>
      </c>
      <c r="BI137" s="170">
        <f t="shared" si="8"/>
        <v>0</v>
      </c>
      <c r="BJ137" s="18" t="s">
        <v>85</v>
      </c>
      <c r="BK137" s="170">
        <f t="shared" si="9"/>
        <v>0</v>
      </c>
      <c r="BL137" s="18" t="s">
        <v>114</v>
      </c>
      <c r="BM137" s="169" t="s">
        <v>3050</v>
      </c>
    </row>
    <row r="138" spans="1:65" s="2" customFormat="1" ht="24.15" customHeight="1">
      <c r="A138" s="33"/>
      <c r="B138" s="156"/>
      <c r="C138" s="157" t="s">
        <v>114</v>
      </c>
      <c r="D138" s="157" t="s">
        <v>224</v>
      </c>
      <c r="E138" s="158" t="s">
        <v>2919</v>
      </c>
      <c r="F138" s="159" t="s">
        <v>2920</v>
      </c>
      <c r="G138" s="160" t="s">
        <v>249</v>
      </c>
      <c r="H138" s="161">
        <v>34</v>
      </c>
      <c r="I138" s="162"/>
      <c r="J138" s="163">
        <f t="shared" si="0"/>
        <v>0</v>
      </c>
      <c r="K138" s="164"/>
      <c r="L138" s="34"/>
      <c r="M138" s="165" t="s">
        <v>1</v>
      </c>
      <c r="N138" s="166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85</v>
      </c>
      <c r="BK138" s="170">
        <f t="shared" si="9"/>
        <v>0</v>
      </c>
      <c r="BL138" s="18" t="s">
        <v>114</v>
      </c>
      <c r="BM138" s="169" t="s">
        <v>3051</v>
      </c>
    </row>
    <row r="139" spans="1:65" s="2" customFormat="1" ht="24.15" customHeight="1">
      <c r="A139" s="33"/>
      <c r="B139" s="156"/>
      <c r="C139" s="157" t="s">
        <v>121</v>
      </c>
      <c r="D139" s="157" t="s">
        <v>224</v>
      </c>
      <c r="E139" s="158" t="s">
        <v>2922</v>
      </c>
      <c r="F139" s="159" t="s">
        <v>2923</v>
      </c>
      <c r="G139" s="160" t="s">
        <v>249</v>
      </c>
      <c r="H139" s="161">
        <v>34</v>
      </c>
      <c r="I139" s="162"/>
      <c r="J139" s="163">
        <f t="shared" si="0"/>
        <v>0</v>
      </c>
      <c r="K139" s="164"/>
      <c r="L139" s="34"/>
      <c r="M139" s="165" t="s">
        <v>1</v>
      </c>
      <c r="N139" s="166" t="s">
        <v>40</v>
      </c>
      <c r="O139" s="62"/>
      <c r="P139" s="167">
        <f t="shared" si="1"/>
        <v>0</v>
      </c>
      <c r="Q139" s="167">
        <v>0</v>
      </c>
      <c r="R139" s="167">
        <f t="shared" si="2"/>
        <v>0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85</v>
      </c>
      <c r="BK139" s="170">
        <f t="shared" si="9"/>
        <v>0</v>
      </c>
      <c r="BL139" s="18" t="s">
        <v>114</v>
      </c>
      <c r="BM139" s="169" t="s">
        <v>3052</v>
      </c>
    </row>
    <row r="140" spans="1:65" s="2" customFormat="1" ht="21.75" customHeight="1">
      <c r="A140" s="33"/>
      <c r="B140" s="156"/>
      <c r="C140" s="157" t="s">
        <v>137</v>
      </c>
      <c r="D140" s="157" t="s">
        <v>224</v>
      </c>
      <c r="E140" s="158" t="s">
        <v>673</v>
      </c>
      <c r="F140" s="159" t="s">
        <v>836</v>
      </c>
      <c r="G140" s="160" t="s">
        <v>235</v>
      </c>
      <c r="H140" s="161">
        <v>18</v>
      </c>
      <c r="I140" s="162"/>
      <c r="J140" s="163">
        <f t="shared" si="0"/>
        <v>0</v>
      </c>
      <c r="K140" s="164"/>
      <c r="L140" s="34"/>
      <c r="M140" s="165" t="s">
        <v>1</v>
      </c>
      <c r="N140" s="166" t="s">
        <v>40</v>
      </c>
      <c r="O140" s="62"/>
      <c r="P140" s="167">
        <f t="shared" si="1"/>
        <v>0</v>
      </c>
      <c r="Q140" s="167">
        <v>0</v>
      </c>
      <c r="R140" s="167">
        <f t="shared" si="2"/>
        <v>0</v>
      </c>
      <c r="S140" s="167">
        <v>0</v>
      </c>
      <c r="T140" s="168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85</v>
      </c>
      <c r="BK140" s="170">
        <f t="shared" si="9"/>
        <v>0</v>
      </c>
      <c r="BL140" s="18" t="s">
        <v>114</v>
      </c>
      <c r="BM140" s="169" t="s">
        <v>3053</v>
      </c>
    </row>
    <row r="141" spans="1:65" s="2" customFormat="1" ht="24.15" customHeight="1">
      <c r="A141" s="33"/>
      <c r="B141" s="156"/>
      <c r="C141" s="157" t="s">
        <v>146</v>
      </c>
      <c r="D141" s="157" t="s">
        <v>224</v>
      </c>
      <c r="E141" s="158" t="s">
        <v>838</v>
      </c>
      <c r="F141" s="159" t="s">
        <v>839</v>
      </c>
      <c r="G141" s="160" t="s">
        <v>235</v>
      </c>
      <c r="H141" s="161">
        <v>18</v>
      </c>
      <c r="I141" s="162"/>
      <c r="J141" s="163">
        <f t="shared" si="0"/>
        <v>0</v>
      </c>
      <c r="K141" s="164"/>
      <c r="L141" s="34"/>
      <c r="M141" s="165" t="s">
        <v>1</v>
      </c>
      <c r="N141" s="166" t="s">
        <v>40</v>
      </c>
      <c r="O141" s="62"/>
      <c r="P141" s="167">
        <f t="shared" si="1"/>
        <v>0</v>
      </c>
      <c r="Q141" s="167">
        <v>0</v>
      </c>
      <c r="R141" s="167">
        <f t="shared" si="2"/>
        <v>0</v>
      </c>
      <c r="S141" s="167">
        <v>0</v>
      </c>
      <c r="T141" s="168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114</v>
      </c>
      <c r="AT141" s="169" t="s">
        <v>224</v>
      </c>
      <c r="AU141" s="169" t="s">
        <v>85</v>
      </c>
      <c r="AY141" s="18" t="s">
        <v>222</v>
      </c>
      <c r="BE141" s="170">
        <f t="shared" si="4"/>
        <v>0</v>
      </c>
      <c r="BF141" s="170">
        <f t="shared" si="5"/>
        <v>0</v>
      </c>
      <c r="BG141" s="170">
        <f t="shared" si="6"/>
        <v>0</v>
      </c>
      <c r="BH141" s="170">
        <f t="shared" si="7"/>
        <v>0</v>
      </c>
      <c r="BI141" s="170">
        <f t="shared" si="8"/>
        <v>0</v>
      </c>
      <c r="BJ141" s="18" t="s">
        <v>85</v>
      </c>
      <c r="BK141" s="170">
        <f t="shared" si="9"/>
        <v>0</v>
      </c>
      <c r="BL141" s="18" t="s">
        <v>114</v>
      </c>
      <c r="BM141" s="169" t="s">
        <v>3054</v>
      </c>
    </row>
    <row r="142" spans="1:65" s="2" customFormat="1" ht="21.75" customHeight="1">
      <c r="A142" s="33"/>
      <c r="B142" s="156"/>
      <c r="C142" s="157" t="s">
        <v>153</v>
      </c>
      <c r="D142" s="157" t="s">
        <v>224</v>
      </c>
      <c r="E142" s="158" t="s">
        <v>841</v>
      </c>
      <c r="F142" s="159" t="s">
        <v>842</v>
      </c>
      <c r="G142" s="160" t="s">
        <v>235</v>
      </c>
      <c r="H142" s="161">
        <v>18</v>
      </c>
      <c r="I142" s="162"/>
      <c r="J142" s="163">
        <f t="shared" si="0"/>
        <v>0</v>
      </c>
      <c r="K142" s="164"/>
      <c r="L142" s="34"/>
      <c r="M142" s="165" t="s">
        <v>1</v>
      </c>
      <c r="N142" s="166" t="s">
        <v>40</v>
      </c>
      <c r="O142" s="62"/>
      <c r="P142" s="167">
        <f t="shared" si="1"/>
        <v>0</v>
      </c>
      <c r="Q142" s="167">
        <v>0</v>
      </c>
      <c r="R142" s="167">
        <f t="shared" si="2"/>
        <v>0</v>
      </c>
      <c r="S142" s="167">
        <v>0</v>
      </c>
      <c r="T142" s="168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114</v>
      </c>
      <c r="AT142" s="169" t="s">
        <v>224</v>
      </c>
      <c r="AU142" s="169" t="s">
        <v>85</v>
      </c>
      <c r="AY142" s="18" t="s">
        <v>222</v>
      </c>
      <c r="BE142" s="170">
        <f t="shared" si="4"/>
        <v>0</v>
      </c>
      <c r="BF142" s="170">
        <f t="shared" si="5"/>
        <v>0</v>
      </c>
      <c r="BG142" s="170">
        <f t="shared" si="6"/>
        <v>0</v>
      </c>
      <c r="BH142" s="170">
        <f t="shared" si="7"/>
        <v>0</v>
      </c>
      <c r="BI142" s="170">
        <f t="shared" si="8"/>
        <v>0</v>
      </c>
      <c r="BJ142" s="18" t="s">
        <v>85</v>
      </c>
      <c r="BK142" s="170">
        <f t="shared" si="9"/>
        <v>0</v>
      </c>
      <c r="BL142" s="18" t="s">
        <v>114</v>
      </c>
      <c r="BM142" s="169" t="s">
        <v>3055</v>
      </c>
    </row>
    <row r="143" spans="1:65" s="2" customFormat="1" ht="33" customHeight="1">
      <c r="A143" s="33"/>
      <c r="B143" s="156"/>
      <c r="C143" s="157" t="s">
        <v>160</v>
      </c>
      <c r="D143" s="157" t="s">
        <v>224</v>
      </c>
      <c r="E143" s="158" t="s">
        <v>3056</v>
      </c>
      <c r="F143" s="159" t="s">
        <v>3057</v>
      </c>
      <c r="G143" s="160" t="s">
        <v>235</v>
      </c>
      <c r="H143" s="161">
        <v>10</v>
      </c>
      <c r="I143" s="162"/>
      <c r="J143" s="163">
        <f t="shared" si="0"/>
        <v>0</v>
      </c>
      <c r="K143" s="164"/>
      <c r="L143" s="34"/>
      <c r="M143" s="165" t="s">
        <v>1</v>
      </c>
      <c r="N143" s="166" t="s">
        <v>40</v>
      </c>
      <c r="O143" s="62"/>
      <c r="P143" s="167">
        <f t="shared" si="1"/>
        <v>0</v>
      </c>
      <c r="Q143" s="167">
        <v>0</v>
      </c>
      <c r="R143" s="167">
        <f t="shared" si="2"/>
        <v>0</v>
      </c>
      <c r="S143" s="167">
        <v>0</v>
      </c>
      <c r="T143" s="168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114</v>
      </c>
      <c r="AT143" s="169" t="s">
        <v>224</v>
      </c>
      <c r="AU143" s="169" t="s">
        <v>85</v>
      </c>
      <c r="AY143" s="18" t="s">
        <v>222</v>
      </c>
      <c r="BE143" s="170">
        <f t="shared" si="4"/>
        <v>0</v>
      </c>
      <c r="BF143" s="170">
        <f t="shared" si="5"/>
        <v>0</v>
      </c>
      <c r="BG143" s="170">
        <f t="shared" si="6"/>
        <v>0</v>
      </c>
      <c r="BH143" s="170">
        <f t="shared" si="7"/>
        <v>0</v>
      </c>
      <c r="BI143" s="170">
        <f t="shared" si="8"/>
        <v>0</v>
      </c>
      <c r="BJ143" s="18" t="s">
        <v>85</v>
      </c>
      <c r="BK143" s="170">
        <f t="shared" si="9"/>
        <v>0</v>
      </c>
      <c r="BL143" s="18" t="s">
        <v>114</v>
      </c>
      <c r="BM143" s="169" t="s">
        <v>3058</v>
      </c>
    </row>
    <row r="144" spans="1:65" s="2" customFormat="1" ht="24.15" customHeight="1">
      <c r="A144" s="33"/>
      <c r="B144" s="156"/>
      <c r="C144" s="157" t="s">
        <v>179</v>
      </c>
      <c r="D144" s="157" t="s">
        <v>224</v>
      </c>
      <c r="E144" s="158" t="s">
        <v>844</v>
      </c>
      <c r="F144" s="159" t="s">
        <v>845</v>
      </c>
      <c r="G144" s="160" t="s">
        <v>235</v>
      </c>
      <c r="H144" s="161">
        <v>6</v>
      </c>
      <c r="I144" s="162"/>
      <c r="J144" s="163">
        <f t="shared" si="0"/>
        <v>0</v>
      </c>
      <c r="K144" s="164"/>
      <c r="L144" s="34"/>
      <c r="M144" s="165" t="s">
        <v>1</v>
      </c>
      <c r="N144" s="166" t="s">
        <v>40</v>
      </c>
      <c r="O144" s="62"/>
      <c r="P144" s="167">
        <f t="shared" si="1"/>
        <v>0</v>
      </c>
      <c r="Q144" s="167">
        <v>0</v>
      </c>
      <c r="R144" s="167">
        <f t="shared" si="2"/>
        <v>0</v>
      </c>
      <c r="S144" s="167">
        <v>0</v>
      </c>
      <c r="T144" s="168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114</v>
      </c>
      <c r="AT144" s="169" t="s">
        <v>224</v>
      </c>
      <c r="AU144" s="169" t="s">
        <v>85</v>
      </c>
      <c r="AY144" s="18" t="s">
        <v>222</v>
      </c>
      <c r="BE144" s="170">
        <f t="shared" si="4"/>
        <v>0</v>
      </c>
      <c r="BF144" s="170">
        <f t="shared" si="5"/>
        <v>0</v>
      </c>
      <c r="BG144" s="170">
        <f t="shared" si="6"/>
        <v>0</v>
      </c>
      <c r="BH144" s="170">
        <f t="shared" si="7"/>
        <v>0</v>
      </c>
      <c r="BI144" s="170">
        <f t="shared" si="8"/>
        <v>0</v>
      </c>
      <c r="BJ144" s="18" t="s">
        <v>85</v>
      </c>
      <c r="BK144" s="170">
        <f t="shared" si="9"/>
        <v>0</v>
      </c>
      <c r="BL144" s="18" t="s">
        <v>114</v>
      </c>
      <c r="BM144" s="169" t="s">
        <v>3059</v>
      </c>
    </row>
    <row r="145" spans="1:65" s="2" customFormat="1" ht="16.5" customHeight="1">
      <c r="A145" s="33"/>
      <c r="B145" s="156"/>
      <c r="C145" s="209" t="s">
        <v>314</v>
      </c>
      <c r="D145" s="209" t="s">
        <v>588</v>
      </c>
      <c r="E145" s="210" t="s">
        <v>847</v>
      </c>
      <c r="F145" s="211" t="s">
        <v>848</v>
      </c>
      <c r="G145" s="212" t="s">
        <v>235</v>
      </c>
      <c r="H145" s="213">
        <v>6</v>
      </c>
      <c r="I145" s="214"/>
      <c r="J145" s="215">
        <f t="shared" si="0"/>
        <v>0</v>
      </c>
      <c r="K145" s="216"/>
      <c r="L145" s="217"/>
      <c r="M145" s="218" t="s">
        <v>1</v>
      </c>
      <c r="N145" s="219" t="s">
        <v>40</v>
      </c>
      <c r="O145" s="62"/>
      <c r="P145" s="167">
        <f t="shared" si="1"/>
        <v>0</v>
      </c>
      <c r="Q145" s="167">
        <v>0</v>
      </c>
      <c r="R145" s="167">
        <f t="shared" si="2"/>
        <v>0</v>
      </c>
      <c r="S145" s="167">
        <v>0</v>
      </c>
      <c r="T145" s="168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153</v>
      </c>
      <c r="AT145" s="169" t="s">
        <v>588</v>
      </c>
      <c r="AU145" s="169" t="s">
        <v>85</v>
      </c>
      <c r="AY145" s="18" t="s">
        <v>222</v>
      </c>
      <c r="BE145" s="170">
        <f t="shared" si="4"/>
        <v>0</v>
      </c>
      <c r="BF145" s="170">
        <f t="shared" si="5"/>
        <v>0</v>
      </c>
      <c r="BG145" s="170">
        <f t="shared" si="6"/>
        <v>0</v>
      </c>
      <c r="BH145" s="170">
        <f t="shared" si="7"/>
        <v>0</v>
      </c>
      <c r="BI145" s="170">
        <f t="shared" si="8"/>
        <v>0</v>
      </c>
      <c r="BJ145" s="18" t="s">
        <v>85</v>
      </c>
      <c r="BK145" s="170">
        <f t="shared" si="9"/>
        <v>0</v>
      </c>
      <c r="BL145" s="18" t="s">
        <v>114</v>
      </c>
      <c r="BM145" s="169" t="s">
        <v>3060</v>
      </c>
    </row>
    <row r="146" spans="1:65" s="2" customFormat="1" ht="21.75" customHeight="1">
      <c r="A146" s="33"/>
      <c r="B146" s="156"/>
      <c r="C146" s="157" t="s">
        <v>321</v>
      </c>
      <c r="D146" s="157" t="s">
        <v>224</v>
      </c>
      <c r="E146" s="158" t="s">
        <v>850</v>
      </c>
      <c r="F146" s="159" t="s">
        <v>851</v>
      </c>
      <c r="G146" s="160" t="s">
        <v>249</v>
      </c>
      <c r="H146" s="161">
        <v>13.6</v>
      </c>
      <c r="I146" s="162"/>
      <c r="J146" s="163">
        <f t="shared" si="0"/>
        <v>0</v>
      </c>
      <c r="K146" s="164"/>
      <c r="L146" s="34"/>
      <c r="M146" s="165" t="s">
        <v>1</v>
      </c>
      <c r="N146" s="166" t="s">
        <v>40</v>
      </c>
      <c r="O146" s="62"/>
      <c r="P146" s="167">
        <f t="shared" si="1"/>
        <v>0</v>
      </c>
      <c r="Q146" s="167">
        <v>0</v>
      </c>
      <c r="R146" s="167">
        <f t="shared" si="2"/>
        <v>0</v>
      </c>
      <c r="S146" s="167">
        <v>0</v>
      </c>
      <c r="T146" s="168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114</v>
      </c>
      <c r="AT146" s="169" t="s">
        <v>224</v>
      </c>
      <c r="AU146" s="169" t="s">
        <v>85</v>
      </c>
      <c r="AY146" s="18" t="s">
        <v>222</v>
      </c>
      <c r="BE146" s="170">
        <f t="shared" si="4"/>
        <v>0</v>
      </c>
      <c r="BF146" s="170">
        <f t="shared" si="5"/>
        <v>0</v>
      </c>
      <c r="BG146" s="170">
        <f t="shared" si="6"/>
        <v>0</v>
      </c>
      <c r="BH146" s="170">
        <f t="shared" si="7"/>
        <v>0</v>
      </c>
      <c r="BI146" s="170">
        <f t="shared" si="8"/>
        <v>0</v>
      </c>
      <c r="BJ146" s="18" t="s">
        <v>85</v>
      </c>
      <c r="BK146" s="170">
        <f t="shared" si="9"/>
        <v>0</v>
      </c>
      <c r="BL146" s="18" t="s">
        <v>114</v>
      </c>
      <c r="BM146" s="169" t="s">
        <v>3061</v>
      </c>
    </row>
    <row r="147" spans="1:65" s="12" customFormat="1" ht="22.95" customHeight="1">
      <c r="B147" s="143"/>
      <c r="D147" s="144" t="s">
        <v>73</v>
      </c>
      <c r="E147" s="154" t="s">
        <v>85</v>
      </c>
      <c r="F147" s="154" t="s">
        <v>686</v>
      </c>
      <c r="I147" s="146"/>
      <c r="J147" s="155">
        <f>BK147</f>
        <v>0</v>
      </c>
      <c r="L147" s="143"/>
      <c r="M147" s="148"/>
      <c r="N147" s="149"/>
      <c r="O147" s="149"/>
      <c r="P147" s="150">
        <f>SUM(P148:P150)</f>
        <v>0</v>
      </c>
      <c r="Q147" s="149"/>
      <c r="R147" s="150">
        <f>SUM(R148:R150)</f>
        <v>0</v>
      </c>
      <c r="S147" s="149"/>
      <c r="T147" s="151">
        <f>SUM(T148:T150)</f>
        <v>0</v>
      </c>
      <c r="AR147" s="144" t="s">
        <v>78</v>
      </c>
      <c r="AT147" s="152" t="s">
        <v>73</v>
      </c>
      <c r="AU147" s="152" t="s">
        <v>78</v>
      </c>
      <c r="AY147" s="144" t="s">
        <v>222</v>
      </c>
      <c r="BK147" s="153">
        <f>SUM(BK148:BK150)</f>
        <v>0</v>
      </c>
    </row>
    <row r="148" spans="1:65" s="2" customFormat="1" ht="24.15" customHeight="1">
      <c r="A148" s="33"/>
      <c r="B148" s="156"/>
      <c r="C148" s="157" t="s">
        <v>330</v>
      </c>
      <c r="D148" s="157" t="s">
        <v>224</v>
      </c>
      <c r="E148" s="158" t="s">
        <v>2444</v>
      </c>
      <c r="F148" s="159" t="s">
        <v>2937</v>
      </c>
      <c r="G148" s="160" t="s">
        <v>235</v>
      </c>
      <c r="H148" s="161">
        <v>0.86</v>
      </c>
      <c r="I148" s="162"/>
      <c r="J148" s="163">
        <f>ROUND(I148*H148,2)</f>
        <v>0</v>
      </c>
      <c r="K148" s="164"/>
      <c r="L148" s="34"/>
      <c r="M148" s="165" t="s">
        <v>1</v>
      </c>
      <c r="N148" s="166" t="s">
        <v>40</v>
      </c>
      <c r="O148" s="62"/>
      <c r="P148" s="167">
        <f>O148*H148</f>
        <v>0</v>
      </c>
      <c r="Q148" s="167">
        <v>0</v>
      </c>
      <c r="R148" s="167">
        <f>Q148*H148</f>
        <v>0</v>
      </c>
      <c r="S148" s="167">
        <v>0</v>
      </c>
      <c r="T148" s="16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114</v>
      </c>
      <c r="AT148" s="169" t="s">
        <v>224</v>
      </c>
      <c r="AU148" s="169" t="s">
        <v>85</v>
      </c>
      <c r="AY148" s="18" t="s">
        <v>222</v>
      </c>
      <c r="BE148" s="170">
        <f>IF(N148="základná",J148,0)</f>
        <v>0</v>
      </c>
      <c r="BF148" s="170">
        <f>IF(N148="znížená",J148,0)</f>
        <v>0</v>
      </c>
      <c r="BG148" s="170">
        <f>IF(N148="zákl. prenesená",J148,0)</f>
        <v>0</v>
      </c>
      <c r="BH148" s="170">
        <f>IF(N148="zníž. prenesená",J148,0)</f>
        <v>0</v>
      </c>
      <c r="BI148" s="170">
        <f>IF(N148="nulová",J148,0)</f>
        <v>0</v>
      </c>
      <c r="BJ148" s="18" t="s">
        <v>85</v>
      </c>
      <c r="BK148" s="170">
        <f>ROUND(I148*H148,2)</f>
        <v>0</v>
      </c>
      <c r="BL148" s="18" t="s">
        <v>114</v>
      </c>
      <c r="BM148" s="169" t="s">
        <v>3062</v>
      </c>
    </row>
    <row r="149" spans="1:65" s="2" customFormat="1" ht="16.5" customHeight="1">
      <c r="A149" s="33"/>
      <c r="B149" s="156"/>
      <c r="C149" s="157" t="s">
        <v>335</v>
      </c>
      <c r="D149" s="157" t="s">
        <v>224</v>
      </c>
      <c r="E149" s="158" t="s">
        <v>2939</v>
      </c>
      <c r="F149" s="159" t="s">
        <v>2940</v>
      </c>
      <c r="G149" s="160" t="s">
        <v>235</v>
      </c>
      <c r="H149" s="161">
        <v>0.65</v>
      </c>
      <c r="I149" s="162"/>
      <c r="J149" s="163">
        <f>ROUND(I149*H149,2)</f>
        <v>0</v>
      </c>
      <c r="K149" s="164"/>
      <c r="L149" s="34"/>
      <c r="M149" s="165" t="s">
        <v>1</v>
      </c>
      <c r="N149" s="166" t="s">
        <v>40</v>
      </c>
      <c r="O149" s="62"/>
      <c r="P149" s="167">
        <f>O149*H149</f>
        <v>0</v>
      </c>
      <c r="Q149" s="167">
        <v>0</v>
      </c>
      <c r="R149" s="167">
        <f>Q149*H149</f>
        <v>0</v>
      </c>
      <c r="S149" s="167">
        <v>0</v>
      </c>
      <c r="T149" s="16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114</v>
      </c>
      <c r="AT149" s="169" t="s">
        <v>224</v>
      </c>
      <c r="AU149" s="169" t="s">
        <v>85</v>
      </c>
      <c r="AY149" s="18" t="s">
        <v>222</v>
      </c>
      <c r="BE149" s="170">
        <f>IF(N149="základná",J149,0)</f>
        <v>0</v>
      </c>
      <c r="BF149" s="170">
        <f>IF(N149="znížená",J149,0)</f>
        <v>0</v>
      </c>
      <c r="BG149" s="170">
        <f>IF(N149="zákl. prenesená",J149,0)</f>
        <v>0</v>
      </c>
      <c r="BH149" s="170">
        <f>IF(N149="zníž. prenesená",J149,0)</f>
        <v>0</v>
      </c>
      <c r="BI149" s="170">
        <f>IF(N149="nulová",J149,0)</f>
        <v>0</v>
      </c>
      <c r="BJ149" s="18" t="s">
        <v>85</v>
      </c>
      <c r="BK149" s="170">
        <f>ROUND(I149*H149,2)</f>
        <v>0</v>
      </c>
      <c r="BL149" s="18" t="s">
        <v>114</v>
      </c>
      <c r="BM149" s="169" t="s">
        <v>3063</v>
      </c>
    </row>
    <row r="150" spans="1:65" s="2" customFormat="1" ht="16.5" customHeight="1">
      <c r="A150" s="33"/>
      <c r="B150" s="156"/>
      <c r="C150" s="157" t="s">
        <v>339</v>
      </c>
      <c r="D150" s="157" t="s">
        <v>224</v>
      </c>
      <c r="E150" s="158" t="s">
        <v>698</v>
      </c>
      <c r="F150" s="159" t="s">
        <v>699</v>
      </c>
      <c r="G150" s="160" t="s">
        <v>482</v>
      </c>
      <c r="H150" s="161">
        <v>0.08</v>
      </c>
      <c r="I150" s="162"/>
      <c r="J150" s="163">
        <f>ROUND(I150*H150,2)</f>
        <v>0</v>
      </c>
      <c r="K150" s="164"/>
      <c r="L150" s="34"/>
      <c r="M150" s="165" t="s">
        <v>1</v>
      </c>
      <c r="N150" s="166" t="s">
        <v>40</v>
      </c>
      <c r="O150" s="62"/>
      <c r="P150" s="167">
        <f>O150*H150</f>
        <v>0</v>
      </c>
      <c r="Q150" s="167">
        <v>0</v>
      </c>
      <c r="R150" s="167">
        <f>Q150*H150</f>
        <v>0</v>
      </c>
      <c r="S150" s="167">
        <v>0</v>
      </c>
      <c r="T150" s="16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114</v>
      </c>
      <c r="AT150" s="169" t="s">
        <v>224</v>
      </c>
      <c r="AU150" s="169" t="s">
        <v>85</v>
      </c>
      <c r="AY150" s="18" t="s">
        <v>222</v>
      </c>
      <c r="BE150" s="170">
        <f>IF(N150="základná",J150,0)</f>
        <v>0</v>
      </c>
      <c r="BF150" s="170">
        <f>IF(N150="znížená",J150,0)</f>
        <v>0</v>
      </c>
      <c r="BG150" s="170">
        <f>IF(N150="zákl. prenesená",J150,0)</f>
        <v>0</v>
      </c>
      <c r="BH150" s="170">
        <f>IF(N150="zníž. prenesená",J150,0)</f>
        <v>0</v>
      </c>
      <c r="BI150" s="170">
        <f>IF(N150="nulová",J150,0)</f>
        <v>0</v>
      </c>
      <c r="BJ150" s="18" t="s">
        <v>85</v>
      </c>
      <c r="BK150" s="170">
        <f>ROUND(I150*H150,2)</f>
        <v>0</v>
      </c>
      <c r="BL150" s="18" t="s">
        <v>114</v>
      </c>
      <c r="BM150" s="169" t="s">
        <v>3064</v>
      </c>
    </row>
    <row r="151" spans="1:65" s="12" customFormat="1" ht="22.95" customHeight="1">
      <c r="B151" s="143"/>
      <c r="D151" s="144" t="s">
        <v>73</v>
      </c>
      <c r="E151" s="154" t="s">
        <v>114</v>
      </c>
      <c r="F151" s="154" t="s">
        <v>770</v>
      </c>
      <c r="I151" s="146"/>
      <c r="J151" s="155">
        <f>BK151</f>
        <v>0</v>
      </c>
      <c r="L151" s="143"/>
      <c r="M151" s="148"/>
      <c r="N151" s="149"/>
      <c r="O151" s="149"/>
      <c r="P151" s="150">
        <f>SUM(P152:P155)</f>
        <v>0</v>
      </c>
      <c r="Q151" s="149"/>
      <c r="R151" s="150">
        <f>SUM(R152:R155)</f>
        <v>0</v>
      </c>
      <c r="S151" s="149"/>
      <c r="T151" s="151">
        <f>SUM(T152:T155)</f>
        <v>0</v>
      </c>
      <c r="AR151" s="144" t="s">
        <v>78</v>
      </c>
      <c r="AT151" s="152" t="s">
        <v>73</v>
      </c>
      <c r="AU151" s="152" t="s">
        <v>78</v>
      </c>
      <c r="AY151" s="144" t="s">
        <v>222</v>
      </c>
      <c r="BK151" s="153">
        <f>SUM(BK152:BK155)</f>
        <v>0</v>
      </c>
    </row>
    <row r="152" spans="1:65" s="2" customFormat="1" ht="33" customHeight="1">
      <c r="A152" s="33"/>
      <c r="B152" s="156"/>
      <c r="C152" s="157" t="s">
        <v>362</v>
      </c>
      <c r="D152" s="157" t="s">
        <v>224</v>
      </c>
      <c r="E152" s="158" t="s">
        <v>3065</v>
      </c>
      <c r="F152" s="159" t="s">
        <v>3066</v>
      </c>
      <c r="G152" s="160" t="s">
        <v>249</v>
      </c>
      <c r="H152" s="161">
        <v>6.6</v>
      </c>
      <c r="I152" s="162"/>
      <c r="J152" s="163">
        <f>ROUND(I152*H152,2)</f>
        <v>0</v>
      </c>
      <c r="K152" s="164"/>
      <c r="L152" s="34"/>
      <c r="M152" s="165" t="s">
        <v>1</v>
      </c>
      <c r="N152" s="166" t="s">
        <v>40</v>
      </c>
      <c r="O152" s="62"/>
      <c r="P152" s="167">
        <f>O152*H152</f>
        <v>0</v>
      </c>
      <c r="Q152" s="167">
        <v>0</v>
      </c>
      <c r="R152" s="167">
        <f>Q152*H152</f>
        <v>0</v>
      </c>
      <c r="S152" s="167">
        <v>0</v>
      </c>
      <c r="T152" s="16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114</v>
      </c>
      <c r="AT152" s="169" t="s">
        <v>224</v>
      </c>
      <c r="AU152" s="169" t="s">
        <v>85</v>
      </c>
      <c r="AY152" s="18" t="s">
        <v>222</v>
      </c>
      <c r="BE152" s="170">
        <f>IF(N152="základná",J152,0)</f>
        <v>0</v>
      </c>
      <c r="BF152" s="170">
        <f>IF(N152="znížená",J152,0)</f>
        <v>0</v>
      </c>
      <c r="BG152" s="170">
        <f>IF(N152="zákl. prenesená",J152,0)</f>
        <v>0</v>
      </c>
      <c r="BH152" s="170">
        <f>IF(N152="zníž. prenesená",J152,0)</f>
        <v>0</v>
      </c>
      <c r="BI152" s="170">
        <f>IF(N152="nulová",J152,0)</f>
        <v>0</v>
      </c>
      <c r="BJ152" s="18" t="s">
        <v>85</v>
      </c>
      <c r="BK152" s="170">
        <f>ROUND(I152*H152,2)</f>
        <v>0</v>
      </c>
      <c r="BL152" s="18" t="s">
        <v>114</v>
      </c>
      <c r="BM152" s="169" t="s">
        <v>3067</v>
      </c>
    </row>
    <row r="153" spans="1:65" s="2" customFormat="1" ht="33" customHeight="1">
      <c r="A153" s="33"/>
      <c r="B153" s="156"/>
      <c r="C153" s="157" t="s">
        <v>368</v>
      </c>
      <c r="D153" s="157" t="s">
        <v>224</v>
      </c>
      <c r="E153" s="158" t="s">
        <v>853</v>
      </c>
      <c r="F153" s="159" t="s">
        <v>854</v>
      </c>
      <c r="G153" s="160" t="s">
        <v>235</v>
      </c>
      <c r="H153" s="161">
        <v>1.6</v>
      </c>
      <c r="I153" s="162"/>
      <c r="J153" s="163">
        <f>ROUND(I153*H153,2)</f>
        <v>0</v>
      </c>
      <c r="K153" s="164"/>
      <c r="L153" s="34"/>
      <c r="M153" s="165" t="s">
        <v>1</v>
      </c>
      <c r="N153" s="166" t="s">
        <v>40</v>
      </c>
      <c r="O153" s="62"/>
      <c r="P153" s="167">
        <f>O153*H153</f>
        <v>0</v>
      </c>
      <c r="Q153" s="167">
        <v>0</v>
      </c>
      <c r="R153" s="167">
        <f>Q153*H153</f>
        <v>0</v>
      </c>
      <c r="S153" s="167">
        <v>0</v>
      </c>
      <c r="T153" s="16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114</v>
      </c>
      <c r="AT153" s="169" t="s">
        <v>224</v>
      </c>
      <c r="AU153" s="169" t="s">
        <v>85</v>
      </c>
      <c r="AY153" s="18" t="s">
        <v>222</v>
      </c>
      <c r="BE153" s="170">
        <f>IF(N153="základná",J153,0)</f>
        <v>0</v>
      </c>
      <c r="BF153" s="170">
        <f>IF(N153="znížená",J153,0)</f>
        <v>0</v>
      </c>
      <c r="BG153" s="170">
        <f>IF(N153="zákl. prenesená",J153,0)</f>
        <v>0</v>
      </c>
      <c r="BH153" s="170">
        <f>IF(N153="zníž. prenesená",J153,0)</f>
        <v>0</v>
      </c>
      <c r="BI153" s="170">
        <f>IF(N153="nulová",J153,0)</f>
        <v>0</v>
      </c>
      <c r="BJ153" s="18" t="s">
        <v>85</v>
      </c>
      <c r="BK153" s="170">
        <f>ROUND(I153*H153,2)</f>
        <v>0</v>
      </c>
      <c r="BL153" s="18" t="s">
        <v>114</v>
      </c>
      <c r="BM153" s="169" t="s">
        <v>3068</v>
      </c>
    </row>
    <row r="154" spans="1:65" s="2" customFormat="1" ht="33" customHeight="1">
      <c r="A154" s="33"/>
      <c r="B154" s="156"/>
      <c r="C154" s="157" t="s">
        <v>7</v>
      </c>
      <c r="D154" s="157" t="s">
        <v>224</v>
      </c>
      <c r="E154" s="158" t="s">
        <v>3069</v>
      </c>
      <c r="F154" s="159" t="s">
        <v>3070</v>
      </c>
      <c r="G154" s="160" t="s">
        <v>249</v>
      </c>
      <c r="H154" s="161">
        <v>3.6</v>
      </c>
      <c r="I154" s="162"/>
      <c r="J154" s="163">
        <f>ROUND(I154*H154,2)</f>
        <v>0</v>
      </c>
      <c r="K154" s="164"/>
      <c r="L154" s="34"/>
      <c r="M154" s="165" t="s">
        <v>1</v>
      </c>
      <c r="N154" s="166" t="s">
        <v>40</v>
      </c>
      <c r="O154" s="62"/>
      <c r="P154" s="167">
        <f>O154*H154</f>
        <v>0</v>
      </c>
      <c r="Q154" s="167">
        <v>0</v>
      </c>
      <c r="R154" s="167">
        <f>Q154*H154</f>
        <v>0</v>
      </c>
      <c r="S154" s="167">
        <v>0</v>
      </c>
      <c r="T154" s="16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114</v>
      </c>
      <c r="AT154" s="169" t="s">
        <v>224</v>
      </c>
      <c r="AU154" s="169" t="s">
        <v>85</v>
      </c>
      <c r="AY154" s="18" t="s">
        <v>222</v>
      </c>
      <c r="BE154" s="170">
        <f>IF(N154="základná",J154,0)</f>
        <v>0</v>
      </c>
      <c r="BF154" s="170">
        <f>IF(N154="znížená",J154,0)</f>
        <v>0</v>
      </c>
      <c r="BG154" s="170">
        <f>IF(N154="zákl. prenesená",J154,0)</f>
        <v>0</v>
      </c>
      <c r="BH154" s="170">
        <f>IF(N154="zníž. prenesená",J154,0)</f>
        <v>0</v>
      </c>
      <c r="BI154" s="170">
        <f>IF(N154="nulová",J154,0)</f>
        <v>0</v>
      </c>
      <c r="BJ154" s="18" t="s">
        <v>85</v>
      </c>
      <c r="BK154" s="170">
        <f>ROUND(I154*H154,2)</f>
        <v>0</v>
      </c>
      <c r="BL154" s="18" t="s">
        <v>114</v>
      </c>
      <c r="BM154" s="169" t="s">
        <v>3071</v>
      </c>
    </row>
    <row r="155" spans="1:65" s="2" customFormat="1" ht="33" customHeight="1">
      <c r="A155" s="33"/>
      <c r="B155" s="156"/>
      <c r="C155" s="157" t="s">
        <v>380</v>
      </c>
      <c r="D155" s="157" t="s">
        <v>224</v>
      </c>
      <c r="E155" s="158" t="s">
        <v>3072</v>
      </c>
      <c r="F155" s="159" t="s">
        <v>3073</v>
      </c>
      <c r="G155" s="160" t="s">
        <v>249</v>
      </c>
      <c r="H155" s="161">
        <v>2.4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0</v>
      </c>
      <c r="R155" s="167">
        <f>Q155*H155</f>
        <v>0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114</v>
      </c>
      <c r="AT155" s="169" t="s">
        <v>224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114</v>
      </c>
      <c r="BM155" s="169" t="s">
        <v>3074</v>
      </c>
    </row>
    <row r="156" spans="1:65" s="12" customFormat="1" ht="22.95" customHeight="1">
      <c r="B156" s="143"/>
      <c r="D156" s="144" t="s">
        <v>73</v>
      </c>
      <c r="E156" s="154" t="s">
        <v>121</v>
      </c>
      <c r="F156" s="154" t="s">
        <v>1371</v>
      </c>
      <c r="I156" s="146"/>
      <c r="J156" s="155">
        <f>BK156</f>
        <v>0</v>
      </c>
      <c r="L156" s="143"/>
      <c r="M156" s="148"/>
      <c r="N156" s="149"/>
      <c r="O156" s="149"/>
      <c r="P156" s="150">
        <f>SUM(P157:P165)</f>
        <v>0</v>
      </c>
      <c r="Q156" s="149"/>
      <c r="R156" s="150">
        <f>SUM(R157:R165)</f>
        <v>0</v>
      </c>
      <c r="S156" s="149"/>
      <c r="T156" s="151">
        <f>SUM(T157:T165)</f>
        <v>0</v>
      </c>
      <c r="AR156" s="144" t="s">
        <v>78</v>
      </c>
      <c r="AT156" s="152" t="s">
        <v>73</v>
      </c>
      <c r="AU156" s="152" t="s">
        <v>78</v>
      </c>
      <c r="AY156" s="144" t="s">
        <v>222</v>
      </c>
      <c r="BK156" s="153">
        <f>SUM(BK157:BK165)</f>
        <v>0</v>
      </c>
    </row>
    <row r="157" spans="1:65" s="2" customFormat="1" ht="49.2" customHeight="1">
      <c r="A157" s="33"/>
      <c r="B157" s="156"/>
      <c r="C157" s="157" t="s">
        <v>415</v>
      </c>
      <c r="D157" s="157" t="s">
        <v>224</v>
      </c>
      <c r="E157" s="158" t="s">
        <v>3075</v>
      </c>
      <c r="F157" s="159" t="s">
        <v>3076</v>
      </c>
      <c r="G157" s="160" t="s">
        <v>399</v>
      </c>
      <c r="H157" s="161">
        <v>25.5</v>
      </c>
      <c r="I157" s="162"/>
      <c r="J157" s="163">
        <f t="shared" ref="J157:J165" si="10">ROUND(I157*H157,2)</f>
        <v>0</v>
      </c>
      <c r="K157" s="164"/>
      <c r="L157" s="34"/>
      <c r="M157" s="165" t="s">
        <v>1</v>
      </c>
      <c r="N157" s="166" t="s">
        <v>40</v>
      </c>
      <c r="O157" s="62"/>
      <c r="P157" s="167">
        <f t="shared" ref="P157:P165" si="11">O157*H157</f>
        <v>0</v>
      </c>
      <c r="Q157" s="167">
        <v>0</v>
      </c>
      <c r="R157" s="167">
        <f t="shared" ref="R157:R165" si="12">Q157*H157</f>
        <v>0</v>
      </c>
      <c r="S157" s="167">
        <v>0</v>
      </c>
      <c r="T157" s="168">
        <f t="shared" ref="T157:T165" si="13"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114</v>
      </c>
      <c r="AT157" s="169" t="s">
        <v>224</v>
      </c>
      <c r="AU157" s="169" t="s">
        <v>85</v>
      </c>
      <c r="AY157" s="18" t="s">
        <v>222</v>
      </c>
      <c r="BE157" s="170">
        <f t="shared" ref="BE157:BE165" si="14">IF(N157="základná",J157,0)</f>
        <v>0</v>
      </c>
      <c r="BF157" s="170">
        <f t="shared" ref="BF157:BF165" si="15">IF(N157="znížená",J157,0)</f>
        <v>0</v>
      </c>
      <c r="BG157" s="170">
        <f t="shared" ref="BG157:BG165" si="16">IF(N157="zákl. prenesená",J157,0)</f>
        <v>0</v>
      </c>
      <c r="BH157" s="170">
        <f t="shared" ref="BH157:BH165" si="17">IF(N157="zníž. prenesená",J157,0)</f>
        <v>0</v>
      </c>
      <c r="BI157" s="170">
        <f t="shared" ref="BI157:BI165" si="18">IF(N157="nulová",J157,0)</f>
        <v>0</v>
      </c>
      <c r="BJ157" s="18" t="s">
        <v>85</v>
      </c>
      <c r="BK157" s="170">
        <f t="shared" ref="BK157:BK165" si="19">ROUND(I157*H157,2)</f>
        <v>0</v>
      </c>
      <c r="BL157" s="18" t="s">
        <v>114</v>
      </c>
      <c r="BM157" s="169" t="s">
        <v>3077</v>
      </c>
    </row>
    <row r="158" spans="1:65" s="2" customFormat="1" ht="24.15" customHeight="1">
      <c r="A158" s="33"/>
      <c r="B158" s="156"/>
      <c r="C158" s="209" t="s">
        <v>424</v>
      </c>
      <c r="D158" s="209" t="s">
        <v>588</v>
      </c>
      <c r="E158" s="210" t="s">
        <v>3078</v>
      </c>
      <c r="F158" s="211" t="s">
        <v>3079</v>
      </c>
      <c r="G158" s="212" t="s">
        <v>227</v>
      </c>
      <c r="H158" s="213">
        <v>2</v>
      </c>
      <c r="I158" s="214"/>
      <c r="J158" s="215">
        <f t="shared" si="10"/>
        <v>0</v>
      </c>
      <c r="K158" s="216"/>
      <c r="L158" s="217"/>
      <c r="M158" s="218" t="s">
        <v>1</v>
      </c>
      <c r="N158" s="219" t="s">
        <v>40</v>
      </c>
      <c r="O158" s="62"/>
      <c r="P158" s="167">
        <f t="shared" si="11"/>
        <v>0</v>
      </c>
      <c r="Q158" s="167">
        <v>0</v>
      </c>
      <c r="R158" s="167">
        <f t="shared" si="12"/>
        <v>0</v>
      </c>
      <c r="S158" s="167">
        <v>0</v>
      </c>
      <c r="T158" s="168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153</v>
      </c>
      <c r="AT158" s="169" t="s">
        <v>588</v>
      </c>
      <c r="AU158" s="169" t="s">
        <v>85</v>
      </c>
      <c r="AY158" s="18" t="s">
        <v>222</v>
      </c>
      <c r="BE158" s="170">
        <f t="shared" si="14"/>
        <v>0</v>
      </c>
      <c r="BF158" s="170">
        <f t="shared" si="15"/>
        <v>0</v>
      </c>
      <c r="BG158" s="170">
        <f t="shared" si="16"/>
        <v>0</v>
      </c>
      <c r="BH158" s="170">
        <f t="shared" si="17"/>
        <v>0</v>
      </c>
      <c r="BI158" s="170">
        <f t="shared" si="18"/>
        <v>0</v>
      </c>
      <c r="BJ158" s="18" t="s">
        <v>85</v>
      </c>
      <c r="BK158" s="170">
        <f t="shared" si="19"/>
        <v>0</v>
      </c>
      <c r="BL158" s="18" t="s">
        <v>114</v>
      </c>
      <c r="BM158" s="169" t="s">
        <v>3080</v>
      </c>
    </row>
    <row r="159" spans="1:65" s="2" customFormat="1" ht="24.15" customHeight="1">
      <c r="A159" s="33"/>
      <c r="B159" s="156"/>
      <c r="C159" s="209" t="s">
        <v>429</v>
      </c>
      <c r="D159" s="209" t="s">
        <v>588</v>
      </c>
      <c r="E159" s="210" t="s">
        <v>3081</v>
      </c>
      <c r="F159" s="211" t="s">
        <v>3082</v>
      </c>
      <c r="G159" s="212" t="s">
        <v>227</v>
      </c>
      <c r="H159" s="213">
        <v>10</v>
      </c>
      <c r="I159" s="214"/>
      <c r="J159" s="215">
        <f t="shared" si="10"/>
        <v>0</v>
      </c>
      <c r="K159" s="216"/>
      <c r="L159" s="217"/>
      <c r="M159" s="218" t="s">
        <v>1</v>
      </c>
      <c r="N159" s="219" t="s">
        <v>40</v>
      </c>
      <c r="O159" s="62"/>
      <c r="P159" s="167">
        <f t="shared" si="11"/>
        <v>0</v>
      </c>
      <c r="Q159" s="167">
        <v>0</v>
      </c>
      <c r="R159" s="167">
        <f t="shared" si="12"/>
        <v>0</v>
      </c>
      <c r="S159" s="167">
        <v>0</v>
      </c>
      <c r="T159" s="168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153</v>
      </c>
      <c r="AT159" s="169" t="s">
        <v>588</v>
      </c>
      <c r="AU159" s="169" t="s">
        <v>85</v>
      </c>
      <c r="AY159" s="18" t="s">
        <v>222</v>
      </c>
      <c r="BE159" s="170">
        <f t="shared" si="14"/>
        <v>0</v>
      </c>
      <c r="BF159" s="170">
        <f t="shared" si="15"/>
        <v>0</v>
      </c>
      <c r="BG159" s="170">
        <f t="shared" si="16"/>
        <v>0</v>
      </c>
      <c r="BH159" s="170">
        <f t="shared" si="17"/>
        <v>0</v>
      </c>
      <c r="BI159" s="170">
        <f t="shared" si="18"/>
        <v>0</v>
      </c>
      <c r="BJ159" s="18" t="s">
        <v>85</v>
      </c>
      <c r="BK159" s="170">
        <f t="shared" si="19"/>
        <v>0</v>
      </c>
      <c r="BL159" s="18" t="s">
        <v>114</v>
      </c>
      <c r="BM159" s="169" t="s">
        <v>3083</v>
      </c>
    </row>
    <row r="160" spans="1:65" s="2" customFormat="1" ht="24.15" customHeight="1">
      <c r="A160" s="33"/>
      <c r="B160" s="156"/>
      <c r="C160" s="209" t="s">
        <v>473</v>
      </c>
      <c r="D160" s="209" t="s">
        <v>588</v>
      </c>
      <c r="E160" s="210" t="s">
        <v>3084</v>
      </c>
      <c r="F160" s="211" t="s">
        <v>3085</v>
      </c>
      <c r="G160" s="212" t="s">
        <v>227</v>
      </c>
      <c r="H160" s="213">
        <v>13</v>
      </c>
      <c r="I160" s="214"/>
      <c r="J160" s="215">
        <f t="shared" si="10"/>
        <v>0</v>
      </c>
      <c r="K160" s="216"/>
      <c r="L160" s="217"/>
      <c r="M160" s="218" t="s">
        <v>1</v>
      </c>
      <c r="N160" s="219" t="s">
        <v>40</v>
      </c>
      <c r="O160" s="62"/>
      <c r="P160" s="167">
        <f t="shared" si="11"/>
        <v>0</v>
      </c>
      <c r="Q160" s="167">
        <v>0</v>
      </c>
      <c r="R160" s="167">
        <f t="shared" si="12"/>
        <v>0</v>
      </c>
      <c r="S160" s="167">
        <v>0</v>
      </c>
      <c r="T160" s="168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153</v>
      </c>
      <c r="AT160" s="169" t="s">
        <v>588</v>
      </c>
      <c r="AU160" s="169" t="s">
        <v>85</v>
      </c>
      <c r="AY160" s="18" t="s">
        <v>222</v>
      </c>
      <c r="BE160" s="170">
        <f t="shared" si="14"/>
        <v>0</v>
      </c>
      <c r="BF160" s="170">
        <f t="shared" si="15"/>
        <v>0</v>
      </c>
      <c r="BG160" s="170">
        <f t="shared" si="16"/>
        <v>0</v>
      </c>
      <c r="BH160" s="170">
        <f t="shared" si="17"/>
        <v>0</v>
      </c>
      <c r="BI160" s="170">
        <f t="shared" si="18"/>
        <v>0</v>
      </c>
      <c r="BJ160" s="18" t="s">
        <v>85</v>
      </c>
      <c r="BK160" s="170">
        <f t="shared" si="19"/>
        <v>0</v>
      </c>
      <c r="BL160" s="18" t="s">
        <v>114</v>
      </c>
      <c r="BM160" s="169" t="s">
        <v>3086</v>
      </c>
    </row>
    <row r="161" spans="1:65" s="2" customFormat="1" ht="16.5" customHeight="1">
      <c r="A161" s="33"/>
      <c r="B161" s="156"/>
      <c r="C161" s="209" t="s">
        <v>479</v>
      </c>
      <c r="D161" s="209" t="s">
        <v>588</v>
      </c>
      <c r="E161" s="210" t="s">
        <v>3087</v>
      </c>
      <c r="F161" s="211" t="s">
        <v>3088</v>
      </c>
      <c r="G161" s="212" t="s">
        <v>227</v>
      </c>
      <c r="H161" s="213">
        <v>1</v>
      </c>
      <c r="I161" s="214"/>
      <c r="J161" s="215">
        <f t="shared" si="10"/>
        <v>0</v>
      </c>
      <c r="K161" s="216"/>
      <c r="L161" s="217"/>
      <c r="M161" s="218" t="s">
        <v>1</v>
      </c>
      <c r="N161" s="219" t="s">
        <v>40</v>
      </c>
      <c r="O161" s="62"/>
      <c r="P161" s="167">
        <f t="shared" si="11"/>
        <v>0</v>
      </c>
      <c r="Q161" s="167">
        <v>0</v>
      </c>
      <c r="R161" s="167">
        <f t="shared" si="12"/>
        <v>0</v>
      </c>
      <c r="S161" s="167">
        <v>0</v>
      </c>
      <c r="T161" s="168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153</v>
      </c>
      <c r="AT161" s="169" t="s">
        <v>588</v>
      </c>
      <c r="AU161" s="169" t="s">
        <v>85</v>
      </c>
      <c r="AY161" s="18" t="s">
        <v>222</v>
      </c>
      <c r="BE161" s="170">
        <f t="shared" si="14"/>
        <v>0</v>
      </c>
      <c r="BF161" s="170">
        <f t="shared" si="15"/>
        <v>0</v>
      </c>
      <c r="BG161" s="170">
        <f t="shared" si="16"/>
        <v>0</v>
      </c>
      <c r="BH161" s="170">
        <f t="shared" si="17"/>
        <v>0</v>
      </c>
      <c r="BI161" s="170">
        <f t="shared" si="18"/>
        <v>0</v>
      </c>
      <c r="BJ161" s="18" t="s">
        <v>85</v>
      </c>
      <c r="BK161" s="170">
        <f t="shared" si="19"/>
        <v>0</v>
      </c>
      <c r="BL161" s="18" t="s">
        <v>114</v>
      </c>
      <c r="BM161" s="169" t="s">
        <v>3089</v>
      </c>
    </row>
    <row r="162" spans="1:65" s="2" customFormat="1" ht="16.5" customHeight="1">
      <c r="A162" s="33"/>
      <c r="B162" s="156"/>
      <c r="C162" s="209" t="s">
        <v>484</v>
      </c>
      <c r="D162" s="209" t="s">
        <v>588</v>
      </c>
      <c r="E162" s="210" t="s">
        <v>3090</v>
      </c>
      <c r="F162" s="211" t="s">
        <v>3091</v>
      </c>
      <c r="G162" s="212" t="s">
        <v>227</v>
      </c>
      <c r="H162" s="213">
        <v>1</v>
      </c>
      <c r="I162" s="214"/>
      <c r="J162" s="215">
        <f t="shared" si="10"/>
        <v>0</v>
      </c>
      <c r="K162" s="216"/>
      <c r="L162" s="217"/>
      <c r="M162" s="218" t="s">
        <v>1</v>
      </c>
      <c r="N162" s="219" t="s">
        <v>40</v>
      </c>
      <c r="O162" s="62"/>
      <c r="P162" s="167">
        <f t="shared" si="11"/>
        <v>0</v>
      </c>
      <c r="Q162" s="167">
        <v>0</v>
      </c>
      <c r="R162" s="167">
        <f t="shared" si="12"/>
        <v>0</v>
      </c>
      <c r="S162" s="167">
        <v>0</v>
      </c>
      <c r="T162" s="168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153</v>
      </c>
      <c r="AT162" s="169" t="s">
        <v>588</v>
      </c>
      <c r="AU162" s="169" t="s">
        <v>85</v>
      </c>
      <c r="AY162" s="18" t="s">
        <v>222</v>
      </c>
      <c r="BE162" s="170">
        <f t="shared" si="14"/>
        <v>0</v>
      </c>
      <c r="BF162" s="170">
        <f t="shared" si="15"/>
        <v>0</v>
      </c>
      <c r="BG162" s="170">
        <f t="shared" si="16"/>
        <v>0</v>
      </c>
      <c r="BH162" s="170">
        <f t="shared" si="17"/>
        <v>0</v>
      </c>
      <c r="BI162" s="170">
        <f t="shared" si="18"/>
        <v>0</v>
      </c>
      <c r="BJ162" s="18" t="s">
        <v>85</v>
      </c>
      <c r="BK162" s="170">
        <f t="shared" si="19"/>
        <v>0</v>
      </c>
      <c r="BL162" s="18" t="s">
        <v>114</v>
      </c>
      <c r="BM162" s="169" t="s">
        <v>3092</v>
      </c>
    </row>
    <row r="163" spans="1:65" s="2" customFormat="1" ht="21.75" customHeight="1">
      <c r="A163" s="33"/>
      <c r="B163" s="156"/>
      <c r="C163" s="209" t="s">
        <v>488</v>
      </c>
      <c r="D163" s="209" t="s">
        <v>588</v>
      </c>
      <c r="E163" s="210" t="s">
        <v>3093</v>
      </c>
      <c r="F163" s="211" t="s">
        <v>3094</v>
      </c>
      <c r="G163" s="212" t="s">
        <v>227</v>
      </c>
      <c r="H163" s="213">
        <v>1</v>
      </c>
      <c r="I163" s="214"/>
      <c r="J163" s="215">
        <f t="shared" si="10"/>
        <v>0</v>
      </c>
      <c r="K163" s="216"/>
      <c r="L163" s="217"/>
      <c r="M163" s="218" t="s">
        <v>1</v>
      </c>
      <c r="N163" s="219" t="s">
        <v>40</v>
      </c>
      <c r="O163" s="62"/>
      <c r="P163" s="167">
        <f t="shared" si="11"/>
        <v>0</v>
      </c>
      <c r="Q163" s="167">
        <v>0</v>
      </c>
      <c r="R163" s="167">
        <f t="shared" si="12"/>
        <v>0</v>
      </c>
      <c r="S163" s="167">
        <v>0</v>
      </c>
      <c r="T163" s="168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153</v>
      </c>
      <c r="AT163" s="169" t="s">
        <v>588</v>
      </c>
      <c r="AU163" s="169" t="s">
        <v>85</v>
      </c>
      <c r="AY163" s="18" t="s">
        <v>222</v>
      </c>
      <c r="BE163" s="170">
        <f t="shared" si="14"/>
        <v>0</v>
      </c>
      <c r="BF163" s="170">
        <f t="shared" si="15"/>
        <v>0</v>
      </c>
      <c r="BG163" s="170">
        <f t="shared" si="16"/>
        <v>0</v>
      </c>
      <c r="BH163" s="170">
        <f t="shared" si="17"/>
        <v>0</v>
      </c>
      <c r="BI163" s="170">
        <f t="shared" si="18"/>
        <v>0</v>
      </c>
      <c r="BJ163" s="18" t="s">
        <v>85</v>
      </c>
      <c r="BK163" s="170">
        <f t="shared" si="19"/>
        <v>0</v>
      </c>
      <c r="BL163" s="18" t="s">
        <v>114</v>
      </c>
      <c r="BM163" s="169" t="s">
        <v>3095</v>
      </c>
    </row>
    <row r="164" spans="1:65" s="2" customFormat="1" ht="16.5" customHeight="1">
      <c r="A164" s="33"/>
      <c r="B164" s="156"/>
      <c r="C164" s="209" t="s">
        <v>492</v>
      </c>
      <c r="D164" s="209" t="s">
        <v>588</v>
      </c>
      <c r="E164" s="210" t="s">
        <v>3096</v>
      </c>
      <c r="F164" s="211" t="s">
        <v>3097</v>
      </c>
      <c r="G164" s="212" t="s">
        <v>227</v>
      </c>
      <c r="H164" s="213">
        <v>15.15</v>
      </c>
      <c r="I164" s="214"/>
      <c r="J164" s="215">
        <f t="shared" si="10"/>
        <v>0</v>
      </c>
      <c r="K164" s="216"/>
      <c r="L164" s="217"/>
      <c r="M164" s="218" t="s">
        <v>1</v>
      </c>
      <c r="N164" s="219" t="s">
        <v>40</v>
      </c>
      <c r="O164" s="62"/>
      <c r="P164" s="167">
        <f t="shared" si="11"/>
        <v>0</v>
      </c>
      <c r="Q164" s="167">
        <v>0</v>
      </c>
      <c r="R164" s="167">
        <f t="shared" si="12"/>
        <v>0</v>
      </c>
      <c r="S164" s="167">
        <v>0</v>
      </c>
      <c r="T164" s="168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153</v>
      </c>
      <c r="AT164" s="169" t="s">
        <v>588</v>
      </c>
      <c r="AU164" s="169" t="s">
        <v>85</v>
      </c>
      <c r="AY164" s="18" t="s">
        <v>222</v>
      </c>
      <c r="BE164" s="170">
        <f t="shared" si="14"/>
        <v>0</v>
      </c>
      <c r="BF164" s="170">
        <f t="shared" si="15"/>
        <v>0</v>
      </c>
      <c r="BG164" s="170">
        <f t="shared" si="16"/>
        <v>0</v>
      </c>
      <c r="BH164" s="170">
        <f t="shared" si="17"/>
        <v>0</v>
      </c>
      <c r="BI164" s="170">
        <f t="shared" si="18"/>
        <v>0</v>
      </c>
      <c r="BJ164" s="18" t="s">
        <v>85</v>
      </c>
      <c r="BK164" s="170">
        <f t="shared" si="19"/>
        <v>0</v>
      </c>
      <c r="BL164" s="18" t="s">
        <v>114</v>
      </c>
      <c r="BM164" s="169" t="s">
        <v>3098</v>
      </c>
    </row>
    <row r="165" spans="1:65" s="2" customFormat="1" ht="16.5" customHeight="1">
      <c r="A165" s="33"/>
      <c r="B165" s="156"/>
      <c r="C165" s="209" t="s">
        <v>496</v>
      </c>
      <c r="D165" s="209" t="s">
        <v>588</v>
      </c>
      <c r="E165" s="210" t="s">
        <v>3099</v>
      </c>
      <c r="F165" s="211" t="s">
        <v>3100</v>
      </c>
      <c r="G165" s="212" t="s">
        <v>227</v>
      </c>
      <c r="H165" s="213">
        <v>1.01</v>
      </c>
      <c r="I165" s="214"/>
      <c r="J165" s="215">
        <f t="shared" si="10"/>
        <v>0</v>
      </c>
      <c r="K165" s="216"/>
      <c r="L165" s="217"/>
      <c r="M165" s="218" t="s">
        <v>1</v>
      </c>
      <c r="N165" s="219" t="s">
        <v>40</v>
      </c>
      <c r="O165" s="62"/>
      <c r="P165" s="167">
        <f t="shared" si="11"/>
        <v>0</v>
      </c>
      <c r="Q165" s="167">
        <v>0</v>
      </c>
      <c r="R165" s="167">
        <f t="shared" si="12"/>
        <v>0</v>
      </c>
      <c r="S165" s="167">
        <v>0</v>
      </c>
      <c r="T165" s="168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153</v>
      </c>
      <c r="AT165" s="169" t="s">
        <v>588</v>
      </c>
      <c r="AU165" s="169" t="s">
        <v>85</v>
      </c>
      <c r="AY165" s="18" t="s">
        <v>222</v>
      </c>
      <c r="BE165" s="170">
        <f t="shared" si="14"/>
        <v>0</v>
      </c>
      <c r="BF165" s="170">
        <f t="shared" si="15"/>
        <v>0</v>
      </c>
      <c r="BG165" s="170">
        <f t="shared" si="16"/>
        <v>0</v>
      </c>
      <c r="BH165" s="170">
        <f t="shared" si="17"/>
        <v>0</v>
      </c>
      <c r="BI165" s="170">
        <f t="shared" si="18"/>
        <v>0</v>
      </c>
      <c r="BJ165" s="18" t="s">
        <v>85</v>
      </c>
      <c r="BK165" s="170">
        <f t="shared" si="19"/>
        <v>0</v>
      </c>
      <c r="BL165" s="18" t="s">
        <v>114</v>
      </c>
      <c r="BM165" s="169" t="s">
        <v>3101</v>
      </c>
    </row>
    <row r="166" spans="1:65" s="12" customFormat="1" ht="22.95" customHeight="1">
      <c r="B166" s="143"/>
      <c r="D166" s="144" t="s">
        <v>73</v>
      </c>
      <c r="E166" s="154" t="s">
        <v>153</v>
      </c>
      <c r="F166" s="154" t="s">
        <v>2945</v>
      </c>
      <c r="I166" s="146"/>
      <c r="J166" s="155">
        <f>BK166</f>
        <v>0</v>
      </c>
      <c r="L166" s="143"/>
      <c r="M166" s="148"/>
      <c r="N166" s="149"/>
      <c r="O166" s="149"/>
      <c r="P166" s="150">
        <f>SUM(P167:P180)</f>
        <v>0</v>
      </c>
      <c r="Q166" s="149"/>
      <c r="R166" s="150">
        <f>SUM(R167:R180)</f>
        <v>0</v>
      </c>
      <c r="S166" s="149"/>
      <c r="T166" s="151">
        <f>SUM(T167:T180)</f>
        <v>0</v>
      </c>
      <c r="AR166" s="144" t="s">
        <v>78</v>
      </c>
      <c r="AT166" s="152" t="s">
        <v>73</v>
      </c>
      <c r="AU166" s="152" t="s">
        <v>78</v>
      </c>
      <c r="AY166" s="144" t="s">
        <v>222</v>
      </c>
      <c r="BK166" s="153">
        <f>SUM(BK167:BK180)</f>
        <v>0</v>
      </c>
    </row>
    <row r="167" spans="1:65" s="2" customFormat="1" ht="33" customHeight="1">
      <c r="A167" s="33"/>
      <c r="B167" s="156"/>
      <c r="C167" s="157" t="s">
        <v>500</v>
      </c>
      <c r="D167" s="157" t="s">
        <v>224</v>
      </c>
      <c r="E167" s="158" t="s">
        <v>3102</v>
      </c>
      <c r="F167" s="159" t="s">
        <v>3103</v>
      </c>
      <c r="G167" s="160" t="s">
        <v>399</v>
      </c>
      <c r="H167" s="161">
        <v>16.3</v>
      </c>
      <c r="I167" s="162"/>
      <c r="J167" s="163">
        <f t="shared" ref="J167:J180" si="20">ROUND(I167*H167,2)</f>
        <v>0</v>
      </c>
      <c r="K167" s="164"/>
      <c r="L167" s="34"/>
      <c r="M167" s="165" t="s">
        <v>1</v>
      </c>
      <c r="N167" s="166" t="s">
        <v>40</v>
      </c>
      <c r="O167" s="62"/>
      <c r="P167" s="167">
        <f t="shared" ref="P167:P180" si="21">O167*H167</f>
        <v>0</v>
      </c>
      <c r="Q167" s="167">
        <v>0</v>
      </c>
      <c r="R167" s="167">
        <f t="shared" ref="R167:R180" si="22">Q167*H167</f>
        <v>0</v>
      </c>
      <c r="S167" s="167">
        <v>0</v>
      </c>
      <c r="T167" s="168">
        <f t="shared" ref="T167:T180" si="23"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114</v>
      </c>
      <c r="AT167" s="169" t="s">
        <v>224</v>
      </c>
      <c r="AU167" s="169" t="s">
        <v>85</v>
      </c>
      <c r="AY167" s="18" t="s">
        <v>222</v>
      </c>
      <c r="BE167" s="170">
        <f t="shared" ref="BE167:BE180" si="24">IF(N167="základná",J167,0)</f>
        <v>0</v>
      </c>
      <c r="BF167" s="170">
        <f t="shared" ref="BF167:BF180" si="25">IF(N167="znížená",J167,0)</f>
        <v>0</v>
      </c>
      <c r="BG167" s="170">
        <f t="shared" ref="BG167:BG180" si="26">IF(N167="zákl. prenesená",J167,0)</f>
        <v>0</v>
      </c>
      <c r="BH167" s="170">
        <f t="shared" ref="BH167:BH180" si="27">IF(N167="zníž. prenesená",J167,0)</f>
        <v>0</v>
      </c>
      <c r="BI167" s="170">
        <f t="shared" ref="BI167:BI180" si="28">IF(N167="nulová",J167,0)</f>
        <v>0</v>
      </c>
      <c r="BJ167" s="18" t="s">
        <v>85</v>
      </c>
      <c r="BK167" s="170">
        <f t="shared" ref="BK167:BK180" si="29">ROUND(I167*H167,2)</f>
        <v>0</v>
      </c>
      <c r="BL167" s="18" t="s">
        <v>114</v>
      </c>
      <c r="BM167" s="169" t="s">
        <v>3104</v>
      </c>
    </row>
    <row r="168" spans="1:65" s="2" customFormat="1" ht="24.15" customHeight="1">
      <c r="A168" s="33"/>
      <c r="B168" s="156"/>
      <c r="C168" s="209" t="s">
        <v>506</v>
      </c>
      <c r="D168" s="209" t="s">
        <v>588</v>
      </c>
      <c r="E168" s="210" t="s">
        <v>3105</v>
      </c>
      <c r="F168" s="211" t="s">
        <v>3106</v>
      </c>
      <c r="G168" s="212" t="s">
        <v>227</v>
      </c>
      <c r="H168" s="213">
        <v>2</v>
      </c>
      <c r="I168" s="214"/>
      <c r="J168" s="215">
        <f t="shared" si="20"/>
        <v>0</v>
      </c>
      <c r="K168" s="216"/>
      <c r="L168" s="217"/>
      <c r="M168" s="218" t="s">
        <v>1</v>
      </c>
      <c r="N168" s="219" t="s">
        <v>40</v>
      </c>
      <c r="O168" s="62"/>
      <c r="P168" s="167">
        <f t="shared" si="21"/>
        <v>0</v>
      </c>
      <c r="Q168" s="167">
        <v>0</v>
      </c>
      <c r="R168" s="167">
        <f t="shared" si="22"/>
        <v>0</v>
      </c>
      <c r="S168" s="167">
        <v>0</v>
      </c>
      <c r="T168" s="168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153</v>
      </c>
      <c r="AT168" s="169" t="s">
        <v>588</v>
      </c>
      <c r="AU168" s="169" t="s">
        <v>85</v>
      </c>
      <c r="AY168" s="18" t="s">
        <v>222</v>
      </c>
      <c r="BE168" s="170">
        <f t="shared" si="24"/>
        <v>0</v>
      </c>
      <c r="BF168" s="170">
        <f t="shared" si="25"/>
        <v>0</v>
      </c>
      <c r="BG168" s="170">
        <f t="shared" si="26"/>
        <v>0</v>
      </c>
      <c r="BH168" s="170">
        <f t="shared" si="27"/>
        <v>0</v>
      </c>
      <c r="BI168" s="170">
        <f t="shared" si="28"/>
        <v>0</v>
      </c>
      <c r="BJ168" s="18" t="s">
        <v>85</v>
      </c>
      <c r="BK168" s="170">
        <f t="shared" si="29"/>
        <v>0</v>
      </c>
      <c r="BL168" s="18" t="s">
        <v>114</v>
      </c>
      <c r="BM168" s="169" t="s">
        <v>3107</v>
      </c>
    </row>
    <row r="169" spans="1:65" s="2" customFormat="1" ht="24.15" customHeight="1">
      <c r="A169" s="33"/>
      <c r="B169" s="156"/>
      <c r="C169" s="209" t="s">
        <v>514</v>
      </c>
      <c r="D169" s="209" t="s">
        <v>588</v>
      </c>
      <c r="E169" s="210" t="s">
        <v>3108</v>
      </c>
      <c r="F169" s="211" t="s">
        <v>3109</v>
      </c>
      <c r="G169" s="212" t="s">
        <v>227</v>
      </c>
      <c r="H169" s="213">
        <v>1.093</v>
      </c>
      <c r="I169" s="214"/>
      <c r="J169" s="215">
        <f t="shared" si="20"/>
        <v>0</v>
      </c>
      <c r="K169" s="216"/>
      <c r="L169" s="217"/>
      <c r="M169" s="218" t="s">
        <v>1</v>
      </c>
      <c r="N169" s="219" t="s">
        <v>40</v>
      </c>
      <c r="O169" s="62"/>
      <c r="P169" s="167">
        <f t="shared" si="21"/>
        <v>0</v>
      </c>
      <c r="Q169" s="167">
        <v>0</v>
      </c>
      <c r="R169" s="167">
        <f t="shared" si="22"/>
        <v>0</v>
      </c>
      <c r="S169" s="167">
        <v>0</v>
      </c>
      <c r="T169" s="168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153</v>
      </c>
      <c r="AT169" s="169" t="s">
        <v>588</v>
      </c>
      <c r="AU169" s="169" t="s">
        <v>85</v>
      </c>
      <c r="AY169" s="18" t="s">
        <v>222</v>
      </c>
      <c r="BE169" s="170">
        <f t="shared" si="24"/>
        <v>0</v>
      </c>
      <c r="BF169" s="170">
        <f t="shared" si="25"/>
        <v>0</v>
      </c>
      <c r="BG169" s="170">
        <f t="shared" si="26"/>
        <v>0</v>
      </c>
      <c r="BH169" s="170">
        <f t="shared" si="27"/>
        <v>0</v>
      </c>
      <c r="BI169" s="170">
        <f t="shared" si="28"/>
        <v>0</v>
      </c>
      <c r="BJ169" s="18" t="s">
        <v>85</v>
      </c>
      <c r="BK169" s="170">
        <f t="shared" si="29"/>
        <v>0</v>
      </c>
      <c r="BL169" s="18" t="s">
        <v>114</v>
      </c>
      <c r="BM169" s="169" t="s">
        <v>3110</v>
      </c>
    </row>
    <row r="170" spans="1:65" s="2" customFormat="1" ht="24.15" customHeight="1">
      <c r="A170" s="33"/>
      <c r="B170" s="156"/>
      <c r="C170" s="209" t="s">
        <v>518</v>
      </c>
      <c r="D170" s="209" t="s">
        <v>588</v>
      </c>
      <c r="E170" s="210" t="s">
        <v>3111</v>
      </c>
      <c r="F170" s="211" t="s">
        <v>3112</v>
      </c>
      <c r="G170" s="212" t="s">
        <v>227</v>
      </c>
      <c r="H170" s="213">
        <v>1</v>
      </c>
      <c r="I170" s="214"/>
      <c r="J170" s="215">
        <f t="shared" si="20"/>
        <v>0</v>
      </c>
      <c r="K170" s="216"/>
      <c r="L170" s="217"/>
      <c r="M170" s="218" t="s">
        <v>1</v>
      </c>
      <c r="N170" s="219" t="s">
        <v>40</v>
      </c>
      <c r="O170" s="62"/>
      <c r="P170" s="167">
        <f t="shared" si="21"/>
        <v>0</v>
      </c>
      <c r="Q170" s="167">
        <v>0</v>
      </c>
      <c r="R170" s="167">
        <f t="shared" si="22"/>
        <v>0</v>
      </c>
      <c r="S170" s="167">
        <v>0</v>
      </c>
      <c r="T170" s="168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153</v>
      </c>
      <c r="AT170" s="169" t="s">
        <v>588</v>
      </c>
      <c r="AU170" s="169" t="s">
        <v>85</v>
      </c>
      <c r="AY170" s="18" t="s">
        <v>222</v>
      </c>
      <c r="BE170" s="170">
        <f t="shared" si="24"/>
        <v>0</v>
      </c>
      <c r="BF170" s="170">
        <f t="shared" si="25"/>
        <v>0</v>
      </c>
      <c r="BG170" s="170">
        <f t="shared" si="26"/>
        <v>0</v>
      </c>
      <c r="BH170" s="170">
        <f t="shared" si="27"/>
        <v>0</v>
      </c>
      <c r="BI170" s="170">
        <f t="shared" si="28"/>
        <v>0</v>
      </c>
      <c r="BJ170" s="18" t="s">
        <v>85</v>
      </c>
      <c r="BK170" s="170">
        <f t="shared" si="29"/>
        <v>0</v>
      </c>
      <c r="BL170" s="18" t="s">
        <v>114</v>
      </c>
      <c r="BM170" s="169" t="s">
        <v>3113</v>
      </c>
    </row>
    <row r="171" spans="1:65" s="2" customFormat="1" ht="24.15" customHeight="1">
      <c r="A171" s="33"/>
      <c r="B171" s="156"/>
      <c r="C171" s="209" t="s">
        <v>522</v>
      </c>
      <c r="D171" s="209" t="s">
        <v>588</v>
      </c>
      <c r="E171" s="210" t="s">
        <v>3114</v>
      </c>
      <c r="F171" s="211" t="s">
        <v>3115</v>
      </c>
      <c r="G171" s="212" t="s">
        <v>227</v>
      </c>
      <c r="H171" s="213">
        <v>3</v>
      </c>
      <c r="I171" s="214"/>
      <c r="J171" s="215">
        <f t="shared" si="20"/>
        <v>0</v>
      </c>
      <c r="K171" s="216"/>
      <c r="L171" s="217"/>
      <c r="M171" s="218" t="s">
        <v>1</v>
      </c>
      <c r="N171" s="219" t="s">
        <v>40</v>
      </c>
      <c r="O171" s="62"/>
      <c r="P171" s="167">
        <f t="shared" si="21"/>
        <v>0</v>
      </c>
      <c r="Q171" s="167">
        <v>0</v>
      </c>
      <c r="R171" s="167">
        <f t="shared" si="22"/>
        <v>0</v>
      </c>
      <c r="S171" s="167">
        <v>0</v>
      </c>
      <c r="T171" s="168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153</v>
      </c>
      <c r="AT171" s="169" t="s">
        <v>588</v>
      </c>
      <c r="AU171" s="169" t="s">
        <v>85</v>
      </c>
      <c r="AY171" s="18" t="s">
        <v>222</v>
      </c>
      <c r="BE171" s="170">
        <f t="shared" si="24"/>
        <v>0</v>
      </c>
      <c r="BF171" s="170">
        <f t="shared" si="25"/>
        <v>0</v>
      </c>
      <c r="BG171" s="170">
        <f t="shared" si="26"/>
        <v>0</v>
      </c>
      <c r="BH171" s="170">
        <f t="shared" si="27"/>
        <v>0</v>
      </c>
      <c r="BI171" s="170">
        <f t="shared" si="28"/>
        <v>0</v>
      </c>
      <c r="BJ171" s="18" t="s">
        <v>85</v>
      </c>
      <c r="BK171" s="170">
        <f t="shared" si="29"/>
        <v>0</v>
      </c>
      <c r="BL171" s="18" t="s">
        <v>114</v>
      </c>
      <c r="BM171" s="169" t="s">
        <v>3116</v>
      </c>
    </row>
    <row r="172" spans="1:65" s="2" customFormat="1" ht="16.5" customHeight="1">
      <c r="A172" s="33"/>
      <c r="B172" s="156"/>
      <c r="C172" s="157" t="s">
        <v>528</v>
      </c>
      <c r="D172" s="157" t="s">
        <v>224</v>
      </c>
      <c r="E172" s="158" t="s">
        <v>3117</v>
      </c>
      <c r="F172" s="159" t="s">
        <v>3118</v>
      </c>
      <c r="G172" s="160" t="s">
        <v>399</v>
      </c>
      <c r="H172" s="161">
        <v>16.3</v>
      </c>
      <c r="I172" s="162"/>
      <c r="J172" s="163">
        <f t="shared" si="20"/>
        <v>0</v>
      </c>
      <c r="K172" s="164"/>
      <c r="L172" s="34"/>
      <c r="M172" s="165" t="s">
        <v>1</v>
      </c>
      <c r="N172" s="166" t="s">
        <v>40</v>
      </c>
      <c r="O172" s="62"/>
      <c r="P172" s="167">
        <f t="shared" si="21"/>
        <v>0</v>
      </c>
      <c r="Q172" s="167">
        <v>0</v>
      </c>
      <c r="R172" s="167">
        <f t="shared" si="22"/>
        <v>0</v>
      </c>
      <c r="S172" s="167">
        <v>0</v>
      </c>
      <c r="T172" s="168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114</v>
      </c>
      <c r="AT172" s="169" t="s">
        <v>224</v>
      </c>
      <c r="AU172" s="169" t="s">
        <v>85</v>
      </c>
      <c r="AY172" s="18" t="s">
        <v>222</v>
      </c>
      <c r="BE172" s="170">
        <f t="shared" si="24"/>
        <v>0</v>
      </c>
      <c r="BF172" s="170">
        <f t="shared" si="25"/>
        <v>0</v>
      </c>
      <c r="BG172" s="170">
        <f t="shared" si="26"/>
        <v>0</v>
      </c>
      <c r="BH172" s="170">
        <f t="shared" si="27"/>
        <v>0</v>
      </c>
      <c r="BI172" s="170">
        <f t="shared" si="28"/>
        <v>0</v>
      </c>
      <c r="BJ172" s="18" t="s">
        <v>85</v>
      </c>
      <c r="BK172" s="170">
        <f t="shared" si="29"/>
        <v>0</v>
      </c>
      <c r="BL172" s="18" t="s">
        <v>114</v>
      </c>
      <c r="BM172" s="169" t="s">
        <v>3119</v>
      </c>
    </row>
    <row r="173" spans="1:65" s="2" customFormat="1" ht="37.950000000000003" customHeight="1">
      <c r="A173" s="33"/>
      <c r="B173" s="156"/>
      <c r="C173" s="157" t="s">
        <v>539</v>
      </c>
      <c r="D173" s="157" t="s">
        <v>224</v>
      </c>
      <c r="E173" s="158" t="s">
        <v>3120</v>
      </c>
      <c r="F173" s="159" t="s">
        <v>3121</v>
      </c>
      <c r="G173" s="160" t="s">
        <v>227</v>
      </c>
      <c r="H173" s="161">
        <v>2</v>
      </c>
      <c r="I173" s="162"/>
      <c r="J173" s="163">
        <f t="shared" si="20"/>
        <v>0</v>
      </c>
      <c r="K173" s="164"/>
      <c r="L173" s="34"/>
      <c r="M173" s="165" t="s">
        <v>1</v>
      </c>
      <c r="N173" s="166" t="s">
        <v>40</v>
      </c>
      <c r="O173" s="62"/>
      <c r="P173" s="167">
        <f t="shared" si="21"/>
        <v>0</v>
      </c>
      <c r="Q173" s="167">
        <v>0</v>
      </c>
      <c r="R173" s="167">
        <f t="shared" si="22"/>
        <v>0</v>
      </c>
      <c r="S173" s="167">
        <v>0</v>
      </c>
      <c r="T173" s="168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114</v>
      </c>
      <c r="AT173" s="169" t="s">
        <v>224</v>
      </c>
      <c r="AU173" s="169" t="s">
        <v>85</v>
      </c>
      <c r="AY173" s="18" t="s">
        <v>222</v>
      </c>
      <c r="BE173" s="170">
        <f t="shared" si="24"/>
        <v>0</v>
      </c>
      <c r="BF173" s="170">
        <f t="shared" si="25"/>
        <v>0</v>
      </c>
      <c r="BG173" s="170">
        <f t="shared" si="26"/>
        <v>0</v>
      </c>
      <c r="BH173" s="170">
        <f t="shared" si="27"/>
        <v>0</v>
      </c>
      <c r="BI173" s="170">
        <f t="shared" si="28"/>
        <v>0</v>
      </c>
      <c r="BJ173" s="18" t="s">
        <v>85</v>
      </c>
      <c r="BK173" s="170">
        <f t="shared" si="29"/>
        <v>0</v>
      </c>
      <c r="BL173" s="18" t="s">
        <v>114</v>
      </c>
      <c r="BM173" s="169" t="s">
        <v>3122</v>
      </c>
    </row>
    <row r="174" spans="1:65" s="2" customFormat="1" ht="16.5" customHeight="1">
      <c r="A174" s="33"/>
      <c r="B174" s="156"/>
      <c r="C174" s="209" t="s">
        <v>544</v>
      </c>
      <c r="D174" s="209" t="s">
        <v>588</v>
      </c>
      <c r="E174" s="210" t="s">
        <v>3123</v>
      </c>
      <c r="F174" s="211" t="s">
        <v>3124</v>
      </c>
      <c r="G174" s="212" t="s">
        <v>227</v>
      </c>
      <c r="H174" s="213">
        <v>2</v>
      </c>
      <c r="I174" s="214"/>
      <c r="J174" s="215">
        <f t="shared" si="20"/>
        <v>0</v>
      </c>
      <c r="K174" s="216"/>
      <c r="L174" s="217"/>
      <c r="M174" s="218" t="s">
        <v>1</v>
      </c>
      <c r="N174" s="219" t="s">
        <v>40</v>
      </c>
      <c r="O174" s="62"/>
      <c r="P174" s="167">
        <f t="shared" si="21"/>
        <v>0</v>
      </c>
      <c r="Q174" s="167">
        <v>0</v>
      </c>
      <c r="R174" s="167">
        <f t="shared" si="22"/>
        <v>0</v>
      </c>
      <c r="S174" s="167">
        <v>0</v>
      </c>
      <c r="T174" s="168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153</v>
      </c>
      <c r="AT174" s="169" t="s">
        <v>588</v>
      </c>
      <c r="AU174" s="169" t="s">
        <v>85</v>
      </c>
      <c r="AY174" s="18" t="s">
        <v>222</v>
      </c>
      <c r="BE174" s="170">
        <f t="shared" si="24"/>
        <v>0</v>
      </c>
      <c r="BF174" s="170">
        <f t="shared" si="25"/>
        <v>0</v>
      </c>
      <c r="BG174" s="170">
        <f t="shared" si="26"/>
        <v>0</v>
      </c>
      <c r="BH174" s="170">
        <f t="shared" si="27"/>
        <v>0</v>
      </c>
      <c r="BI174" s="170">
        <f t="shared" si="28"/>
        <v>0</v>
      </c>
      <c r="BJ174" s="18" t="s">
        <v>85</v>
      </c>
      <c r="BK174" s="170">
        <f t="shared" si="29"/>
        <v>0</v>
      </c>
      <c r="BL174" s="18" t="s">
        <v>114</v>
      </c>
      <c r="BM174" s="169" t="s">
        <v>3125</v>
      </c>
    </row>
    <row r="175" spans="1:65" s="2" customFormat="1" ht="16.5" customHeight="1">
      <c r="A175" s="33"/>
      <c r="B175" s="156"/>
      <c r="C175" s="209" t="s">
        <v>552</v>
      </c>
      <c r="D175" s="209" t="s">
        <v>588</v>
      </c>
      <c r="E175" s="210" t="s">
        <v>3126</v>
      </c>
      <c r="F175" s="211" t="s">
        <v>3127</v>
      </c>
      <c r="G175" s="212" t="s">
        <v>227</v>
      </c>
      <c r="H175" s="213">
        <v>2</v>
      </c>
      <c r="I175" s="214"/>
      <c r="J175" s="215">
        <f t="shared" si="20"/>
        <v>0</v>
      </c>
      <c r="K175" s="216"/>
      <c r="L175" s="217"/>
      <c r="M175" s="218" t="s">
        <v>1</v>
      </c>
      <c r="N175" s="219" t="s">
        <v>40</v>
      </c>
      <c r="O175" s="62"/>
      <c r="P175" s="167">
        <f t="shared" si="21"/>
        <v>0</v>
      </c>
      <c r="Q175" s="167">
        <v>0</v>
      </c>
      <c r="R175" s="167">
        <f t="shared" si="22"/>
        <v>0</v>
      </c>
      <c r="S175" s="167">
        <v>0</v>
      </c>
      <c r="T175" s="168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153</v>
      </c>
      <c r="AT175" s="169" t="s">
        <v>588</v>
      </c>
      <c r="AU175" s="169" t="s">
        <v>85</v>
      </c>
      <c r="AY175" s="18" t="s">
        <v>222</v>
      </c>
      <c r="BE175" s="170">
        <f t="shared" si="24"/>
        <v>0</v>
      </c>
      <c r="BF175" s="170">
        <f t="shared" si="25"/>
        <v>0</v>
      </c>
      <c r="BG175" s="170">
        <f t="shared" si="26"/>
        <v>0</v>
      </c>
      <c r="BH175" s="170">
        <f t="shared" si="27"/>
        <v>0</v>
      </c>
      <c r="BI175" s="170">
        <f t="shared" si="28"/>
        <v>0</v>
      </c>
      <c r="BJ175" s="18" t="s">
        <v>85</v>
      </c>
      <c r="BK175" s="170">
        <f t="shared" si="29"/>
        <v>0</v>
      </c>
      <c r="BL175" s="18" t="s">
        <v>114</v>
      </c>
      <c r="BM175" s="169" t="s">
        <v>3128</v>
      </c>
    </row>
    <row r="176" spans="1:65" s="2" customFormat="1" ht="16.5" customHeight="1">
      <c r="A176" s="33"/>
      <c r="B176" s="156"/>
      <c r="C176" s="209" t="s">
        <v>558</v>
      </c>
      <c r="D176" s="209" t="s">
        <v>588</v>
      </c>
      <c r="E176" s="210" t="s">
        <v>3129</v>
      </c>
      <c r="F176" s="211" t="s">
        <v>3130</v>
      </c>
      <c r="G176" s="212" t="s">
        <v>227</v>
      </c>
      <c r="H176" s="213">
        <v>4</v>
      </c>
      <c r="I176" s="214"/>
      <c r="J176" s="215">
        <f t="shared" si="20"/>
        <v>0</v>
      </c>
      <c r="K176" s="216"/>
      <c r="L176" s="217"/>
      <c r="M176" s="218" t="s">
        <v>1</v>
      </c>
      <c r="N176" s="219" t="s">
        <v>40</v>
      </c>
      <c r="O176" s="62"/>
      <c r="P176" s="167">
        <f t="shared" si="21"/>
        <v>0</v>
      </c>
      <c r="Q176" s="167">
        <v>0</v>
      </c>
      <c r="R176" s="167">
        <f t="shared" si="22"/>
        <v>0</v>
      </c>
      <c r="S176" s="167">
        <v>0</v>
      </c>
      <c r="T176" s="168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153</v>
      </c>
      <c r="AT176" s="169" t="s">
        <v>588</v>
      </c>
      <c r="AU176" s="169" t="s">
        <v>85</v>
      </c>
      <c r="AY176" s="18" t="s">
        <v>222</v>
      </c>
      <c r="BE176" s="170">
        <f t="shared" si="24"/>
        <v>0</v>
      </c>
      <c r="BF176" s="170">
        <f t="shared" si="25"/>
        <v>0</v>
      </c>
      <c r="BG176" s="170">
        <f t="shared" si="26"/>
        <v>0</v>
      </c>
      <c r="BH176" s="170">
        <f t="shared" si="27"/>
        <v>0</v>
      </c>
      <c r="BI176" s="170">
        <f t="shared" si="28"/>
        <v>0</v>
      </c>
      <c r="BJ176" s="18" t="s">
        <v>85</v>
      </c>
      <c r="BK176" s="170">
        <f t="shared" si="29"/>
        <v>0</v>
      </c>
      <c r="BL176" s="18" t="s">
        <v>114</v>
      </c>
      <c r="BM176" s="169" t="s">
        <v>3131</v>
      </c>
    </row>
    <row r="177" spans="1:65" s="2" customFormat="1" ht="16.5" customHeight="1">
      <c r="A177" s="33"/>
      <c r="B177" s="156"/>
      <c r="C177" s="209" t="s">
        <v>563</v>
      </c>
      <c r="D177" s="209" t="s">
        <v>588</v>
      </c>
      <c r="E177" s="210" t="s">
        <v>3132</v>
      </c>
      <c r="F177" s="211" t="s">
        <v>3133</v>
      </c>
      <c r="G177" s="212" t="s">
        <v>227</v>
      </c>
      <c r="H177" s="213">
        <v>1</v>
      </c>
      <c r="I177" s="214"/>
      <c r="J177" s="215">
        <f t="shared" si="20"/>
        <v>0</v>
      </c>
      <c r="K177" s="216"/>
      <c r="L177" s="217"/>
      <c r="M177" s="218" t="s">
        <v>1</v>
      </c>
      <c r="N177" s="219" t="s">
        <v>40</v>
      </c>
      <c r="O177" s="62"/>
      <c r="P177" s="167">
        <f t="shared" si="21"/>
        <v>0</v>
      </c>
      <c r="Q177" s="167">
        <v>0</v>
      </c>
      <c r="R177" s="167">
        <f t="shared" si="22"/>
        <v>0</v>
      </c>
      <c r="S177" s="167">
        <v>0</v>
      </c>
      <c r="T177" s="168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153</v>
      </c>
      <c r="AT177" s="169" t="s">
        <v>588</v>
      </c>
      <c r="AU177" s="169" t="s">
        <v>85</v>
      </c>
      <c r="AY177" s="18" t="s">
        <v>222</v>
      </c>
      <c r="BE177" s="170">
        <f t="shared" si="24"/>
        <v>0</v>
      </c>
      <c r="BF177" s="170">
        <f t="shared" si="25"/>
        <v>0</v>
      </c>
      <c r="BG177" s="170">
        <f t="shared" si="26"/>
        <v>0</v>
      </c>
      <c r="BH177" s="170">
        <f t="shared" si="27"/>
        <v>0</v>
      </c>
      <c r="BI177" s="170">
        <f t="shared" si="28"/>
        <v>0</v>
      </c>
      <c r="BJ177" s="18" t="s">
        <v>85</v>
      </c>
      <c r="BK177" s="170">
        <f t="shared" si="29"/>
        <v>0</v>
      </c>
      <c r="BL177" s="18" t="s">
        <v>114</v>
      </c>
      <c r="BM177" s="169" t="s">
        <v>3134</v>
      </c>
    </row>
    <row r="178" spans="1:65" s="2" customFormat="1" ht="24.15" customHeight="1">
      <c r="A178" s="33"/>
      <c r="B178" s="156"/>
      <c r="C178" s="209" t="s">
        <v>568</v>
      </c>
      <c r="D178" s="209" t="s">
        <v>588</v>
      </c>
      <c r="E178" s="210" t="s">
        <v>3135</v>
      </c>
      <c r="F178" s="211" t="s">
        <v>3136</v>
      </c>
      <c r="G178" s="212" t="s">
        <v>227</v>
      </c>
      <c r="H178" s="213">
        <v>1</v>
      </c>
      <c r="I178" s="214"/>
      <c r="J178" s="215">
        <f t="shared" si="20"/>
        <v>0</v>
      </c>
      <c r="K178" s="216"/>
      <c r="L178" s="217"/>
      <c r="M178" s="218" t="s">
        <v>1</v>
      </c>
      <c r="N178" s="219" t="s">
        <v>40</v>
      </c>
      <c r="O178" s="62"/>
      <c r="P178" s="167">
        <f t="shared" si="21"/>
        <v>0</v>
      </c>
      <c r="Q178" s="167">
        <v>0</v>
      </c>
      <c r="R178" s="167">
        <f t="shared" si="22"/>
        <v>0</v>
      </c>
      <c r="S178" s="167">
        <v>0</v>
      </c>
      <c r="T178" s="168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153</v>
      </c>
      <c r="AT178" s="169" t="s">
        <v>588</v>
      </c>
      <c r="AU178" s="169" t="s">
        <v>85</v>
      </c>
      <c r="AY178" s="18" t="s">
        <v>222</v>
      </c>
      <c r="BE178" s="170">
        <f t="shared" si="24"/>
        <v>0</v>
      </c>
      <c r="BF178" s="170">
        <f t="shared" si="25"/>
        <v>0</v>
      </c>
      <c r="BG178" s="170">
        <f t="shared" si="26"/>
        <v>0</v>
      </c>
      <c r="BH178" s="170">
        <f t="shared" si="27"/>
        <v>0</v>
      </c>
      <c r="BI178" s="170">
        <f t="shared" si="28"/>
        <v>0</v>
      </c>
      <c r="BJ178" s="18" t="s">
        <v>85</v>
      </c>
      <c r="BK178" s="170">
        <f t="shared" si="29"/>
        <v>0</v>
      </c>
      <c r="BL178" s="18" t="s">
        <v>114</v>
      </c>
      <c r="BM178" s="169" t="s">
        <v>3137</v>
      </c>
    </row>
    <row r="179" spans="1:65" s="2" customFormat="1" ht="16.5" customHeight="1">
      <c r="A179" s="33"/>
      <c r="B179" s="156"/>
      <c r="C179" s="209" t="s">
        <v>576</v>
      </c>
      <c r="D179" s="209" t="s">
        <v>588</v>
      </c>
      <c r="E179" s="210" t="s">
        <v>3138</v>
      </c>
      <c r="F179" s="211" t="s">
        <v>3139</v>
      </c>
      <c r="G179" s="212" t="s">
        <v>227</v>
      </c>
      <c r="H179" s="213">
        <v>2</v>
      </c>
      <c r="I179" s="214"/>
      <c r="J179" s="215">
        <f t="shared" si="20"/>
        <v>0</v>
      </c>
      <c r="K179" s="216"/>
      <c r="L179" s="217"/>
      <c r="M179" s="218" t="s">
        <v>1</v>
      </c>
      <c r="N179" s="219" t="s">
        <v>40</v>
      </c>
      <c r="O179" s="62"/>
      <c r="P179" s="167">
        <f t="shared" si="21"/>
        <v>0</v>
      </c>
      <c r="Q179" s="167">
        <v>0</v>
      </c>
      <c r="R179" s="167">
        <f t="shared" si="22"/>
        <v>0</v>
      </c>
      <c r="S179" s="167">
        <v>0</v>
      </c>
      <c r="T179" s="168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153</v>
      </c>
      <c r="AT179" s="169" t="s">
        <v>588</v>
      </c>
      <c r="AU179" s="169" t="s">
        <v>85</v>
      </c>
      <c r="AY179" s="18" t="s">
        <v>222</v>
      </c>
      <c r="BE179" s="170">
        <f t="shared" si="24"/>
        <v>0</v>
      </c>
      <c r="BF179" s="170">
        <f t="shared" si="25"/>
        <v>0</v>
      </c>
      <c r="BG179" s="170">
        <f t="shared" si="26"/>
        <v>0</v>
      </c>
      <c r="BH179" s="170">
        <f t="shared" si="27"/>
        <v>0</v>
      </c>
      <c r="BI179" s="170">
        <f t="shared" si="28"/>
        <v>0</v>
      </c>
      <c r="BJ179" s="18" t="s">
        <v>85</v>
      </c>
      <c r="BK179" s="170">
        <f t="shared" si="29"/>
        <v>0</v>
      </c>
      <c r="BL179" s="18" t="s">
        <v>114</v>
      </c>
      <c r="BM179" s="169" t="s">
        <v>3140</v>
      </c>
    </row>
    <row r="180" spans="1:65" s="2" customFormat="1" ht="21.75" customHeight="1">
      <c r="A180" s="33"/>
      <c r="B180" s="156"/>
      <c r="C180" s="209" t="s">
        <v>582</v>
      </c>
      <c r="D180" s="209" t="s">
        <v>588</v>
      </c>
      <c r="E180" s="210" t="s">
        <v>3141</v>
      </c>
      <c r="F180" s="211" t="s">
        <v>3142</v>
      </c>
      <c r="G180" s="212" t="s">
        <v>227</v>
      </c>
      <c r="H180" s="213">
        <v>2</v>
      </c>
      <c r="I180" s="214"/>
      <c r="J180" s="215">
        <f t="shared" si="20"/>
        <v>0</v>
      </c>
      <c r="K180" s="216"/>
      <c r="L180" s="217"/>
      <c r="M180" s="218" t="s">
        <v>1</v>
      </c>
      <c r="N180" s="219" t="s">
        <v>40</v>
      </c>
      <c r="O180" s="62"/>
      <c r="P180" s="167">
        <f t="shared" si="21"/>
        <v>0</v>
      </c>
      <c r="Q180" s="167">
        <v>0</v>
      </c>
      <c r="R180" s="167">
        <f t="shared" si="22"/>
        <v>0</v>
      </c>
      <c r="S180" s="167">
        <v>0</v>
      </c>
      <c r="T180" s="168">
        <f t="shared" si="2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153</v>
      </c>
      <c r="AT180" s="169" t="s">
        <v>588</v>
      </c>
      <c r="AU180" s="169" t="s">
        <v>85</v>
      </c>
      <c r="AY180" s="18" t="s">
        <v>222</v>
      </c>
      <c r="BE180" s="170">
        <f t="shared" si="24"/>
        <v>0</v>
      </c>
      <c r="BF180" s="170">
        <f t="shared" si="25"/>
        <v>0</v>
      </c>
      <c r="BG180" s="170">
        <f t="shared" si="26"/>
        <v>0</v>
      </c>
      <c r="BH180" s="170">
        <f t="shared" si="27"/>
        <v>0</v>
      </c>
      <c r="BI180" s="170">
        <f t="shared" si="28"/>
        <v>0</v>
      </c>
      <c r="BJ180" s="18" t="s">
        <v>85</v>
      </c>
      <c r="BK180" s="170">
        <f t="shared" si="29"/>
        <v>0</v>
      </c>
      <c r="BL180" s="18" t="s">
        <v>114</v>
      </c>
      <c r="BM180" s="169" t="s">
        <v>3143</v>
      </c>
    </row>
    <row r="181" spans="1:65" s="12" customFormat="1" ht="22.95" customHeight="1">
      <c r="B181" s="143"/>
      <c r="D181" s="144" t="s">
        <v>73</v>
      </c>
      <c r="E181" s="154" t="s">
        <v>160</v>
      </c>
      <c r="F181" s="154" t="s">
        <v>223</v>
      </c>
      <c r="I181" s="146"/>
      <c r="J181" s="155">
        <f>BK181</f>
        <v>0</v>
      </c>
      <c r="L181" s="143"/>
      <c r="M181" s="148"/>
      <c r="N181" s="149"/>
      <c r="O181" s="149"/>
      <c r="P181" s="150">
        <f>SUM(P182:P186)</f>
        <v>0</v>
      </c>
      <c r="Q181" s="149"/>
      <c r="R181" s="150">
        <f>SUM(R182:R186)</f>
        <v>3.4643459999999999</v>
      </c>
      <c r="S181" s="149"/>
      <c r="T181" s="151">
        <f>SUM(T182:T186)</f>
        <v>0</v>
      </c>
      <c r="AR181" s="144" t="s">
        <v>78</v>
      </c>
      <c r="AT181" s="152" t="s">
        <v>73</v>
      </c>
      <c r="AU181" s="152" t="s">
        <v>78</v>
      </c>
      <c r="AY181" s="144" t="s">
        <v>222</v>
      </c>
      <c r="BK181" s="153">
        <f>SUM(BK182:BK186)</f>
        <v>0</v>
      </c>
    </row>
    <row r="182" spans="1:65" s="2" customFormat="1" ht="37.950000000000003" customHeight="1">
      <c r="A182" s="33"/>
      <c r="B182" s="156"/>
      <c r="C182" s="157" t="s">
        <v>592</v>
      </c>
      <c r="D182" s="157" t="s">
        <v>224</v>
      </c>
      <c r="E182" s="158" t="s">
        <v>3144</v>
      </c>
      <c r="F182" s="159" t="s">
        <v>3145</v>
      </c>
      <c r="G182" s="160" t="s">
        <v>399</v>
      </c>
      <c r="H182" s="161">
        <v>13.1</v>
      </c>
      <c r="I182" s="162"/>
      <c r="J182" s="163">
        <f>ROUND(I182*H182,2)</f>
        <v>0</v>
      </c>
      <c r="K182" s="164"/>
      <c r="L182" s="34"/>
      <c r="M182" s="165" t="s">
        <v>1</v>
      </c>
      <c r="N182" s="166" t="s">
        <v>40</v>
      </c>
      <c r="O182" s="62"/>
      <c r="P182" s="167">
        <f>O182*H182</f>
        <v>0</v>
      </c>
      <c r="Q182" s="167">
        <v>0.14766000000000001</v>
      </c>
      <c r="R182" s="167">
        <f>Q182*H182</f>
        <v>1.9343460000000001</v>
      </c>
      <c r="S182" s="167">
        <v>0</v>
      </c>
      <c r="T182" s="16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114</v>
      </c>
      <c r="AT182" s="169" t="s">
        <v>224</v>
      </c>
      <c r="AU182" s="169" t="s">
        <v>85</v>
      </c>
      <c r="AY182" s="18" t="s">
        <v>222</v>
      </c>
      <c r="BE182" s="170">
        <f>IF(N182="základná",J182,0)</f>
        <v>0</v>
      </c>
      <c r="BF182" s="170">
        <f>IF(N182="znížená",J182,0)</f>
        <v>0</v>
      </c>
      <c r="BG182" s="170">
        <f>IF(N182="zákl. prenesená",J182,0)</f>
        <v>0</v>
      </c>
      <c r="BH182" s="170">
        <f>IF(N182="zníž. prenesená",J182,0)</f>
        <v>0</v>
      </c>
      <c r="BI182" s="170">
        <f>IF(N182="nulová",J182,0)</f>
        <v>0</v>
      </c>
      <c r="BJ182" s="18" t="s">
        <v>85</v>
      </c>
      <c r="BK182" s="170">
        <f>ROUND(I182*H182,2)</f>
        <v>0</v>
      </c>
      <c r="BL182" s="18" t="s">
        <v>114</v>
      </c>
      <c r="BM182" s="169" t="s">
        <v>3146</v>
      </c>
    </row>
    <row r="183" spans="1:65" s="13" customFormat="1">
      <c r="B183" s="171"/>
      <c r="D183" s="172" t="s">
        <v>229</v>
      </c>
      <c r="E183" s="173" t="s">
        <v>1</v>
      </c>
      <c r="F183" s="174" t="s">
        <v>3147</v>
      </c>
      <c r="H183" s="175">
        <v>13.1</v>
      </c>
      <c r="I183" s="176"/>
      <c r="L183" s="171"/>
      <c r="M183" s="177"/>
      <c r="N183" s="178"/>
      <c r="O183" s="178"/>
      <c r="P183" s="178"/>
      <c r="Q183" s="178"/>
      <c r="R183" s="178"/>
      <c r="S183" s="178"/>
      <c r="T183" s="179"/>
      <c r="AT183" s="173" t="s">
        <v>229</v>
      </c>
      <c r="AU183" s="173" t="s">
        <v>85</v>
      </c>
      <c r="AV183" s="13" t="s">
        <v>85</v>
      </c>
      <c r="AW183" s="13" t="s">
        <v>30</v>
      </c>
      <c r="AX183" s="13" t="s">
        <v>74</v>
      </c>
      <c r="AY183" s="173" t="s">
        <v>222</v>
      </c>
    </row>
    <row r="184" spans="1:65" s="14" customFormat="1">
      <c r="B184" s="180"/>
      <c r="D184" s="172" t="s">
        <v>229</v>
      </c>
      <c r="E184" s="181" t="s">
        <v>1</v>
      </c>
      <c r="F184" s="182" t="s">
        <v>232</v>
      </c>
      <c r="H184" s="183">
        <v>13.1</v>
      </c>
      <c r="I184" s="184"/>
      <c r="L184" s="180"/>
      <c r="M184" s="185"/>
      <c r="N184" s="186"/>
      <c r="O184" s="186"/>
      <c r="P184" s="186"/>
      <c r="Q184" s="186"/>
      <c r="R184" s="186"/>
      <c r="S184" s="186"/>
      <c r="T184" s="187"/>
      <c r="AT184" s="181" t="s">
        <v>229</v>
      </c>
      <c r="AU184" s="181" t="s">
        <v>85</v>
      </c>
      <c r="AV184" s="14" t="s">
        <v>114</v>
      </c>
      <c r="AW184" s="14" t="s">
        <v>30</v>
      </c>
      <c r="AX184" s="14" t="s">
        <v>78</v>
      </c>
      <c r="AY184" s="181" t="s">
        <v>222</v>
      </c>
    </row>
    <row r="185" spans="1:65" s="2" customFormat="1" ht="16.5" customHeight="1">
      <c r="A185" s="33"/>
      <c r="B185" s="156"/>
      <c r="C185" s="209" t="s">
        <v>396</v>
      </c>
      <c r="D185" s="209" t="s">
        <v>588</v>
      </c>
      <c r="E185" s="210" t="s">
        <v>3148</v>
      </c>
      <c r="F185" s="211" t="s">
        <v>3149</v>
      </c>
      <c r="G185" s="212" t="s">
        <v>227</v>
      </c>
      <c r="H185" s="213">
        <v>45</v>
      </c>
      <c r="I185" s="214"/>
      <c r="J185" s="215">
        <f>ROUND(I185*H185,2)</f>
        <v>0</v>
      </c>
      <c r="K185" s="216"/>
      <c r="L185" s="217"/>
      <c r="M185" s="218" t="s">
        <v>1</v>
      </c>
      <c r="N185" s="219" t="s">
        <v>40</v>
      </c>
      <c r="O185" s="62"/>
      <c r="P185" s="167">
        <f>O185*H185</f>
        <v>0</v>
      </c>
      <c r="Q185" s="167">
        <v>3.4000000000000002E-2</v>
      </c>
      <c r="R185" s="167">
        <f>Q185*H185</f>
        <v>1.53</v>
      </c>
      <c r="S185" s="167">
        <v>0</v>
      </c>
      <c r="T185" s="16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153</v>
      </c>
      <c r="AT185" s="169" t="s">
        <v>588</v>
      </c>
      <c r="AU185" s="169" t="s">
        <v>85</v>
      </c>
      <c r="AY185" s="18" t="s">
        <v>222</v>
      </c>
      <c r="BE185" s="170">
        <f>IF(N185="základná",J185,0)</f>
        <v>0</v>
      </c>
      <c r="BF185" s="170">
        <f>IF(N185="znížená",J185,0)</f>
        <v>0</v>
      </c>
      <c r="BG185" s="170">
        <f>IF(N185="zákl. prenesená",J185,0)</f>
        <v>0</v>
      </c>
      <c r="BH185" s="170">
        <f>IF(N185="zníž. prenesená",J185,0)</f>
        <v>0</v>
      </c>
      <c r="BI185" s="170">
        <f>IF(N185="nulová",J185,0)</f>
        <v>0</v>
      </c>
      <c r="BJ185" s="18" t="s">
        <v>85</v>
      </c>
      <c r="BK185" s="170">
        <f>ROUND(I185*H185,2)</f>
        <v>0</v>
      </c>
      <c r="BL185" s="18" t="s">
        <v>114</v>
      </c>
      <c r="BM185" s="169" t="s">
        <v>3150</v>
      </c>
    </row>
    <row r="186" spans="1:65" s="13" customFormat="1" ht="20.399999999999999">
      <c r="B186" s="171"/>
      <c r="D186" s="172" t="s">
        <v>229</v>
      </c>
      <c r="F186" s="174" t="s">
        <v>3151</v>
      </c>
      <c r="H186" s="175">
        <v>45</v>
      </c>
      <c r="I186" s="176"/>
      <c r="L186" s="171"/>
      <c r="M186" s="177"/>
      <c r="N186" s="178"/>
      <c r="O186" s="178"/>
      <c r="P186" s="178"/>
      <c r="Q186" s="178"/>
      <c r="R186" s="178"/>
      <c r="S186" s="178"/>
      <c r="T186" s="179"/>
      <c r="AT186" s="173" t="s">
        <v>229</v>
      </c>
      <c r="AU186" s="173" t="s">
        <v>85</v>
      </c>
      <c r="AV186" s="13" t="s">
        <v>85</v>
      </c>
      <c r="AW186" s="13" t="s">
        <v>3</v>
      </c>
      <c r="AX186" s="13" t="s">
        <v>78</v>
      </c>
      <c r="AY186" s="173" t="s">
        <v>222</v>
      </c>
    </row>
    <row r="187" spans="1:65" s="12" customFormat="1" ht="22.95" customHeight="1">
      <c r="B187" s="143"/>
      <c r="D187" s="144" t="s">
        <v>73</v>
      </c>
      <c r="E187" s="154" t="s">
        <v>504</v>
      </c>
      <c r="F187" s="154" t="s">
        <v>505</v>
      </c>
      <c r="I187" s="146"/>
      <c r="J187" s="155">
        <f>BK187</f>
        <v>0</v>
      </c>
      <c r="L187" s="143"/>
      <c r="M187" s="148"/>
      <c r="N187" s="149"/>
      <c r="O187" s="149"/>
      <c r="P187" s="150">
        <f>P188</f>
        <v>0</v>
      </c>
      <c r="Q187" s="149"/>
      <c r="R187" s="150">
        <f>R188</f>
        <v>0</v>
      </c>
      <c r="S187" s="149"/>
      <c r="T187" s="151">
        <f>T188</f>
        <v>0</v>
      </c>
      <c r="AR187" s="144" t="s">
        <v>78</v>
      </c>
      <c r="AT187" s="152" t="s">
        <v>73</v>
      </c>
      <c r="AU187" s="152" t="s">
        <v>78</v>
      </c>
      <c r="AY187" s="144" t="s">
        <v>222</v>
      </c>
      <c r="BK187" s="153">
        <f>BK188</f>
        <v>0</v>
      </c>
    </row>
    <row r="188" spans="1:65" s="2" customFormat="1" ht="33" customHeight="1">
      <c r="A188" s="33"/>
      <c r="B188" s="156"/>
      <c r="C188" s="157" t="s">
        <v>620</v>
      </c>
      <c r="D188" s="157" t="s">
        <v>224</v>
      </c>
      <c r="E188" s="158" t="s">
        <v>3152</v>
      </c>
      <c r="F188" s="159" t="s">
        <v>3153</v>
      </c>
      <c r="G188" s="160" t="s">
        <v>482</v>
      </c>
      <c r="H188" s="161">
        <v>36.33</v>
      </c>
      <c r="I188" s="162"/>
      <c r="J188" s="163">
        <f>ROUND(I188*H188,2)</f>
        <v>0</v>
      </c>
      <c r="K188" s="164"/>
      <c r="L188" s="34"/>
      <c r="M188" s="220" t="s">
        <v>1</v>
      </c>
      <c r="N188" s="221" t="s">
        <v>40</v>
      </c>
      <c r="O188" s="222"/>
      <c r="P188" s="223">
        <f>O188*H188</f>
        <v>0</v>
      </c>
      <c r="Q188" s="223">
        <v>0</v>
      </c>
      <c r="R188" s="223">
        <f>Q188*H188</f>
        <v>0</v>
      </c>
      <c r="S188" s="223">
        <v>0</v>
      </c>
      <c r="T188" s="224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114</v>
      </c>
      <c r="AT188" s="169" t="s">
        <v>224</v>
      </c>
      <c r="AU188" s="169" t="s">
        <v>85</v>
      </c>
      <c r="AY188" s="18" t="s">
        <v>222</v>
      </c>
      <c r="BE188" s="170">
        <f>IF(N188="základná",J188,0)</f>
        <v>0</v>
      </c>
      <c r="BF188" s="170">
        <f>IF(N188="znížená",J188,0)</f>
        <v>0</v>
      </c>
      <c r="BG188" s="170">
        <f>IF(N188="zákl. prenesená",J188,0)</f>
        <v>0</v>
      </c>
      <c r="BH188" s="170">
        <f>IF(N188="zníž. prenesená",J188,0)</f>
        <v>0</v>
      </c>
      <c r="BI188" s="170">
        <f>IF(N188="nulová",J188,0)</f>
        <v>0</v>
      </c>
      <c r="BJ188" s="18" t="s">
        <v>85</v>
      </c>
      <c r="BK188" s="170">
        <f>ROUND(I188*H188,2)</f>
        <v>0</v>
      </c>
      <c r="BL188" s="18" t="s">
        <v>114</v>
      </c>
      <c r="BM188" s="169" t="s">
        <v>3154</v>
      </c>
    </row>
    <row r="189" spans="1:65" s="2" customFormat="1" ht="6.9" customHeight="1">
      <c r="A189" s="33"/>
      <c r="B189" s="51"/>
      <c r="C189" s="52"/>
      <c r="D189" s="52"/>
      <c r="E189" s="52"/>
      <c r="F189" s="52"/>
      <c r="G189" s="52"/>
      <c r="H189" s="52"/>
      <c r="I189" s="52"/>
      <c r="J189" s="52"/>
      <c r="K189" s="52"/>
      <c r="L189" s="34"/>
      <c r="M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</row>
    <row r="192" spans="1:65">
      <c r="C192" s="281" t="s">
        <v>3286</v>
      </c>
      <c r="D192" s="281"/>
      <c r="E192" s="281"/>
      <c r="F192" s="281"/>
      <c r="G192" s="281"/>
      <c r="H192" s="281"/>
      <c r="I192" s="281"/>
      <c r="J192" s="281"/>
    </row>
    <row r="193" spans="3:10">
      <c r="C193" s="281"/>
      <c r="D193" s="281"/>
      <c r="E193" s="281"/>
      <c r="F193" s="281"/>
      <c r="G193" s="281"/>
      <c r="H193" s="281"/>
      <c r="I193" s="281"/>
      <c r="J193" s="281"/>
    </row>
    <row r="194" spans="3:10">
      <c r="C194" s="281"/>
      <c r="D194" s="281"/>
      <c r="E194" s="281"/>
      <c r="F194" s="281"/>
      <c r="G194" s="281"/>
      <c r="H194" s="281"/>
      <c r="I194" s="281"/>
      <c r="J194" s="281"/>
    </row>
    <row r="195" spans="3:10">
      <c r="C195" s="281"/>
      <c r="D195" s="281"/>
      <c r="E195" s="281"/>
      <c r="F195" s="281"/>
      <c r="G195" s="281"/>
      <c r="H195" s="281"/>
      <c r="I195" s="281"/>
      <c r="J195" s="281"/>
    </row>
    <row r="196" spans="3:10">
      <c r="C196" s="281"/>
      <c r="D196" s="281"/>
      <c r="E196" s="281"/>
      <c r="F196" s="281"/>
      <c r="G196" s="281"/>
      <c r="H196" s="281"/>
      <c r="I196" s="281"/>
      <c r="J196" s="281"/>
    </row>
    <row r="199" spans="3:10">
      <c r="C199" s="281" t="s">
        <v>3287</v>
      </c>
      <c r="D199" s="281"/>
      <c r="E199" s="281"/>
      <c r="F199" s="281"/>
      <c r="G199" s="281"/>
      <c r="H199" s="281"/>
      <c r="I199" s="281"/>
      <c r="J199" s="281"/>
    </row>
    <row r="200" spans="3:10">
      <c r="C200" s="281"/>
      <c r="D200" s="281"/>
      <c r="E200" s="281"/>
      <c r="F200" s="281"/>
      <c r="G200" s="281"/>
      <c r="H200" s="281"/>
      <c r="I200" s="281"/>
      <c r="J200" s="281"/>
    </row>
    <row r="201" spans="3:10">
      <c r="C201" s="281"/>
      <c r="D201" s="281"/>
      <c r="E201" s="281"/>
      <c r="F201" s="281"/>
      <c r="G201" s="281"/>
      <c r="H201" s="281"/>
      <c r="I201" s="281"/>
      <c r="J201" s="281"/>
    </row>
    <row r="202" spans="3:10">
      <c r="C202" s="281"/>
      <c r="D202" s="281"/>
      <c r="E202" s="281"/>
      <c r="F202" s="281"/>
      <c r="G202" s="281"/>
      <c r="H202" s="281"/>
      <c r="I202" s="281"/>
      <c r="J202" s="281"/>
    </row>
    <row r="203" spans="3:10">
      <c r="C203" s="281"/>
      <c r="D203" s="281"/>
      <c r="E203" s="281"/>
      <c r="F203" s="281"/>
      <c r="G203" s="281"/>
      <c r="H203" s="281"/>
      <c r="I203" s="281"/>
      <c r="J203" s="281"/>
    </row>
    <row r="212" spans="3:10">
      <c r="C212" s="281" t="s">
        <v>3288</v>
      </c>
      <c r="D212" s="281"/>
      <c r="E212" s="281"/>
      <c r="F212" s="281"/>
      <c r="G212" s="281"/>
      <c r="H212" s="281"/>
      <c r="I212" s="281"/>
      <c r="J212" s="281"/>
    </row>
    <row r="213" spans="3:10">
      <c r="C213" s="281"/>
      <c r="D213" s="281"/>
      <c r="E213" s="281"/>
      <c r="F213" s="281"/>
      <c r="G213" s="281"/>
      <c r="H213" s="281"/>
      <c r="I213" s="281"/>
      <c r="J213" s="281"/>
    </row>
  </sheetData>
  <autoFilter ref="C131:K188" xr:uid="{00000000-0009-0000-0000-000017000000}"/>
  <mergeCells count="18">
    <mergeCell ref="C192:J196"/>
    <mergeCell ref="C199:J203"/>
    <mergeCell ref="C212:J213"/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BM185"/>
  <sheetViews>
    <sheetView showGridLines="0" topLeftCell="A147" workbookViewId="0">
      <selection activeCell="C184" sqref="C184:J18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178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2728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3044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3155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1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ROUND(J129,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ROUND((SUM(BE129:BE160)),  2)</f>
        <v>0</v>
      </c>
      <c r="G37" s="109"/>
      <c r="H37" s="109"/>
      <c r="I37" s="110">
        <v>0.2</v>
      </c>
      <c r="J37" s="108">
        <f>ROUND(((SUM(BE129:BE160))*I37),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ROUND((SUM(BF129:BF160)),  2)</f>
        <v>0</v>
      </c>
      <c r="G38" s="109"/>
      <c r="H38" s="109"/>
      <c r="I38" s="110">
        <v>0.2</v>
      </c>
      <c r="J38" s="108">
        <f>ROUND(((SUM(BF129:BF160))*I38),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ROUND((SUM(BG129:BG160)),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ROUND((SUM(BH129:BH160)),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ROUND((SUM(BI129:BI160)),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2728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3044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06.2 - Splaškova kanalizacia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J129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3156</v>
      </c>
      <c r="E101" s="126"/>
      <c r="F101" s="126"/>
      <c r="G101" s="126"/>
      <c r="H101" s="126"/>
      <c r="I101" s="126"/>
      <c r="J101" s="127">
        <f>J130</f>
        <v>0</v>
      </c>
      <c r="L101" s="124"/>
    </row>
    <row r="102" spans="1:47" s="10" customFormat="1" ht="19.95" customHeight="1">
      <c r="B102" s="128"/>
      <c r="D102" s="129" t="s">
        <v>3157</v>
      </c>
      <c r="E102" s="130"/>
      <c r="F102" s="130"/>
      <c r="G102" s="130"/>
      <c r="H102" s="130"/>
      <c r="I102" s="130"/>
      <c r="J102" s="131">
        <f>J131</f>
        <v>0</v>
      </c>
      <c r="L102" s="128"/>
    </row>
    <row r="103" spans="1:47" s="10" customFormat="1" ht="19.95" customHeight="1">
      <c r="B103" s="128"/>
      <c r="D103" s="129" t="s">
        <v>3158</v>
      </c>
      <c r="E103" s="130"/>
      <c r="F103" s="130"/>
      <c r="G103" s="130"/>
      <c r="H103" s="130"/>
      <c r="I103" s="130"/>
      <c r="J103" s="131">
        <f>J143</f>
        <v>0</v>
      </c>
      <c r="L103" s="128"/>
    </row>
    <row r="104" spans="1:47" s="10" customFormat="1" ht="19.95" customHeight="1">
      <c r="B104" s="128"/>
      <c r="D104" s="129" t="s">
        <v>3159</v>
      </c>
      <c r="E104" s="130"/>
      <c r="F104" s="130"/>
      <c r="G104" s="130"/>
      <c r="H104" s="130"/>
      <c r="I104" s="130"/>
      <c r="J104" s="131">
        <f>J145</f>
        <v>0</v>
      </c>
      <c r="L104" s="128"/>
    </row>
    <row r="105" spans="1:47" s="10" customFormat="1" ht="19.95" customHeight="1">
      <c r="B105" s="128"/>
      <c r="D105" s="129" t="s">
        <v>3160</v>
      </c>
      <c r="E105" s="130"/>
      <c r="F105" s="130"/>
      <c r="G105" s="130"/>
      <c r="H105" s="130"/>
      <c r="I105" s="130"/>
      <c r="J105" s="131">
        <f>J159</f>
        <v>0</v>
      </c>
      <c r="L105" s="128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6.9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4.9" customHeight="1">
      <c r="A112" s="33"/>
      <c r="B112" s="34"/>
      <c r="C112" s="22" t="s">
        <v>208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16.5" customHeight="1">
      <c r="A115" s="33"/>
      <c r="B115" s="34"/>
      <c r="C115" s="33"/>
      <c r="D115" s="33"/>
      <c r="E115" s="277" t="str">
        <f>E7</f>
        <v>Výstavba zberného dvora Gemerská Poloma</v>
      </c>
      <c r="F115" s="278"/>
      <c r="G115" s="278"/>
      <c r="H115" s="278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1" customFormat="1" ht="12" customHeight="1">
      <c r="B116" s="21"/>
      <c r="C116" s="28" t="s">
        <v>187</v>
      </c>
      <c r="L116" s="21"/>
    </row>
    <row r="117" spans="1:31" s="1" customFormat="1" ht="16.5" customHeight="1">
      <c r="B117" s="21"/>
      <c r="E117" s="277" t="s">
        <v>2728</v>
      </c>
      <c r="F117" s="240"/>
      <c r="G117" s="240"/>
      <c r="H117" s="240"/>
      <c r="L117" s="21"/>
    </row>
    <row r="118" spans="1:31" s="1" customFormat="1" ht="12" customHeight="1">
      <c r="B118" s="21"/>
      <c r="C118" s="28" t="s">
        <v>189</v>
      </c>
      <c r="L118" s="21"/>
    </row>
    <row r="119" spans="1:31" s="2" customFormat="1" ht="16.5" customHeight="1">
      <c r="A119" s="33"/>
      <c r="B119" s="34"/>
      <c r="C119" s="33"/>
      <c r="D119" s="33"/>
      <c r="E119" s="279" t="s">
        <v>190</v>
      </c>
      <c r="F119" s="276"/>
      <c r="G119" s="276"/>
      <c r="H119" s="276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3044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59" t="str">
        <f>E13</f>
        <v>SO 06.2 - Splaškova kanalizacia</v>
      </c>
      <c r="F121" s="276"/>
      <c r="G121" s="276"/>
      <c r="H121" s="276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F16</f>
        <v>Gemerska Poloma</v>
      </c>
      <c r="G123" s="33"/>
      <c r="H123" s="33"/>
      <c r="I123" s="28" t="s">
        <v>21</v>
      </c>
      <c r="J123" s="59" t="str">
        <f>IF(J16="","",J16)</f>
        <v/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15" customHeight="1">
      <c r="A125" s="33"/>
      <c r="B125" s="34"/>
      <c r="C125" s="28" t="s">
        <v>22</v>
      </c>
      <c r="D125" s="33"/>
      <c r="E125" s="33"/>
      <c r="F125" s="26" t="str">
        <f>E19</f>
        <v>Obec Gemerská Poloma,Nám.SNP 211 Gemerská Poloma</v>
      </c>
      <c r="G125" s="33"/>
      <c r="H125" s="33"/>
      <c r="I125" s="28" t="s">
        <v>28</v>
      </c>
      <c r="J125" s="31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26</v>
      </c>
      <c r="D126" s="33"/>
      <c r="E126" s="33"/>
      <c r="F126" s="26" t="str">
        <f>IF(E22="","",E22)</f>
        <v/>
      </c>
      <c r="G126" s="33"/>
      <c r="H126" s="33"/>
      <c r="I126" s="28" t="s">
        <v>31</v>
      </c>
      <c r="J126" s="31" t="str">
        <f>E28</f>
        <v/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32"/>
      <c r="B128" s="133"/>
      <c r="C128" s="134" t="s">
        <v>209</v>
      </c>
      <c r="D128" s="135" t="s">
        <v>59</v>
      </c>
      <c r="E128" s="135" t="s">
        <v>55</v>
      </c>
      <c r="F128" s="135" t="s">
        <v>56</v>
      </c>
      <c r="G128" s="135" t="s">
        <v>210</v>
      </c>
      <c r="H128" s="135" t="s">
        <v>211</v>
      </c>
      <c r="I128" s="135" t="s">
        <v>212</v>
      </c>
      <c r="J128" s="136" t="s">
        <v>196</v>
      </c>
      <c r="K128" s="137" t="s">
        <v>213</v>
      </c>
      <c r="L128" s="138"/>
      <c r="M128" s="66" t="s">
        <v>1</v>
      </c>
      <c r="N128" s="67" t="s">
        <v>38</v>
      </c>
      <c r="O128" s="67" t="s">
        <v>214</v>
      </c>
      <c r="P128" s="67" t="s">
        <v>215</v>
      </c>
      <c r="Q128" s="67" t="s">
        <v>216</v>
      </c>
      <c r="R128" s="67" t="s">
        <v>217</v>
      </c>
      <c r="S128" s="67" t="s">
        <v>218</v>
      </c>
      <c r="T128" s="68" t="s">
        <v>219</v>
      </c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</row>
    <row r="129" spans="1:65" s="2" customFormat="1" ht="22.95" customHeight="1">
      <c r="A129" s="33"/>
      <c r="B129" s="34"/>
      <c r="C129" s="73" t="s">
        <v>197</v>
      </c>
      <c r="D129" s="33"/>
      <c r="E129" s="33"/>
      <c r="F129" s="33"/>
      <c r="G129" s="33"/>
      <c r="H129" s="33"/>
      <c r="I129" s="33"/>
      <c r="J129" s="139">
        <f>BK129</f>
        <v>0</v>
      </c>
      <c r="K129" s="33"/>
      <c r="L129" s="34"/>
      <c r="M129" s="69"/>
      <c r="N129" s="60"/>
      <c r="O129" s="70"/>
      <c r="P129" s="140">
        <f>P130</f>
        <v>0</v>
      </c>
      <c r="Q129" s="70"/>
      <c r="R129" s="140">
        <f>R130</f>
        <v>21.626132939999998</v>
      </c>
      <c r="S129" s="70"/>
      <c r="T129" s="141">
        <f>T130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73</v>
      </c>
      <c r="AU129" s="18" t="s">
        <v>198</v>
      </c>
      <c r="BK129" s="142">
        <f>BK130</f>
        <v>0</v>
      </c>
    </row>
    <row r="130" spans="1:65" s="12" customFormat="1" ht="25.95" customHeight="1">
      <c r="B130" s="143"/>
      <c r="D130" s="144" t="s">
        <v>73</v>
      </c>
      <c r="E130" s="145" t="s">
        <v>220</v>
      </c>
      <c r="F130" s="145" t="s">
        <v>3161</v>
      </c>
      <c r="I130" s="146"/>
      <c r="J130" s="147">
        <f>BK130</f>
        <v>0</v>
      </c>
      <c r="L130" s="143"/>
      <c r="M130" s="148"/>
      <c r="N130" s="149"/>
      <c r="O130" s="149"/>
      <c r="P130" s="150">
        <f>P131+P143+P145+P159</f>
        <v>0</v>
      </c>
      <c r="Q130" s="149"/>
      <c r="R130" s="150">
        <f>R131+R143+R145+R159</f>
        <v>21.626132939999998</v>
      </c>
      <c r="S130" s="149"/>
      <c r="T130" s="151">
        <f>T131+T143+T145+T159</f>
        <v>0</v>
      </c>
      <c r="AR130" s="144" t="s">
        <v>78</v>
      </c>
      <c r="AT130" s="152" t="s">
        <v>73</v>
      </c>
      <c r="AU130" s="152" t="s">
        <v>74</v>
      </c>
      <c r="AY130" s="144" t="s">
        <v>222</v>
      </c>
      <c r="BK130" s="153">
        <f>BK131+BK143+BK145+BK159</f>
        <v>0</v>
      </c>
    </row>
    <row r="131" spans="1:65" s="12" customFormat="1" ht="22.95" customHeight="1">
      <c r="B131" s="143"/>
      <c r="D131" s="144" t="s">
        <v>73</v>
      </c>
      <c r="E131" s="154" t="s">
        <v>78</v>
      </c>
      <c r="F131" s="154" t="s">
        <v>3162</v>
      </c>
      <c r="I131" s="146"/>
      <c r="J131" s="155">
        <f>BK131</f>
        <v>0</v>
      </c>
      <c r="L131" s="143"/>
      <c r="M131" s="148"/>
      <c r="N131" s="149"/>
      <c r="O131" s="149"/>
      <c r="P131" s="150">
        <f>SUM(P132:P142)</f>
        <v>0</v>
      </c>
      <c r="Q131" s="149"/>
      <c r="R131" s="150">
        <f>SUM(R132:R142)</f>
        <v>21.097677999999998</v>
      </c>
      <c r="S131" s="149"/>
      <c r="T131" s="151">
        <f>SUM(T132:T142)</f>
        <v>0</v>
      </c>
      <c r="AR131" s="144" t="s">
        <v>78</v>
      </c>
      <c r="AT131" s="152" t="s">
        <v>73</v>
      </c>
      <c r="AU131" s="152" t="s">
        <v>78</v>
      </c>
      <c r="AY131" s="144" t="s">
        <v>222</v>
      </c>
      <c r="BK131" s="153">
        <f>SUM(BK132:BK142)</f>
        <v>0</v>
      </c>
    </row>
    <row r="132" spans="1:65" s="2" customFormat="1" ht="16.5" customHeight="1">
      <c r="A132" s="33"/>
      <c r="B132" s="156"/>
      <c r="C132" s="157" t="s">
        <v>78</v>
      </c>
      <c r="D132" s="157" t="s">
        <v>224</v>
      </c>
      <c r="E132" s="158" t="s">
        <v>830</v>
      </c>
      <c r="F132" s="159" t="s">
        <v>831</v>
      </c>
      <c r="G132" s="160" t="s">
        <v>235</v>
      </c>
      <c r="H132" s="161">
        <v>26.6</v>
      </c>
      <c r="I132" s="162"/>
      <c r="J132" s="163">
        <f t="shared" ref="J132:J142" si="0">ROUND(I132*H132,2)</f>
        <v>0</v>
      </c>
      <c r="K132" s="164"/>
      <c r="L132" s="34"/>
      <c r="M132" s="165" t="s">
        <v>1</v>
      </c>
      <c r="N132" s="166" t="s">
        <v>40</v>
      </c>
      <c r="O132" s="62"/>
      <c r="P132" s="167">
        <f t="shared" ref="P132:P142" si="1">O132*H132</f>
        <v>0</v>
      </c>
      <c r="Q132" s="167">
        <v>0</v>
      </c>
      <c r="R132" s="167">
        <f t="shared" ref="R132:R142" si="2">Q132*H132</f>
        <v>0</v>
      </c>
      <c r="S132" s="167">
        <v>0</v>
      </c>
      <c r="T132" s="168">
        <f t="shared" ref="T132:T142" si="3"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9" t="s">
        <v>114</v>
      </c>
      <c r="AT132" s="169" t="s">
        <v>224</v>
      </c>
      <c r="AU132" s="169" t="s">
        <v>85</v>
      </c>
      <c r="AY132" s="18" t="s">
        <v>222</v>
      </c>
      <c r="BE132" s="170">
        <f t="shared" ref="BE132:BE142" si="4">IF(N132="základná",J132,0)</f>
        <v>0</v>
      </c>
      <c r="BF132" s="170">
        <f t="shared" ref="BF132:BF142" si="5">IF(N132="znížená",J132,0)</f>
        <v>0</v>
      </c>
      <c r="BG132" s="170">
        <f t="shared" ref="BG132:BG142" si="6">IF(N132="zákl. prenesená",J132,0)</f>
        <v>0</v>
      </c>
      <c r="BH132" s="170">
        <f t="shared" ref="BH132:BH142" si="7">IF(N132="zníž. prenesená",J132,0)</f>
        <v>0</v>
      </c>
      <c r="BI132" s="170">
        <f t="shared" ref="BI132:BI142" si="8">IF(N132="nulová",J132,0)</f>
        <v>0</v>
      </c>
      <c r="BJ132" s="18" t="s">
        <v>85</v>
      </c>
      <c r="BK132" s="170">
        <f t="shared" ref="BK132:BK142" si="9">ROUND(I132*H132,2)</f>
        <v>0</v>
      </c>
      <c r="BL132" s="18" t="s">
        <v>114</v>
      </c>
      <c r="BM132" s="169" t="s">
        <v>3163</v>
      </c>
    </row>
    <row r="133" spans="1:65" s="2" customFormat="1" ht="16.5" customHeight="1">
      <c r="A133" s="33"/>
      <c r="B133" s="156"/>
      <c r="C133" s="157" t="s">
        <v>85</v>
      </c>
      <c r="D133" s="157" t="s">
        <v>224</v>
      </c>
      <c r="E133" s="158" t="s">
        <v>833</v>
      </c>
      <c r="F133" s="159" t="s">
        <v>834</v>
      </c>
      <c r="G133" s="160" t="s">
        <v>235</v>
      </c>
      <c r="H133" s="161">
        <v>26.6</v>
      </c>
      <c r="I133" s="162"/>
      <c r="J133" s="163">
        <f t="shared" si="0"/>
        <v>0</v>
      </c>
      <c r="K133" s="164"/>
      <c r="L133" s="34"/>
      <c r="M133" s="165" t="s">
        <v>1</v>
      </c>
      <c r="N133" s="166" t="s">
        <v>40</v>
      </c>
      <c r="O133" s="62"/>
      <c r="P133" s="167">
        <f t="shared" si="1"/>
        <v>0</v>
      </c>
      <c r="Q133" s="167">
        <v>0</v>
      </c>
      <c r="R133" s="167">
        <f t="shared" si="2"/>
        <v>0</v>
      </c>
      <c r="S133" s="167">
        <v>0</v>
      </c>
      <c r="T133" s="168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114</v>
      </c>
      <c r="AT133" s="169" t="s">
        <v>224</v>
      </c>
      <c r="AU133" s="169" t="s">
        <v>85</v>
      </c>
      <c r="AY133" s="18" t="s">
        <v>222</v>
      </c>
      <c r="BE133" s="170">
        <f t="shared" si="4"/>
        <v>0</v>
      </c>
      <c r="BF133" s="170">
        <f t="shared" si="5"/>
        <v>0</v>
      </c>
      <c r="BG133" s="170">
        <f t="shared" si="6"/>
        <v>0</v>
      </c>
      <c r="BH133" s="170">
        <f t="shared" si="7"/>
        <v>0</v>
      </c>
      <c r="BI133" s="170">
        <f t="shared" si="8"/>
        <v>0</v>
      </c>
      <c r="BJ133" s="18" t="s">
        <v>85</v>
      </c>
      <c r="BK133" s="170">
        <f t="shared" si="9"/>
        <v>0</v>
      </c>
      <c r="BL133" s="18" t="s">
        <v>114</v>
      </c>
      <c r="BM133" s="169" t="s">
        <v>3164</v>
      </c>
    </row>
    <row r="134" spans="1:65" s="2" customFormat="1" ht="24.15" customHeight="1">
      <c r="A134" s="33"/>
      <c r="B134" s="156"/>
      <c r="C134" s="157" t="s">
        <v>90</v>
      </c>
      <c r="D134" s="157" t="s">
        <v>224</v>
      </c>
      <c r="E134" s="158" t="s">
        <v>2919</v>
      </c>
      <c r="F134" s="159" t="s">
        <v>2920</v>
      </c>
      <c r="G134" s="160" t="s">
        <v>249</v>
      </c>
      <c r="H134" s="161">
        <v>57.4</v>
      </c>
      <c r="I134" s="162"/>
      <c r="J134" s="163">
        <f t="shared" si="0"/>
        <v>0</v>
      </c>
      <c r="K134" s="164"/>
      <c r="L134" s="34"/>
      <c r="M134" s="165" t="s">
        <v>1</v>
      </c>
      <c r="N134" s="166" t="s">
        <v>40</v>
      </c>
      <c r="O134" s="62"/>
      <c r="P134" s="167">
        <f t="shared" si="1"/>
        <v>0</v>
      </c>
      <c r="Q134" s="167">
        <v>9.7000000000000005E-4</v>
      </c>
      <c r="R134" s="167">
        <f t="shared" si="2"/>
        <v>5.5677999999999998E-2</v>
      </c>
      <c r="S134" s="167">
        <v>0</v>
      </c>
      <c r="T134" s="168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114</v>
      </c>
      <c r="AT134" s="169" t="s">
        <v>224</v>
      </c>
      <c r="AU134" s="169" t="s">
        <v>85</v>
      </c>
      <c r="AY134" s="18" t="s">
        <v>222</v>
      </c>
      <c r="BE134" s="170">
        <f t="shared" si="4"/>
        <v>0</v>
      </c>
      <c r="BF134" s="170">
        <f t="shared" si="5"/>
        <v>0</v>
      </c>
      <c r="BG134" s="170">
        <f t="shared" si="6"/>
        <v>0</v>
      </c>
      <c r="BH134" s="170">
        <f t="shared" si="7"/>
        <v>0</v>
      </c>
      <c r="BI134" s="170">
        <f t="shared" si="8"/>
        <v>0</v>
      </c>
      <c r="BJ134" s="18" t="s">
        <v>85</v>
      </c>
      <c r="BK134" s="170">
        <f t="shared" si="9"/>
        <v>0</v>
      </c>
      <c r="BL134" s="18" t="s">
        <v>114</v>
      </c>
      <c r="BM134" s="169" t="s">
        <v>3165</v>
      </c>
    </row>
    <row r="135" spans="1:65" s="2" customFormat="1" ht="24.15" customHeight="1">
      <c r="A135" s="33"/>
      <c r="B135" s="156"/>
      <c r="C135" s="157" t="s">
        <v>114</v>
      </c>
      <c r="D135" s="157" t="s">
        <v>224</v>
      </c>
      <c r="E135" s="158" t="s">
        <v>2922</v>
      </c>
      <c r="F135" s="159" t="s">
        <v>2923</v>
      </c>
      <c r="G135" s="160" t="s">
        <v>249</v>
      </c>
      <c r="H135" s="161">
        <v>57.4</v>
      </c>
      <c r="I135" s="162"/>
      <c r="J135" s="163">
        <f t="shared" si="0"/>
        <v>0</v>
      </c>
      <c r="K135" s="164"/>
      <c r="L135" s="34"/>
      <c r="M135" s="165" t="s">
        <v>1</v>
      </c>
      <c r="N135" s="166" t="s">
        <v>40</v>
      </c>
      <c r="O135" s="62"/>
      <c r="P135" s="167">
        <f t="shared" si="1"/>
        <v>0</v>
      </c>
      <c r="Q135" s="167">
        <v>0</v>
      </c>
      <c r="R135" s="167">
        <f t="shared" si="2"/>
        <v>0</v>
      </c>
      <c r="S135" s="167">
        <v>0</v>
      </c>
      <c r="T135" s="168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114</v>
      </c>
      <c r="AT135" s="169" t="s">
        <v>224</v>
      </c>
      <c r="AU135" s="169" t="s">
        <v>85</v>
      </c>
      <c r="AY135" s="18" t="s">
        <v>222</v>
      </c>
      <c r="BE135" s="170">
        <f t="shared" si="4"/>
        <v>0</v>
      </c>
      <c r="BF135" s="170">
        <f t="shared" si="5"/>
        <v>0</v>
      </c>
      <c r="BG135" s="170">
        <f t="shared" si="6"/>
        <v>0</v>
      </c>
      <c r="BH135" s="170">
        <f t="shared" si="7"/>
        <v>0</v>
      </c>
      <c r="BI135" s="170">
        <f t="shared" si="8"/>
        <v>0</v>
      </c>
      <c r="BJ135" s="18" t="s">
        <v>85</v>
      </c>
      <c r="BK135" s="170">
        <f t="shared" si="9"/>
        <v>0</v>
      </c>
      <c r="BL135" s="18" t="s">
        <v>114</v>
      </c>
      <c r="BM135" s="169" t="s">
        <v>3166</v>
      </c>
    </row>
    <row r="136" spans="1:65" s="2" customFormat="1" ht="21.75" customHeight="1">
      <c r="A136" s="33"/>
      <c r="B136" s="156"/>
      <c r="C136" s="157" t="s">
        <v>121</v>
      </c>
      <c r="D136" s="157" t="s">
        <v>224</v>
      </c>
      <c r="E136" s="158" t="s">
        <v>673</v>
      </c>
      <c r="F136" s="159" t="s">
        <v>836</v>
      </c>
      <c r="G136" s="160" t="s">
        <v>235</v>
      </c>
      <c r="H136" s="161">
        <v>15.35</v>
      </c>
      <c r="I136" s="162"/>
      <c r="J136" s="163">
        <f t="shared" si="0"/>
        <v>0</v>
      </c>
      <c r="K136" s="164"/>
      <c r="L136" s="34"/>
      <c r="M136" s="165" t="s">
        <v>1</v>
      </c>
      <c r="N136" s="166" t="s">
        <v>40</v>
      </c>
      <c r="O136" s="62"/>
      <c r="P136" s="167">
        <f t="shared" si="1"/>
        <v>0</v>
      </c>
      <c r="Q136" s="167">
        <v>0</v>
      </c>
      <c r="R136" s="167">
        <f t="shared" si="2"/>
        <v>0</v>
      </c>
      <c r="S136" s="167">
        <v>0</v>
      </c>
      <c r="T136" s="168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114</v>
      </c>
      <c r="AT136" s="169" t="s">
        <v>224</v>
      </c>
      <c r="AU136" s="169" t="s">
        <v>85</v>
      </c>
      <c r="AY136" s="18" t="s">
        <v>222</v>
      </c>
      <c r="BE136" s="170">
        <f t="shared" si="4"/>
        <v>0</v>
      </c>
      <c r="BF136" s="170">
        <f t="shared" si="5"/>
        <v>0</v>
      </c>
      <c r="BG136" s="170">
        <f t="shared" si="6"/>
        <v>0</v>
      </c>
      <c r="BH136" s="170">
        <f t="shared" si="7"/>
        <v>0</v>
      </c>
      <c r="BI136" s="170">
        <f t="shared" si="8"/>
        <v>0</v>
      </c>
      <c r="BJ136" s="18" t="s">
        <v>85</v>
      </c>
      <c r="BK136" s="170">
        <f t="shared" si="9"/>
        <v>0</v>
      </c>
      <c r="BL136" s="18" t="s">
        <v>114</v>
      </c>
      <c r="BM136" s="169" t="s">
        <v>3167</v>
      </c>
    </row>
    <row r="137" spans="1:65" s="2" customFormat="1" ht="24.15" customHeight="1">
      <c r="A137" s="33"/>
      <c r="B137" s="156"/>
      <c r="C137" s="157" t="s">
        <v>137</v>
      </c>
      <c r="D137" s="157" t="s">
        <v>224</v>
      </c>
      <c r="E137" s="158" t="s">
        <v>838</v>
      </c>
      <c r="F137" s="159" t="s">
        <v>839</v>
      </c>
      <c r="G137" s="160" t="s">
        <v>235</v>
      </c>
      <c r="H137" s="161">
        <v>15.35</v>
      </c>
      <c r="I137" s="162"/>
      <c r="J137" s="163">
        <f t="shared" si="0"/>
        <v>0</v>
      </c>
      <c r="K137" s="164"/>
      <c r="L137" s="34"/>
      <c r="M137" s="165" t="s">
        <v>1</v>
      </c>
      <c r="N137" s="166" t="s">
        <v>40</v>
      </c>
      <c r="O137" s="62"/>
      <c r="P137" s="167">
        <f t="shared" si="1"/>
        <v>0</v>
      </c>
      <c r="Q137" s="167">
        <v>0</v>
      </c>
      <c r="R137" s="167">
        <f t="shared" si="2"/>
        <v>0</v>
      </c>
      <c r="S137" s="167">
        <v>0</v>
      </c>
      <c r="T137" s="168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114</v>
      </c>
      <c r="AT137" s="169" t="s">
        <v>224</v>
      </c>
      <c r="AU137" s="169" t="s">
        <v>85</v>
      </c>
      <c r="AY137" s="18" t="s">
        <v>222</v>
      </c>
      <c r="BE137" s="170">
        <f t="shared" si="4"/>
        <v>0</v>
      </c>
      <c r="BF137" s="170">
        <f t="shared" si="5"/>
        <v>0</v>
      </c>
      <c r="BG137" s="170">
        <f t="shared" si="6"/>
        <v>0</v>
      </c>
      <c r="BH137" s="170">
        <f t="shared" si="7"/>
        <v>0</v>
      </c>
      <c r="BI137" s="170">
        <f t="shared" si="8"/>
        <v>0</v>
      </c>
      <c r="BJ137" s="18" t="s">
        <v>85</v>
      </c>
      <c r="BK137" s="170">
        <f t="shared" si="9"/>
        <v>0</v>
      </c>
      <c r="BL137" s="18" t="s">
        <v>114</v>
      </c>
      <c r="BM137" s="169" t="s">
        <v>3168</v>
      </c>
    </row>
    <row r="138" spans="1:65" s="2" customFormat="1" ht="21.75" customHeight="1">
      <c r="A138" s="33"/>
      <c r="B138" s="156"/>
      <c r="C138" s="157" t="s">
        <v>146</v>
      </c>
      <c r="D138" s="157" t="s">
        <v>224</v>
      </c>
      <c r="E138" s="158" t="s">
        <v>841</v>
      </c>
      <c r="F138" s="159" t="s">
        <v>842</v>
      </c>
      <c r="G138" s="160" t="s">
        <v>235</v>
      </c>
      <c r="H138" s="161">
        <v>13.65</v>
      </c>
      <c r="I138" s="162"/>
      <c r="J138" s="163">
        <f t="shared" si="0"/>
        <v>0</v>
      </c>
      <c r="K138" s="164"/>
      <c r="L138" s="34"/>
      <c r="M138" s="165" t="s">
        <v>1</v>
      </c>
      <c r="N138" s="166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85</v>
      </c>
      <c r="BK138" s="170">
        <f t="shared" si="9"/>
        <v>0</v>
      </c>
      <c r="BL138" s="18" t="s">
        <v>114</v>
      </c>
      <c r="BM138" s="169" t="s">
        <v>3169</v>
      </c>
    </row>
    <row r="139" spans="1:65" s="2" customFormat="1" ht="33" customHeight="1">
      <c r="A139" s="33"/>
      <c r="B139" s="156"/>
      <c r="C139" s="157" t="s">
        <v>153</v>
      </c>
      <c r="D139" s="157" t="s">
        <v>224</v>
      </c>
      <c r="E139" s="158" t="s">
        <v>3056</v>
      </c>
      <c r="F139" s="159" t="s">
        <v>3057</v>
      </c>
      <c r="G139" s="160" t="s">
        <v>235</v>
      </c>
      <c r="H139" s="161">
        <v>12.608000000000001</v>
      </c>
      <c r="I139" s="162"/>
      <c r="J139" s="163">
        <f t="shared" si="0"/>
        <v>0</v>
      </c>
      <c r="K139" s="164"/>
      <c r="L139" s="34"/>
      <c r="M139" s="165" t="s">
        <v>1</v>
      </c>
      <c r="N139" s="166" t="s">
        <v>40</v>
      </c>
      <c r="O139" s="62"/>
      <c r="P139" s="167">
        <f t="shared" si="1"/>
        <v>0</v>
      </c>
      <c r="Q139" s="167">
        <v>0</v>
      </c>
      <c r="R139" s="167">
        <f t="shared" si="2"/>
        <v>0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85</v>
      </c>
      <c r="BK139" s="170">
        <f t="shared" si="9"/>
        <v>0</v>
      </c>
      <c r="BL139" s="18" t="s">
        <v>114</v>
      </c>
      <c r="BM139" s="169" t="s">
        <v>3170</v>
      </c>
    </row>
    <row r="140" spans="1:65" s="2" customFormat="1" ht="24.15" customHeight="1">
      <c r="A140" s="33"/>
      <c r="B140" s="156"/>
      <c r="C140" s="157" t="s">
        <v>160</v>
      </c>
      <c r="D140" s="157" t="s">
        <v>224</v>
      </c>
      <c r="E140" s="158" t="s">
        <v>844</v>
      </c>
      <c r="F140" s="159" t="s">
        <v>845</v>
      </c>
      <c r="G140" s="160" t="s">
        <v>235</v>
      </c>
      <c r="H140" s="161">
        <v>11.24</v>
      </c>
      <c r="I140" s="162"/>
      <c r="J140" s="163">
        <f t="shared" si="0"/>
        <v>0</v>
      </c>
      <c r="K140" s="164"/>
      <c r="L140" s="34"/>
      <c r="M140" s="165" t="s">
        <v>1</v>
      </c>
      <c r="N140" s="166" t="s">
        <v>40</v>
      </c>
      <c r="O140" s="62"/>
      <c r="P140" s="167">
        <f t="shared" si="1"/>
        <v>0</v>
      </c>
      <c r="Q140" s="167">
        <v>0</v>
      </c>
      <c r="R140" s="167">
        <f t="shared" si="2"/>
        <v>0</v>
      </c>
      <c r="S140" s="167">
        <v>0</v>
      </c>
      <c r="T140" s="168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85</v>
      </c>
      <c r="BK140" s="170">
        <f t="shared" si="9"/>
        <v>0</v>
      </c>
      <c r="BL140" s="18" t="s">
        <v>114</v>
      </c>
      <c r="BM140" s="169" t="s">
        <v>3171</v>
      </c>
    </row>
    <row r="141" spans="1:65" s="2" customFormat="1" ht="16.5" customHeight="1">
      <c r="A141" s="33"/>
      <c r="B141" s="156"/>
      <c r="C141" s="209" t="s">
        <v>179</v>
      </c>
      <c r="D141" s="209" t="s">
        <v>588</v>
      </c>
      <c r="E141" s="210" t="s">
        <v>847</v>
      </c>
      <c r="F141" s="211" t="s">
        <v>848</v>
      </c>
      <c r="G141" s="212" t="s">
        <v>235</v>
      </c>
      <c r="H141" s="213">
        <v>12.6</v>
      </c>
      <c r="I141" s="214"/>
      <c r="J141" s="215">
        <f t="shared" si="0"/>
        <v>0</v>
      </c>
      <c r="K141" s="216"/>
      <c r="L141" s="217"/>
      <c r="M141" s="218" t="s">
        <v>1</v>
      </c>
      <c r="N141" s="219" t="s">
        <v>40</v>
      </c>
      <c r="O141" s="62"/>
      <c r="P141" s="167">
        <f t="shared" si="1"/>
        <v>0</v>
      </c>
      <c r="Q141" s="167">
        <v>1.67</v>
      </c>
      <c r="R141" s="167">
        <f t="shared" si="2"/>
        <v>21.041999999999998</v>
      </c>
      <c r="S141" s="167">
        <v>0</v>
      </c>
      <c r="T141" s="168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153</v>
      </c>
      <c r="AT141" s="169" t="s">
        <v>588</v>
      </c>
      <c r="AU141" s="169" t="s">
        <v>85</v>
      </c>
      <c r="AY141" s="18" t="s">
        <v>222</v>
      </c>
      <c r="BE141" s="170">
        <f t="shared" si="4"/>
        <v>0</v>
      </c>
      <c r="BF141" s="170">
        <f t="shared" si="5"/>
        <v>0</v>
      </c>
      <c r="BG141" s="170">
        <f t="shared" si="6"/>
        <v>0</v>
      </c>
      <c r="BH141" s="170">
        <f t="shared" si="7"/>
        <v>0</v>
      </c>
      <c r="BI141" s="170">
        <f t="shared" si="8"/>
        <v>0</v>
      </c>
      <c r="BJ141" s="18" t="s">
        <v>85</v>
      </c>
      <c r="BK141" s="170">
        <f t="shared" si="9"/>
        <v>0</v>
      </c>
      <c r="BL141" s="18" t="s">
        <v>114</v>
      </c>
      <c r="BM141" s="169" t="s">
        <v>3172</v>
      </c>
    </row>
    <row r="142" spans="1:65" s="2" customFormat="1" ht="21.75" customHeight="1">
      <c r="A142" s="33"/>
      <c r="B142" s="156"/>
      <c r="C142" s="157" t="s">
        <v>314</v>
      </c>
      <c r="D142" s="157" t="s">
        <v>224</v>
      </c>
      <c r="E142" s="158" t="s">
        <v>850</v>
      </c>
      <c r="F142" s="159" t="s">
        <v>851</v>
      </c>
      <c r="G142" s="160" t="s">
        <v>249</v>
      </c>
      <c r="H142" s="161">
        <v>25.02</v>
      </c>
      <c r="I142" s="162"/>
      <c r="J142" s="163">
        <f t="shared" si="0"/>
        <v>0</v>
      </c>
      <c r="K142" s="164"/>
      <c r="L142" s="34"/>
      <c r="M142" s="165" t="s">
        <v>1</v>
      </c>
      <c r="N142" s="166" t="s">
        <v>40</v>
      </c>
      <c r="O142" s="62"/>
      <c r="P142" s="167">
        <f t="shared" si="1"/>
        <v>0</v>
      </c>
      <c r="Q142" s="167">
        <v>0</v>
      </c>
      <c r="R142" s="167">
        <f t="shared" si="2"/>
        <v>0</v>
      </c>
      <c r="S142" s="167">
        <v>0</v>
      </c>
      <c r="T142" s="168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114</v>
      </c>
      <c r="AT142" s="169" t="s">
        <v>224</v>
      </c>
      <c r="AU142" s="169" t="s">
        <v>85</v>
      </c>
      <c r="AY142" s="18" t="s">
        <v>222</v>
      </c>
      <c r="BE142" s="170">
        <f t="shared" si="4"/>
        <v>0</v>
      </c>
      <c r="BF142" s="170">
        <f t="shared" si="5"/>
        <v>0</v>
      </c>
      <c r="BG142" s="170">
        <f t="shared" si="6"/>
        <v>0</v>
      </c>
      <c r="BH142" s="170">
        <f t="shared" si="7"/>
        <v>0</v>
      </c>
      <c r="BI142" s="170">
        <f t="shared" si="8"/>
        <v>0</v>
      </c>
      <c r="BJ142" s="18" t="s">
        <v>85</v>
      </c>
      <c r="BK142" s="170">
        <f t="shared" si="9"/>
        <v>0</v>
      </c>
      <c r="BL142" s="18" t="s">
        <v>114</v>
      </c>
      <c r="BM142" s="169" t="s">
        <v>3173</v>
      </c>
    </row>
    <row r="143" spans="1:65" s="12" customFormat="1" ht="22.95" customHeight="1">
      <c r="B143" s="143"/>
      <c r="D143" s="144" t="s">
        <v>73</v>
      </c>
      <c r="E143" s="154" t="s">
        <v>114</v>
      </c>
      <c r="F143" s="154" t="s">
        <v>3174</v>
      </c>
      <c r="I143" s="146"/>
      <c r="J143" s="155">
        <f>BK143</f>
        <v>0</v>
      </c>
      <c r="L143" s="143"/>
      <c r="M143" s="148"/>
      <c r="N143" s="149"/>
      <c r="O143" s="149"/>
      <c r="P143" s="150">
        <f>P144</f>
        <v>0</v>
      </c>
      <c r="Q143" s="149"/>
      <c r="R143" s="150">
        <f>R144</f>
        <v>0</v>
      </c>
      <c r="S143" s="149"/>
      <c r="T143" s="151">
        <f>T144</f>
        <v>0</v>
      </c>
      <c r="AR143" s="144" t="s">
        <v>78</v>
      </c>
      <c r="AT143" s="152" t="s">
        <v>73</v>
      </c>
      <c r="AU143" s="152" t="s">
        <v>78</v>
      </c>
      <c r="AY143" s="144" t="s">
        <v>222</v>
      </c>
      <c r="BK143" s="153">
        <f>BK144</f>
        <v>0</v>
      </c>
    </row>
    <row r="144" spans="1:65" s="2" customFormat="1" ht="33" customHeight="1">
      <c r="A144" s="33"/>
      <c r="B144" s="156"/>
      <c r="C144" s="157" t="s">
        <v>321</v>
      </c>
      <c r="D144" s="157" t="s">
        <v>224</v>
      </c>
      <c r="E144" s="158" t="s">
        <v>853</v>
      </c>
      <c r="F144" s="159" t="s">
        <v>854</v>
      </c>
      <c r="G144" s="160" t="s">
        <v>235</v>
      </c>
      <c r="H144" s="161">
        <v>2.75</v>
      </c>
      <c r="I144" s="162"/>
      <c r="J144" s="163">
        <f>ROUND(I144*H144,2)</f>
        <v>0</v>
      </c>
      <c r="K144" s="164"/>
      <c r="L144" s="34"/>
      <c r="M144" s="165" t="s">
        <v>1</v>
      </c>
      <c r="N144" s="166" t="s">
        <v>40</v>
      </c>
      <c r="O144" s="62"/>
      <c r="P144" s="167">
        <f>O144*H144</f>
        <v>0</v>
      </c>
      <c r="Q144" s="167">
        <v>0</v>
      </c>
      <c r="R144" s="167">
        <f>Q144*H144</f>
        <v>0</v>
      </c>
      <c r="S144" s="167">
        <v>0</v>
      </c>
      <c r="T144" s="16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114</v>
      </c>
      <c r="AT144" s="169" t="s">
        <v>224</v>
      </c>
      <c r="AU144" s="169" t="s">
        <v>85</v>
      </c>
      <c r="AY144" s="18" t="s">
        <v>222</v>
      </c>
      <c r="BE144" s="170">
        <f>IF(N144="základná",J144,0)</f>
        <v>0</v>
      </c>
      <c r="BF144" s="170">
        <f>IF(N144="znížená",J144,0)</f>
        <v>0</v>
      </c>
      <c r="BG144" s="170">
        <f>IF(N144="zákl. prenesená",J144,0)</f>
        <v>0</v>
      </c>
      <c r="BH144" s="170">
        <f>IF(N144="zníž. prenesená",J144,0)</f>
        <v>0</v>
      </c>
      <c r="BI144" s="170">
        <f>IF(N144="nulová",J144,0)</f>
        <v>0</v>
      </c>
      <c r="BJ144" s="18" t="s">
        <v>85</v>
      </c>
      <c r="BK144" s="170">
        <f>ROUND(I144*H144,2)</f>
        <v>0</v>
      </c>
      <c r="BL144" s="18" t="s">
        <v>114</v>
      </c>
      <c r="BM144" s="169" t="s">
        <v>3175</v>
      </c>
    </row>
    <row r="145" spans="1:65" s="12" customFormat="1" ht="22.95" customHeight="1">
      <c r="B145" s="143"/>
      <c r="D145" s="144" t="s">
        <v>73</v>
      </c>
      <c r="E145" s="154" t="s">
        <v>153</v>
      </c>
      <c r="F145" s="154" t="s">
        <v>3176</v>
      </c>
      <c r="I145" s="146"/>
      <c r="J145" s="155">
        <f>BK145</f>
        <v>0</v>
      </c>
      <c r="L145" s="143"/>
      <c r="M145" s="148"/>
      <c r="N145" s="149"/>
      <c r="O145" s="149"/>
      <c r="P145" s="150">
        <f>SUM(P146:P158)</f>
        <v>0</v>
      </c>
      <c r="Q145" s="149"/>
      <c r="R145" s="150">
        <f>SUM(R146:R158)</f>
        <v>0.52845493999999993</v>
      </c>
      <c r="S145" s="149"/>
      <c r="T145" s="151">
        <f>SUM(T146:T158)</f>
        <v>0</v>
      </c>
      <c r="AR145" s="144" t="s">
        <v>78</v>
      </c>
      <c r="AT145" s="152" t="s">
        <v>73</v>
      </c>
      <c r="AU145" s="152" t="s">
        <v>78</v>
      </c>
      <c r="AY145" s="144" t="s">
        <v>222</v>
      </c>
      <c r="BK145" s="153">
        <f>SUM(BK146:BK158)</f>
        <v>0</v>
      </c>
    </row>
    <row r="146" spans="1:65" s="2" customFormat="1" ht="33" customHeight="1">
      <c r="A146" s="33"/>
      <c r="B146" s="156"/>
      <c r="C146" s="157" t="s">
        <v>415</v>
      </c>
      <c r="D146" s="157" t="s">
        <v>224</v>
      </c>
      <c r="E146" s="158" t="s">
        <v>3102</v>
      </c>
      <c r="F146" s="159" t="s">
        <v>3177</v>
      </c>
      <c r="G146" s="160" t="s">
        <v>399</v>
      </c>
      <c r="H146" s="161">
        <v>30</v>
      </c>
      <c r="I146" s="162"/>
      <c r="J146" s="163">
        <f t="shared" ref="J146:J158" si="10">ROUND(I146*H146,2)</f>
        <v>0</v>
      </c>
      <c r="K146" s="164"/>
      <c r="L146" s="34"/>
      <c r="M146" s="165" t="s">
        <v>1</v>
      </c>
      <c r="N146" s="166" t="s">
        <v>40</v>
      </c>
      <c r="O146" s="62"/>
      <c r="P146" s="167">
        <f t="shared" ref="P146:P158" si="11">O146*H146</f>
        <v>0</v>
      </c>
      <c r="Q146" s="167">
        <v>1.0000000000000001E-5</v>
      </c>
      <c r="R146" s="167">
        <f t="shared" ref="R146:R158" si="12">Q146*H146</f>
        <v>3.0000000000000003E-4</v>
      </c>
      <c r="S146" s="167">
        <v>0</v>
      </c>
      <c r="T146" s="168">
        <f t="shared" ref="T146:T158" si="13"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114</v>
      </c>
      <c r="AT146" s="169" t="s">
        <v>224</v>
      </c>
      <c r="AU146" s="169" t="s">
        <v>85</v>
      </c>
      <c r="AY146" s="18" t="s">
        <v>222</v>
      </c>
      <c r="BE146" s="170">
        <f t="shared" ref="BE146:BE158" si="14">IF(N146="základná",J146,0)</f>
        <v>0</v>
      </c>
      <c r="BF146" s="170">
        <f t="shared" ref="BF146:BF158" si="15">IF(N146="znížená",J146,0)</f>
        <v>0</v>
      </c>
      <c r="BG146" s="170">
        <f t="shared" ref="BG146:BG158" si="16">IF(N146="zákl. prenesená",J146,0)</f>
        <v>0</v>
      </c>
      <c r="BH146" s="170">
        <f t="shared" ref="BH146:BH158" si="17">IF(N146="zníž. prenesená",J146,0)</f>
        <v>0</v>
      </c>
      <c r="BI146" s="170">
        <f t="shared" ref="BI146:BI158" si="18">IF(N146="nulová",J146,0)</f>
        <v>0</v>
      </c>
      <c r="BJ146" s="18" t="s">
        <v>85</v>
      </c>
      <c r="BK146" s="170">
        <f t="shared" ref="BK146:BK158" si="19">ROUND(I146*H146,2)</f>
        <v>0</v>
      </c>
      <c r="BL146" s="18" t="s">
        <v>114</v>
      </c>
      <c r="BM146" s="169" t="s">
        <v>3178</v>
      </c>
    </row>
    <row r="147" spans="1:65" s="2" customFormat="1" ht="24.15" customHeight="1">
      <c r="A147" s="33"/>
      <c r="B147" s="156"/>
      <c r="C147" s="209" t="s">
        <v>424</v>
      </c>
      <c r="D147" s="209" t="s">
        <v>588</v>
      </c>
      <c r="E147" s="210" t="s">
        <v>3114</v>
      </c>
      <c r="F147" s="211" t="s">
        <v>3179</v>
      </c>
      <c r="G147" s="212" t="s">
        <v>227</v>
      </c>
      <c r="H147" s="213">
        <v>1.093</v>
      </c>
      <c r="I147" s="214"/>
      <c r="J147" s="215">
        <f t="shared" si="10"/>
        <v>0</v>
      </c>
      <c r="K147" s="216"/>
      <c r="L147" s="217"/>
      <c r="M147" s="218" t="s">
        <v>1</v>
      </c>
      <c r="N147" s="219" t="s">
        <v>40</v>
      </c>
      <c r="O147" s="62"/>
      <c r="P147" s="167">
        <f t="shared" si="11"/>
        <v>0</v>
      </c>
      <c r="Q147" s="167">
        <v>3.0799999999999998E-3</v>
      </c>
      <c r="R147" s="167">
        <f t="shared" si="12"/>
        <v>3.3664399999999996E-3</v>
      </c>
      <c r="S147" s="167">
        <v>0</v>
      </c>
      <c r="T147" s="168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153</v>
      </c>
      <c r="AT147" s="169" t="s">
        <v>588</v>
      </c>
      <c r="AU147" s="169" t="s">
        <v>85</v>
      </c>
      <c r="AY147" s="18" t="s">
        <v>222</v>
      </c>
      <c r="BE147" s="170">
        <f t="shared" si="14"/>
        <v>0</v>
      </c>
      <c r="BF147" s="170">
        <f t="shared" si="15"/>
        <v>0</v>
      </c>
      <c r="BG147" s="170">
        <f t="shared" si="16"/>
        <v>0</v>
      </c>
      <c r="BH147" s="170">
        <f t="shared" si="17"/>
        <v>0</v>
      </c>
      <c r="BI147" s="170">
        <f t="shared" si="18"/>
        <v>0</v>
      </c>
      <c r="BJ147" s="18" t="s">
        <v>85</v>
      </c>
      <c r="BK147" s="170">
        <f t="shared" si="19"/>
        <v>0</v>
      </c>
      <c r="BL147" s="18" t="s">
        <v>114</v>
      </c>
      <c r="BM147" s="169" t="s">
        <v>3180</v>
      </c>
    </row>
    <row r="148" spans="1:65" s="2" customFormat="1" ht="24.15" customHeight="1">
      <c r="A148" s="33"/>
      <c r="B148" s="156"/>
      <c r="C148" s="209" t="s">
        <v>429</v>
      </c>
      <c r="D148" s="209" t="s">
        <v>588</v>
      </c>
      <c r="E148" s="210" t="s">
        <v>3108</v>
      </c>
      <c r="F148" s="211" t="s">
        <v>3181</v>
      </c>
      <c r="G148" s="212" t="s">
        <v>227</v>
      </c>
      <c r="H148" s="213">
        <v>1.093</v>
      </c>
      <c r="I148" s="214"/>
      <c r="J148" s="215">
        <f t="shared" si="10"/>
        <v>0</v>
      </c>
      <c r="K148" s="216"/>
      <c r="L148" s="217"/>
      <c r="M148" s="218" t="s">
        <v>1</v>
      </c>
      <c r="N148" s="219" t="s">
        <v>40</v>
      </c>
      <c r="O148" s="62"/>
      <c r="P148" s="167">
        <f t="shared" si="11"/>
        <v>0</v>
      </c>
      <c r="Q148" s="167">
        <v>8.6400000000000001E-3</v>
      </c>
      <c r="R148" s="167">
        <f t="shared" si="12"/>
        <v>9.4435200000000004E-3</v>
      </c>
      <c r="S148" s="167">
        <v>0</v>
      </c>
      <c r="T148" s="168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153</v>
      </c>
      <c r="AT148" s="169" t="s">
        <v>588</v>
      </c>
      <c r="AU148" s="169" t="s">
        <v>85</v>
      </c>
      <c r="AY148" s="18" t="s">
        <v>222</v>
      </c>
      <c r="BE148" s="170">
        <f t="shared" si="14"/>
        <v>0</v>
      </c>
      <c r="BF148" s="170">
        <f t="shared" si="15"/>
        <v>0</v>
      </c>
      <c r="BG148" s="170">
        <f t="shared" si="16"/>
        <v>0</v>
      </c>
      <c r="BH148" s="170">
        <f t="shared" si="17"/>
        <v>0</v>
      </c>
      <c r="BI148" s="170">
        <f t="shared" si="18"/>
        <v>0</v>
      </c>
      <c r="BJ148" s="18" t="s">
        <v>85</v>
      </c>
      <c r="BK148" s="170">
        <f t="shared" si="19"/>
        <v>0</v>
      </c>
      <c r="BL148" s="18" t="s">
        <v>114</v>
      </c>
      <c r="BM148" s="169" t="s">
        <v>3182</v>
      </c>
    </row>
    <row r="149" spans="1:65" s="2" customFormat="1" ht="24.15" customHeight="1">
      <c r="A149" s="33"/>
      <c r="B149" s="156"/>
      <c r="C149" s="209" t="s">
        <v>473</v>
      </c>
      <c r="D149" s="209" t="s">
        <v>588</v>
      </c>
      <c r="E149" s="210" t="s">
        <v>3183</v>
      </c>
      <c r="F149" s="211" t="s">
        <v>3184</v>
      </c>
      <c r="G149" s="212" t="s">
        <v>227</v>
      </c>
      <c r="H149" s="213">
        <v>1.093</v>
      </c>
      <c r="I149" s="214"/>
      <c r="J149" s="215">
        <f t="shared" si="10"/>
        <v>0</v>
      </c>
      <c r="K149" s="216"/>
      <c r="L149" s="217"/>
      <c r="M149" s="218" t="s">
        <v>1</v>
      </c>
      <c r="N149" s="219" t="s">
        <v>40</v>
      </c>
      <c r="O149" s="62"/>
      <c r="P149" s="167">
        <f t="shared" si="11"/>
        <v>0</v>
      </c>
      <c r="Q149" s="167">
        <v>5.8599999999999998E-3</v>
      </c>
      <c r="R149" s="167">
        <f t="shared" si="12"/>
        <v>6.4049799999999994E-3</v>
      </c>
      <c r="S149" s="167">
        <v>0</v>
      </c>
      <c r="T149" s="168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153</v>
      </c>
      <c r="AT149" s="169" t="s">
        <v>588</v>
      </c>
      <c r="AU149" s="169" t="s">
        <v>85</v>
      </c>
      <c r="AY149" s="18" t="s">
        <v>222</v>
      </c>
      <c r="BE149" s="170">
        <f t="shared" si="14"/>
        <v>0</v>
      </c>
      <c r="BF149" s="170">
        <f t="shared" si="15"/>
        <v>0</v>
      </c>
      <c r="BG149" s="170">
        <f t="shared" si="16"/>
        <v>0</v>
      </c>
      <c r="BH149" s="170">
        <f t="shared" si="17"/>
        <v>0</v>
      </c>
      <c r="BI149" s="170">
        <f t="shared" si="18"/>
        <v>0</v>
      </c>
      <c r="BJ149" s="18" t="s">
        <v>85</v>
      </c>
      <c r="BK149" s="170">
        <f t="shared" si="19"/>
        <v>0</v>
      </c>
      <c r="BL149" s="18" t="s">
        <v>114</v>
      </c>
      <c r="BM149" s="169" t="s">
        <v>3185</v>
      </c>
    </row>
    <row r="150" spans="1:65" s="2" customFormat="1" ht="21.75" customHeight="1">
      <c r="A150" s="33"/>
      <c r="B150" s="156"/>
      <c r="C150" s="209" t="s">
        <v>479</v>
      </c>
      <c r="D150" s="209" t="s">
        <v>588</v>
      </c>
      <c r="E150" s="210" t="s">
        <v>3105</v>
      </c>
      <c r="F150" s="211" t="s">
        <v>3186</v>
      </c>
      <c r="G150" s="212" t="s">
        <v>227</v>
      </c>
      <c r="H150" s="213">
        <v>5</v>
      </c>
      <c r="I150" s="214"/>
      <c r="J150" s="215">
        <f t="shared" si="10"/>
        <v>0</v>
      </c>
      <c r="K150" s="216"/>
      <c r="L150" s="217"/>
      <c r="M150" s="218" t="s">
        <v>1</v>
      </c>
      <c r="N150" s="219" t="s">
        <v>40</v>
      </c>
      <c r="O150" s="62"/>
      <c r="P150" s="167">
        <f t="shared" si="11"/>
        <v>0</v>
      </c>
      <c r="Q150" s="167">
        <v>1.4919999999999999E-2</v>
      </c>
      <c r="R150" s="167">
        <f t="shared" si="12"/>
        <v>7.46E-2</v>
      </c>
      <c r="S150" s="167">
        <v>0</v>
      </c>
      <c r="T150" s="168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153</v>
      </c>
      <c r="AT150" s="169" t="s">
        <v>588</v>
      </c>
      <c r="AU150" s="169" t="s">
        <v>85</v>
      </c>
      <c r="AY150" s="18" t="s">
        <v>222</v>
      </c>
      <c r="BE150" s="170">
        <f t="shared" si="14"/>
        <v>0</v>
      </c>
      <c r="BF150" s="170">
        <f t="shared" si="15"/>
        <v>0</v>
      </c>
      <c r="BG150" s="170">
        <f t="shared" si="16"/>
        <v>0</v>
      </c>
      <c r="BH150" s="170">
        <f t="shared" si="17"/>
        <v>0</v>
      </c>
      <c r="BI150" s="170">
        <f t="shared" si="18"/>
        <v>0</v>
      </c>
      <c r="BJ150" s="18" t="s">
        <v>85</v>
      </c>
      <c r="BK150" s="170">
        <f t="shared" si="19"/>
        <v>0</v>
      </c>
      <c r="BL150" s="18" t="s">
        <v>114</v>
      </c>
      <c r="BM150" s="169" t="s">
        <v>3187</v>
      </c>
    </row>
    <row r="151" spans="1:65" s="2" customFormat="1" ht="16.5" customHeight="1">
      <c r="A151" s="33"/>
      <c r="B151" s="156"/>
      <c r="C151" s="157" t="s">
        <v>335</v>
      </c>
      <c r="D151" s="157" t="s">
        <v>224</v>
      </c>
      <c r="E151" s="158" t="s">
        <v>3117</v>
      </c>
      <c r="F151" s="159" t="s">
        <v>3118</v>
      </c>
      <c r="G151" s="160" t="s">
        <v>399</v>
      </c>
      <c r="H151" s="161">
        <v>30</v>
      </c>
      <c r="I151" s="162"/>
      <c r="J151" s="163">
        <f t="shared" si="10"/>
        <v>0</v>
      </c>
      <c r="K151" s="164"/>
      <c r="L151" s="34"/>
      <c r="M151" s="165" t="s">
        <v>1</v>
      </c>
      <c r="N151" s="166" t="s">
        <v>40</v>
      </c>
      <c r="O151" s="62"/>
      <c r="P151" s="167">
        <f t="shared" si="11"/>
        <v>0</v>
      </c>
      <c r="Q151" s="167">
        <v>0</v>
      </c>
      <c r="R151" s="167">
        <f t="shared" si="12"/>
        <v>0</v>
      </c>
      <c r="S151" s="167">
        <v>0</v>
      </c>
      <c r="T151" s="168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114</v>
      </c>
      <c r="AT151" s="169" t="s">
        <v>224</v>
      </c>
      <c r="AU151" s="169" t="s">
        <v>85</v>
      </c>
      <c r="AY151" s="18" t="s">
        <v>222</v>
      </c>
      <c r="BE151" s="170">
        <f t="shared" si="14"/>
        <v>0</v>
      </c>
      <c r="BF151" s="170">
        <f t="shared" si="15"/>
        <v>0</v>
      </c>
      <c r="BG151" s="170">
        <f t="shared" si="16"/>
        <v>0</v>
      </c>
      <c r="BH151" s="170">
        <f t="shared" si="17"/>
        <v>0</v>
      </c>
      <c r="BI151" s="170">
        <f t="shared" si="18"/>
        <v>0</v>
      </c>
      <c r="BJ151" s="18" t="s">
        <v>85</v>
      </c>
      <c r="BK151" s="170">
        <f t="shared" si="19"/>
        <v>0</v>
      </c>
      <c r="BL151" s="18" t="s">
        <v>114</v>
      </c>
      <c r="BM151" s="169" t="s">
        <v>3188</v>
      </c>
    </row>
    <row r="152" spans="1:65" s="2" customFormat="1" ht="37.950000000000003" customHeight="1">
      <c r="A152" s="33"/>
      <c r="B152" s="156"/>
      <c r="C152" s="157" t="s">
        <v>339</v>
      </c>
      <c r="D152" s="157" t="s">
        <v>224</v>
      </c>
      <c r="E152" s="158" t="s">
        <v>3120</v>
      </c>
      <c r="F152" s="159" t="s">
        <v>3189</v>
      </c>
      <c r="G152" s="160" t="s">
        <v>227</v>
      </c>
      <c r="H152" s="161">
        <v>2</v>
      </c>
      <c r="I152" s="162"/>
      <c r="J152" s="163">
        <f t="shared" si="10"/>
        <v>0</v>
      </c>
      <c r="K152" s="164"/>
      <c r="L152" s="34"/>
      <c r="M152" s="165" t="s">
        <v>1</v>
      </c>
      <c r="N152" s="166" t="s">
        <v>40</v>
      </c>
      <c r="O152" s="62"/>
      <c r="P152" s="167">
        <f t="shared" si="11"/>
        <v>0</v>
      </c>
      <c r="Q152" s="167">
        <v>3.0000000000000001E-5</v>
      </c>
      <c r="R152" s="167">
        <f t="shared" si="12"/>
        <v>6.0000000000000002E-5</v>
      </c>
      <c r="S152" s="167">
        <v>0</v>
      </c>
      <c r="T152" s="168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114</v>
      </c>
      <c r="AT152" s="169" t="s">
        <v>224</v>
      </c>
      <c r="AU152" s="169" t="s">
        <v>85</v>
      </c>
      <c r="AY152" s="18" t="s">
        <v>222</v>
      </c>
      <c r="BE152" s="170">
        <f t="shared" si="14"/>
        <v>0</v>
      </c>
      <c r="BF152" s="170">
        <f t="shared" si="15"/>
        <v>0</v>
      </c>
      <c r="BG152" s="170">
        <f t="shared" si="16"/>
        <v>0</v>
      </c>
      <c r="BH152" s="170">
        <f t="shared" si="17"/>
        <v>0</v>
      </c>
      <c r="BI152" s="170">
        <f t="shared" si="18"/>
        <v>0</v>
      </c>
      <c r="BJ152" s="18" t="s">
        <v>85</v>
      </c>
      <c r="BK152" s="170">
        <f t="shared" si="19"/>
        <v>0</v>
      </c>
      <c r="BL152" s="18" t="s">
        <v>114</v>
      </c>
      <c r="BM152" s="169" t="s">
        <v>3190</v>
      </c>
    </row>
    <row r="153" spans="1:65" s="2" customFormat="1" ht="16.5" customHeight="1">
      <c r="A153" s="33"/>
      <c r="B153" s="156"/>
      <c r="C153" s="209" t="s">
        <v>349</v>
      </c>
      <c r="D153" s="209" t="s">
        <v>588</v>
      </c>
      <c r="E153" s="210" t="s">
        <v>3123</v>
      </c>
      <c r="F153" s="211" t="s">
        <v>3191</v>
      </c>
      <c r="G153" s="212" t="s">
        <v>227</v>
      </c>
      <c r="H153" s="213">
        <v>2</v>
      </c>
      <c r="I153" s="214"/>
      <c r="J153" s="215">
        <f t="shared" si="10"/>
        <v>0</v>
      </c>
      <c r="K153" s="216"/>
      <c r="L153" s="217"/>
      <c r="M153" s="218" t="s">
        <v>1</v>
      </c>
      <c r="N153" s="219" t="s">
        <v>40</v>
      </c>
      <c r="O153" s="62"/>
      <c r="P153" s="167">
        <f t="shared" si="11"/>
        <v>0</v>
      </c>
      <c r="Q153" s="167">
        <v>2.6599999999999999E-2</v>
      </c>
      <c r="R153" s="167">
        <f t="shared" si="12"/>
        <v>5.3199999999999997E-2</v>
      </c>
      <c r="S153" s="167">
        <v>0</v>
      </c>
      <c r="T153" s="168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153</v>
      </c>
      <c r="AT153" s="169" t="s">
        <v>588</v>
      </c>
      <c r="AU153" s="169" t="s">
        <v>85</v>
      </c>
      <c r="AY153" s="18" t="s">
        <v>222</v>
      </c>
      <c r="BE153" s="170">
        <f t="shared" si="14"/>
        <v>0</v>
      </c>
      <c r="BF153" s="170">
        <f t="shared" si="15"/>
        <v>0</v>
      </c>
      <c r="BG153" s="170">
        <f t="shared" si="16"/>
        <v>0</v>
      </c>
      <c r="BH153" s="170">
        <f t="shared" si="17"/>
        <v>0</v>
      </c>
      <c r="BI153" s="170">
        <f t="shared" si="18"/>
        <v>0</v>
      </c>
      <c r="BJ153" s="18" t="s">
        <v>85</v>
      </c>
      <c r="BK153" s="170">
        <f t="shared" si="19"/>
        <v>0</v>
      </c>
      <c r="BL153" s="18" t="s">
        <v>114</v>
      </c>
      <c r="BM153" s="169" t="s">
        <v>3192</v>
      </c>
    </row>
    <row r="154" spans="1:65" s="2" customFormat="1" ht="16.5" customHeight="1">
      <c r="A154" s="33"/>
      <c r="B154" s="156"/>
      <c r="C154" s="209" t="s">
        <v>357</v>
      </c>
      <c r="D154" s="209" t="s">
        <v>588</v>
      </c>
      <c r="E154" s="210" t="s">
        <v>3129</v>
      </c>
      <c r="F154" s="211" t="s">
        <v>3130</v>
      </c>
      <c r="G154" s="212" t="s">
        <v>227</v>
      </c>
      <c r="H154" s="213">
        <v>4</v>
      </c>
      <c r="I154" s="214"/>
      <c r="J154" s="215">
        <f t="shared" si="10"/>
        <v>0</v>
      </c>
      <c r="K154" s="216"/>
      <c r="L154" s="217"/>
      <c r="M154" s="218" t="s">
        <v>1</v>
      </c>
      <c r="N154" s="219" t="s">
        <v>40</v>
      </c>
      <c r="O154" s="62"/>
      <c r="P154" s="167">
        <f t="shared" si="11"/>
        <v>0</v>
      </c>
      <c r="Q154" s="167">
        <v>6.8199999999999997E-3</v>
      </c>
      <c r="R154" s="167">
        <f t="shared" si="12"/>
        <v>2.7279999999999999E-2</v>
      </c>
      <c r="S154" s="167">
        <v>0</v>
      </c>
      <c r="T154" s="168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153</v>
      </c>
      <c r="AT154" s="169" t="s">
        <v>588</v>
      </c>
      <c r="AU154" s="169" t="s">
        <v>85</v>
      </c>
      <c r="AY154" s="18" t="s">
        <v>222</v>
      </c>
      <c r="BE154" s="170">
        <f t="shared" si="14"/>
        <v>0</v>
      </c>
      <c r="BF154" s="170">
        <f t="shared" si="15"/>
        <v>0</v>
      </c>
      <c r="BG154" s="170">
        <f t="shared" si="16"/>
        <v>0</v>
      </c>
      <c r="BH154" s="170">
        <f t="shared" si="17"/>
        <v>0</v>
      </c>
      <c r="BI154" s="170">
        <f t="shared" si="18"/>
        <v>0</v>
      </c>
      <c r="BJ154" s="18" t="s">
        <v>85</v>
      </c>
      <c r="BK154" s="170">
        <f t="shared" si="19"/>
        <v>0</v>
      </c>
      <c r="BL154" s="18" t="s">
        <v>114</v>
      </c>
      <c r="BM154" s="169" t="s">
        <v>3193</v>
      </c>
    </row>
    <row r="155" spans="1:65" s="2" customFormat="1" ht="16.5" customHeight="1">
      <c r="A155" s="33"/>
      <c r="B155" s="156"/>
      <c r="C155" s="209" t="s">
        <v>362</v>
      </c>
      <c r="D155" s="209" t="s">
        <v>588</v>
      </c>
      <c r="E155" s="210" t="s">
        <v>3132</v>
      </c>
      <c r="F155" s="211" t="s">
        <v>3194</v>
      </c>
      <c r="G155" s="212" t="s">
        <v>227</v>
      </c>
      <c r="H155" s="213">
        <v>2</v>
      </c>
      <c r="I155" s="214"/>
      <c r="J155" s="215">
        <f t="shared" si="10"/>
        <v>0</v>
      </c>
      <c r="K155" s="216"/>
      <c r="L155" s="217"/>
      <c r="M155" s="218" t="s">
        <v>1</v>
      </c>
      <c r="N155" s="219" t="s">
        <v>40</v>
      </c>
      <c r="O155" s="62"/>
      <c r="P155" s="167">
        <f t="shared" si="11"/>
        <v>0</v>
      </c>
      <c r="Q155" s="167">
        <v>6.93E-2</v>
      </c>
      <c r="R155" s="167">
        <f t="shared" si="12"/>
        <v>0.1386</v>
      </c>
      <c r="S155" s="167">
        <v>0</v>
      </c>
      <c r="T155" s="168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153</v>
      </c>
      <c r="AT155" s="169" t="s">
        <v>588</v>
      </c>
      <c r="AU155" s="169" t="s">
        <v>85</v>
      </c>
      <c r="AY155" s="18" t="s">
        <v>222</v>
      </c>
      <c r="BE155" s="170">
        <f t="shared" si="14"/>
        <v>0</v>
      </c>
      <c r="BF155" s="170">
        <f t="shared" si="15"/>
        <v>0</v>
      </c>
      <c r="BG155" s="170">
        <f t="shared" si="16"/>
        <v>0</v>
      </c>
      <c r="BH155" s="170">
        <f t="shared" si="17"/>
        <v>0</v>
      </c>
      <c r="BI155" s="170">
        <f t="shared" si="18"/>
        <v>0</v>
      </c>
      <c r="BJ155" s="18" t="s">
        <v>85</v>
      </c>
      <c r="BK155" s="170">
        <f t="shared" si="19"/>
        <v>0</v>
      </c>
      <c r="BL155" s="18" t="s">
        <v>114</v>
      </c>
      <c r="BM155" s="169" t="s">
        <v>3195</v>
      </c>
    </row>
    <row r="156" spans="1:65" s="2" customFormat="1" ht="16.5" customHeight="1">
      <c r="A156" s="33"/>
      <c r="B156" s="156"/>
      <c r="C156" s="209" t="s">
        <v>368</v>
      </c>
      <c r="D156" s="209" t="s">
        <v>588</v>
      </c>
      <c r="E156" s="210" t="s">
        <v>3138</v>
      </c>
      <c r="F156" s="211" t="s">
        <v>3196</v>
      </c>
      <c r="G156" s="212" t="s">
        <v>227</v>
      </c>
      <c r="H156" s="213">
        <v>2</v>
      </c>
      <c r="I156" s="214"/>
      <c r="J156" s="215">
        <f t="shared" si="10"/>
        <v>0</v>
      </c>
      <c r="K156" s="216"/>
      <c r="L156" s="217"/>
      <c r="M156" s="218" t="s">
        <v>1</v>
      </c>
      <c r="N156" s="219" t="s">
        <v>40</v>
      </c>
      <c r="O156" s="62"/>
      <c r="P156" s="167">
        <f t="shared" si="11"/>
        <v>0</v>
      </c>
      <c r="Q156" s="167">
        <v>5.2999999999999999E-2</v>
      </c>
      <c r="R156" s="167">
        <f t="shared" si="12"/>
        <v>0.106</v>
      </c>
      <c r="S156" s="167">
        <v>0</v>
      </c>
      <c r="T156" s="168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153</v>
      </c>
      <c r="AT156" s="169" t="s">
        <v>588</v>
      </c>
      <c r="AU156" s="169" t="s">
        <v>85</v>
      </c>
      <c r="AY156" s="18" t="s">
        <v>222</v>
      </c>
      <c r="BE156" s="170">
        <f t="shared" si="14"/>
        <v>0</v>
      </c>
      <c r="BF156" s="170">
        <f t="shared" si="15"/>
        <v>0</v>
      </c>
      <c r="BG156" s="170">
        <f t="shared" si="16"/>
        <v>0</v>
      </c>
      <c r="BH156" s="170">
        <f t="shared" si="17"/>
        <v>0</v>
      </c>
      <c r="BI156" s="170">
        <f t="shared" si="18"/>
        <v>0</v>
      </c>
      <c r="BJ156" s="18" t="s">
        <v>85</v>
      </c>
      <c r="BK156" s="170">
        <f t="shared" si="19"/>
        <v>0</v>
      </c>
      <c r="BL156" s="18" t="s">
        <v>114</v>
      </c>
      <c r="BM156" s="169" t="s">
        <v>3197</v>
      </c>
    </row>
    <row r="157" spans="1:65" s="2" customFormat="1" ht="21.75" customHeight="1">
      <c r="A157" s="33"/>
      <c r="B157" s="156"/>
      <c r="C157" s="209" t="s">
        <v>7</v>
      </c>
      <c r="D157" s="209" t="s">
        <v>588</v>
      </c>
      <c r="E157" s="210" t="s">
        <v>3141</v>
      </c>
      <c r="F157" s="211" t="s">
        <v>3198</v>
      </c>
      <c r="G157" s="212" t="s">
        <v>227</v>
      </c>
      <c r="H157" s="213">
        <v>2</v>
      </c>
      <c r="I157" s="214"/>
      <c r="J157" s="215">
        <f t="shared" si="10"/>
        <v>0</v>
      </c>
      <c r="K157" s="216"/>
      <c r="L157" s="217"/>
      <c r="M157" s="218" t="s">
        <v>1</v>
      </c>
      <c r="N157" s="219" t="s">
        <v>40</v>
      </c>
      <c r="O157" s="62"/>
      <c r="P157" s="167">
        <f t="shared" si="11"/>
        <v>0</v>
      </c>
      <c r="Q157" s="167">
        <v>2.8000000000000001E-2</v>
      </c>
      <c r="R157" s="167">
        <f t="shared" si="12"/>
        <v>5.6000000000000001E-2</v>
      </c>
      <c r="S157" s="167">
        <v>0</v>
      </c>
      <c r="T157" s="168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153</v>
      </c>
      <c r="AT157" s="169" t="s">
        <v>588</v>
      </c>
      <c r="AU157" s="169" t="s">
        <v>85</v>
      </c>
      <c r="AY157" s="18" t="s">
        <v>222</v>
      </c>
      <c r="BE157" s="170">
        <f t="shared" si="14"/>
        <v>0</v>
      </c>
      <c r="BF157" s="170">
        <f t="shared" si="15"/>
        <v>0</v>
      </c>
      <c r="BG157" s="170">
        <f t="shared" si="16"/>
        <v>0</v>
      </c>
      <c r="BH157" s="170">
        <f t="shared" si="17"/>
        <v>0</v>
      </c>
      <c r="BI157" s="170">
        <f t="shared" si="18"/>
        <v>0</v>
      </c>
      <c r="BJ157" s="18" t="s">
        <v>85</v>
      </c>
      <c r="BK157" s="170">
        <f t="shared" si="19"/>
        <v>0</v>
      </c>
      <c r="BL157" s="18" t="s">
        <v>114</v>
      </c>
      <c r="BM157" s="169" t="s">
        <v>3199</v>
      </c>
    </row>
    <row r="158" spans="1:65" s="2" customFormat="1" ht="16.5" customHeight="1">
      <c r="A158" s="33"/>
      <c r="B158" s="156"/>
      <c r="C158" s="209" t="s">
        <v>380</v>
      </c>
      <c r="D158" s="209" t="s">
        <v>588</v>
      </c>
      <c r="E158" s="210" t="s">
        <v>3126</v>
      </c>
      <c r="F158" s="211" t="s">
        <v>3200</v>
      </c>
      <c r="G158" s="212" t="s">
        <v>227</v>
      </c>
      <c r="H158" s="213">
        <v>2</v>
      </c>
      <c r="I158" s="214"/>
      <c r="J158" s="215">
        <f t="shared" si="10"/>
        <v>0</v>
      </c>
      <c r="K158" s="216"/>
      <c r="L158" s="217"/>
      <c r="M158" s="218" t="s">
        <v>1</v>
      </c>
      <c r="N158" s="219" t="s">
        <v>40</v>
      </c>
      <c r="O158" s="62"/>
      <c r="P158" s="167">
        <f t="shared" si="11"/>
        <v>0</v>
      </c>
      <c r="Q158" s="167">
        <v>2.6599999999999999E-2</v>
      </c>
      <c r="R158" s="167">
        <f t="shared" si="12"/>
        <v>5.3199999999999997E-2</v>
      </c>
      <c r="S158" s="167">
        <v>0</v>
      </c>
      <c r="T158" s="168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153</v>
      </c>
      <c r="AT158" s="169" t="s">
        <v>588</v>
      </c>
      <c r="AU158" s="169" t="s">
        <v>85</v>
      </c>
      <c r="AY158" s="18" t="s">
        <v>222</v>
      </c>
      <c r="BE158" s="170">
        <f t="shared" si="14"/>
        <v>0</v>
      </c>
      <c r="BF158" s="170">
        <f t="shared" si="15"/>
        <v>0</v>
      </c>
      <c r="BG158" s="170">
        <f t="shared" si="16"/>
        <v>0</v>
      </c>
      <c r="BH158" s="170">
        <f t="shared" si="17"/>
        <v>0</v>
      </c>
      <c r="BI158" s="170">
        <f t="shared" si="18"/>
        <v>0</v>
      </c>
      <c r="BJ158" s="18" t="s">
        <v>85</v>
      </c>
      <c r="BK158" s="170">
        <f t="shared" si="19"/>
        <v>0</v>
      </c>
      <c r="BL158" s="18" t="s">
        <v>114</v>
      </c>
      <c r="BM158" s="169" t="s">
        <v>3201</v>
      </c>
    </row>
    <row r="159" spans="1:65" s="12" customFormat="1" ht="22.95" customHeight="1">
      <c r="B159" s="143"/>
      <c r="D159" s="144" t="s">
        <v>73</v>
      </c>
      <c r="E159" s="154" t="s">
        <v>504</v>
      </c>
      <c r="F159" s="154" t="s">
        <v>3202</v>
      </c>
      <c r="I159" s="146"/>
      <c r="J159" s="155">
        <f>BK159</f>
        <v>0</v>
      </c>
      <c r="L159" s="143"/>
      <c r="M159" s="148"/>
      <c r="N159" s="149"/>
      <c r="O159" s="149"/>
      <c r="P159" s="150">
        <f>P160</f>
        <v>0</v>
      </c>
      <c r="Q159" s="149"/>
      <c r="R159" s="150">
        <f>R160</f>
        <v>0</v>
      </c>
      <c r="S159" s="149"/>
      <c r="T159" s="151">
        <f>T160</f>
        <v>0</v>
      </c>
      <c r="AR159" s="144" t="s">
        <v>78</v>
      </c>
      <c r="AT159" s="152" t="s">
        <v>73</v>
      </c>
      <c r="AU159" s="152" t="s">
        <v>78</v>
      </c>
      <c r="AY159" s="144" t="s">
        <v>222</v>
      </c>
      <c r="BK159" s="153">
        <f>BK160</f>
        <v>0</v>
      </c>
    </row>
    <row r="160" spans="1:65" s="2" customFormat="1" ht="33" customHeight="1">
      <c r="A160" s="33"/>
      <c r="B160" s="156"/>
      <c r="C160" s="157" t="s">
        <v>484</v>
      </c>
      <c r="D160" s="157" t="s">
        <v>224</v>
      </c>
      <c r="E160" s="158" t="s">
        <v>3152</v>
      </c>
      <c r="F160" s="159" t="s">
        <v>3153</v>
      </c>
      <c r="G160" s="160" t="s">
        <v>482</v>
      </c>
      <c r="H160" s="161">
        <v>21.62</v>
      </c>
      <c r="I160" s="162"/>
      <c r="J160" s="163">
        <f>ROUND(I160*H160,2)</f>
        <v>0</v>
      </c>
      <c r="K160" s="164"/>
      <c r="L160" s="34"/>
      <c r="M160" s="220" t="s">
        <v>1</v>
      </c>
      <c r="N160" s="221" t="s">
        <v>40</v>
      </c>
      <c r="O160" s="222"/>
      <c r="P160" s="223">
        <f>O160*H160</f>
        <v>0</v>
      </c>
      <c r="Q160" s="223">
        <v>0</v>
      </c>
      <c r="R160" s="223">
        <f>Q160*H160</f>
        <v>0</v>
      </c>
      <c r="S160" s="223">
        <v>0</v>
      </c>
      <c r="T160" s="224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114</v>
      </c>
      <c r="AT160" s="169" t="s">
        <v>224</v>
      </c>
      <c r="AU160" s="169" t="s">
        <v>85</v>
      </c>
      <c r="AY160" s="18" t="s">
        <v>222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8" t="s">
        <v>85</v>
      </c>
      <c r="BK160" s="170">
        <f>ROUND(I160*H160,2)</f>
        <v>0</v>
      </c>
      <c r="BL160" s="18" t="s">
        <v>114</v>
      </c>
      <c r="BM160" s="169" t="s">
        <v>3203</v>
      </c>
    </row>
    <row r="161" spans="1:31" s="2" customFormat="1" ht="6.9" customHeight="1">
      <c r="A161" s="33"/>
      <c r="B161" s="51"/>
      <c r="C161" s="52"/>
      <c r="D161" s="52"/>
      <c r="E161" s="52"/>
      <c r="F161" s="52"/>
      <c r="G161" s="52"/>
      <c r="H161" s="52"/>
      <c r="I161" s="52"/>
      <c r="J161" s="52"/>
      <c r="K161" s="52"/>
      <c r="L161" s="34"/>
      <c r="M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  <row r="164" spans="1:31">
      <c r="B164" s="281" t="s">
        <v>3286</v>
      </c>
      <c r="C164" s="281"/>
      <c r="D164" s="281"/>
      <c r="E164" s="281"/>
      <c r="F164" s="281"/>
      <c r="G164" s="281"/>
      <c r="H164" s="281"/>
      <c r="I164" s="281"/>
      <c r="J164" s="281"/>
    </row>
    <row r="165" spans="1:31">
      <c r="B165" s="281"/>
      <c r="C165" s="281"/>
      <c r="D165" s="281"/>
      <c r="E165" s="281"/>
      <c r="F165" s="281"/>
      <c r="G165" s="281"/>
      <c r="H165" s="281"/>
      <c r="I165" s="281"/>
      <c r="J165" s="281"/>
    </row>
    <row r="166" spans="1:31">
      <c r="B166" s="281"/>
      <c r="C166" s="281"/>
      <c r="D166" s="281"/>
      <c r="E166" s="281"/>
      <c r="F166" s="281"/>
      <c r="G166" s="281"/>
      <c r="H166" s="281"/>
      <c r="I166" s="281"/>
      <c r="J166" s="281"/>
    </row>
    <row r="167" spans="1:31">
      <c r="B167" s="281"/>
      <c r="C167" s="281"/>
      <c r="D167" s="281"/>
      <c r="E167" s="281"/>
      <c r="F167" s="281"/>
      <c r="G167" s="281"/>
      <c r="H167" s="281"/>
      <c r="I167" s="281"/>
      <c r="J167" s="281"/>
    </row>
    <row r="168" spans="1:31">
      <c r="B168" s="281"/>
      <c r="C168" s="281"/>
      <c r="D168" s="281"/>
      <c r="E168" s="281"/>
      <c r="F168" s="281"/>
      <c r="G168" s="281"/>
      <c r="H168" s="281"/>
      <c r="I168" s="281"/>
      <c r="J168" s="281"/>
    </row>
    <row r="171" spans="1:31">
      <c r="B171" s="281" t="s">
        <v>3287</v>
      </c>
      <c r="C171" s="281"/>
      <c r="D171" s="281"/>
      <c r="E171" s="281"/>
      <c r="F171" s="281"/>
      <c r="G171" s="281"/>
      <c r="H171" s="281"/>
      <c r="I171" s="281"/>
      <c r="J171" s="281"/>
    </row>
    <row r="172" spans="1:31">
      <c r="B172" s="281"/>
      <c r="C172" s="281"/>
      <c r="D172" s="281"/>
      <c r="E172" s="281"/>
      <c r="F172" s="281"/>
      <c r="G172" s="281"/>
      <c r="H172" s="281"/>
      <c r="I172" s="281"/>
      <c r="J172" s="281"/>
    </row>
    <row r="173" spans="1:31">
      <c r="B173" s="281"/>
      <c r="C173" s="281"/>
      <c r="D173" s="281"/>
      <c r="E173" s="281"/>
      <c r="F173" s="281"/>
      <c r="G173" s="281"/>
      <c r="H173" s="281"/>
      <c r="I173" s="281"/>
      <c r="J173" s="281"/>
    </row>
    <row r="174" spans="1:31">
      <c r="B174" s="281"/>
      <c r="C174" s="281"/>
      <c r="D174" s="281"/>
      <c r="E174" s="281"/>
      <c r="F174" s="281"/>
      <c r="G174" s="281"/>
      <c r="H174" s="281"/>
      <c r="I174" s="281"/>
      <c r="J174" s="281"/>
    </row>
    <row r="175" spans="1:31">
      <c r="B175" s="281"/>
      <c r="C175" s="281"/>
      <c r="D175" s="281"/>
      <c r="E175" s="281"/>
      <c r="F175" s="281"/>
      <c r="G175" s="281"/>
      <c r="H175" s="281"/>
      <c r="I175" s="281"/>
      <c r="J175" s="281"/>
    </row>
    <row r="184" spans="3:10">
      <c r="C184" s="281" t="s">
        <v>3288</v>
      </c>
      <c r="D184" s="281"/>
      <c r="E184" s="281"/>
      <c r="F184" s="281"/>
      <c r="G184" s="281"/>
      <c r="H184" s="281"/>
      <c r="I184" s="281"/>
      <c r="J184" s="281"/>
    </row>
    <row r="185" spans="3:10">
      <c r="C185" s="281"/>
      <c r="D185" s="281"/>
      <c r="E185" s="281"/>
      <c r="F185" s="281"/>
      <c r="G185" s="281"/>
      <c r="H185" s="281"/>
      <c r="I185" s="281"/>
      <c r="J185" s="281"/>
    </row>
  </sheetData>
  <autoFilter ref="C128:K160" xr:uid="{00000000-0009-0000-0000-000018000000}"/>
  <mergeCells count="18">
    <mergeCell ref="B164:J168"/>
    <mergeCell ref="B171:J175"/>
    <mergeCell ref="C184:J185"/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BM218"/>
  <sheetViews>
    <sheetView showGridLines="0" topLeftCell="A180" workbookViewId="0">
      <selection activeCell="C217" sqref="C217:J21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185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3204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3205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ROUND(J132,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ROUND((SUM(BE132:BE193)),  2)</f>
        <v>0</v>
      </c>
      <c r="G37" s="109"/>
      <c r="H37" s="109"/>
      <c r="I37" s="110">
        <v>0.2</v>
      </c>
      <c r="J37" s="108">
        <f>ROUND(((SUM(BE132:BE193))*I37),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ROUND((SUM(BF132:BF193)),  2)</f>
        <v>0</v>
      </c>
      <c r="G38" s="109"/>
      <c r="H38" s="109"/>
      <c r="I38" s="110">
        <v>0.2</v>
      </c>
      <c r="J38" s="108">
        <f>ROUND(((SUM(BF132:BF193))*I38),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ROUND((SUM(BG132:BG193)),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ROUND((SUM(BH132:BH193)),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ROUND((SUM(BI132:BI193)),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3204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07 - SO 07 - Mostná váha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J132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J133</f>
        <v>0</v>
      </c>
      <c r="L101" s="124"/>
    </row>
    <row r="102" spans="1:47" s="10" customFormat="1" ht="19.95" customHeight="1">
      <c r="B102" s="128"/>
      <c r="D102" s="129" t="s">
        <v>651</v>
      </c>
      <c r="E102" s="130"/>
      <c r="F102" s="130"/>
      <c r="G102" s="130"/>
      <c r="H102" s="130"/>
      <c r="I102" s="130"/>
      <c r="J102" s="131">
        <f>J134</f>
        <v>0</v>
      </c>
      <c r="L102" s="128"/>
    </row>
    <row r="103" spans="1:47" s="10" customFormat="1" ht="19.95" customHeight="1">
      <c r="B103" s="128"/>
      <c r="D103" s="129" t="s">
        <v>652</v>
      </c>
      <c r="E103" s="130"/>
      <c r="F103" s="130"/>
      <c r="G103" s="130"/>
      <c r="H103" s="130"/>
      <c r="I103" s="130"/>
      <c r="J103" s="131">
        <f>J150</f>
        <v>0</v>
      </c>
      <c r="L103" s="128"/>
    </row>
    <row r="104" spans="1:47" s="10" customFormat="1" ht="19.95" customHeight="1">
      <c r="B104" s="128"/>
      <c r="D104" s="129" t="s">
        <v>653</v>
      </c>
      <c r="E104" s="130"/>
      <c r="F104" s="130"/>
      <c r="G104" s="130"/>
      <c r="H104" s="130"/>
      <c r="I104" s="130"/>
      <c r="J104" s="131">
        <f>J183</f>
        <v>0</v>
      </c>
      <c r="L104" s="128"/>
    </row>
    <row r="105" spans="1:47" s="10" customFormat="1" ht="19.95" customHeight="1">
      <c r="B105" s="128"/>
      <c r="D105" s="129" t="s">
        <v>201</v>
      </c>
      <c r="E105" s="130"/>
      <c r="F105" s="130"/>
      <c r="G105" s="130"/>
      <c r="H105" s="130"/>
      <c r="I105" s="130"/>
      <c r="J105" s="131">
        <f>J185</f>
        <v>0</v>
      </c>
      <c r="L105" s="128"/>
    </row>
    <row r="106" spans="1:47" s="9" customFormat="1" ht="24.9" customHeight="1">
      <c r="B106" s="124"/>
      <c r="D106" s="125" t="s">
        <v>206</v>
      </c>
      <c r="E106" s="126"/>
      <c r="F106" s="126"/>
      <c r="G106" s="126"/>
      <c r="H106" s="126"/>
      <c r="I106" s="126"/>
      <c r="J106" s="127">
        <f>J187</f>
        <v>0</v>
      </c>
      <c r="L106" s="124"/>
    </row>
    <row r="107" spans="1:47" s="10" customFormat="1" ht="19.95" customHeight="1">
      <c r="B107" s="128"/>
      <c r="D107" s="129" t="s">
        <v>2910</v>
      </c>
      <c r="E107" s="130"/>
      <c r="F107" s="130"/>
      <c r="G107" s="130"/>
      <c r="H107" s="130"/>
      <c r="I107" s="130"/>
      <c r="J107" s="131">
        <f>J188</f>
        <v>0</v>
      </c>
      <c r="L107" s="128"/>
    </row>
    <row r="108" spans="1:47" s="10" customFormat="1" ht="19.95" customHeight="1">
      <c r="B108" s="128"/>
      <c r="D108" s="129" t="s">
        <v>3206</v>
      </c>
      <c r="E108" s="130"/>
      <c r="F108" s="130"/>
      <c r="G108" s="130"/>
      <c r="H108" s="130"/>
      <c r="I108" s="130"/>
      <c r="J108" s="131">
        <f>J192</f>
        <v>0</v>
      </c>
      <c r="L108" s="128"/>
    </row>
    <row r="109" spans="1:47" s="2" customFormat="1" ht="21.7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" customHeight="1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31" s="2" customFormat="1" ht="6.9" customHeight="1">
      <c r="A114" s="33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24.9" customHeight="1">
      <c r="A115" s="33"/>
      <c r="B115" s="34"/>
      <c r="C115" s="22" t="s">
        <v>208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2" customHeight="1">
      <c r="A117" s="33"/>
      <c r="B117" s="34"/>
      <c r="C117" s="28" t="s">
        <v>15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6.5" customHeight="1">
      <c r="A118" s="33"/>
      <c r="B118" s="34"/>
      <c r="C118" s="33"/>
      <c r="D118" s="33"/>
      <c r="E118" s="277" t="str">
        <f>E7</f>
        <v>Výstavba zberného dvora Gemerská Poloma</v>
      </c>
      <c r="F118" s="278"/>
      <c r="G118" s="278"/>
      <c r="H118" s="278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1" customFormat="1" ht="12" customHeight="1">
      <c r="B119" s="21"/>
      <c r="C119" s="28" t="s">
        <v>187</v>
      </c>
      <c r="L119" s="21"/>
    </row>
    <row r="120" spans="1:31" s="1" customFormat="1" ht="16.5" customHeight="1">
      <c r="B120" s="21"/>
      <c r="E120" s="277" t="s">
        <v>3204</v>
      </c>
      <c r="F120" s="240"/>
      <c r="G120" s="240"/>
      <c r="H120" s="240"/>
      <c r="L120" s="21"/>
    </row>
    <row r="121" spans="1:31" s="1" customFormat="1" ht="12" customHeight="1">
      <c r="B121" s="21"/>
      <c r="C121" s="28" t="s">
        <v>189</v>
      </c>
      <c r="L121" s="21"/>
    </row>
    <row r="122" spans="1:31" s="2" customFormat="1" ht="16.5" customHeight="1">
      <c r="A122" s="33"/>
      <c r="B122" s="34"/>
      <c r="C122" s="33"/>
      <c r="D122" s="33"/>
      <c r="E122" s="279" t="s">
        <v>190</v>
      </c>
      <c r="F122" s="276"/>
      <c r="G122" s="276"/>
      <c r="H122" s="276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191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59" t="str">
        <f>E13</f>
        <v>SO 07 - SO 07 - Mostná váha</v>
      </c>
      <c r="F124" s="276"/>
      <c r="G124" s="276"/>
      <c r="H124" s="276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19</v>
      </c>
      <c r="D126" s="33"/>
      <c r="E126" s="33"/>
      <c r="F126" s="26" t="str">
        <f>F16</f>
        <v>Gemerska Poloma</v>
      </c>
      <c r="G126" s="33"/>
      <c r="H126" s="33"/>
      <c r="I126" s="28" t="s">
        <v>21</v>
      </c>
      <c r="J126" s="59" t="str">
        <f>IF(J16="","",J16)</f>
        <v/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25.65" customHeight="1">
      <c r="A128" s="33"/>
      <c r="B128" s="34"/>
      <c r="C128" s="28" t="s">
        <v>22</v>
      </c>
      <c r="D128" s="33"/>
      <c r="E128" s="33"/>
      <c r="F128" s="26" t="str">
        <f>E19</f>
        <v>Obec Gemerská Poloma,Nám.SNP 211 Gemerská Poloma</v>
      </c>
      <c r="G128" s="33"/>
      <c r="H128" s="33"/>
      <c r="I128" s="28" t="s">
        <v>28</v>
      </c>
      <c r="J128" s="31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15" customHeight="1">
      <c r="A129" s="33"/>
      <c r="B129" s="34"/>
      <c r="C129" s="28" t="s">
        <v>26</v>
      </c>
      <c r="D129" s="33"/>
      <c r="E129" s="33"/>
      <c r="F129" s="26" t="str">
        <f>IF(E22="","",E22)</f>
        <v/>
      </c>
      <c r="G129" s="33"/>
      <c r="H129" s="33"/>
      <c r="I129" s="28" t="s">
        <v>31</v>
      </c>
      <c r="J129" s="31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32"/>
      <c r="B131" s="133"/>
      <c r="C131" s="134" t="s">
        <v>209</v>
      </c>
      <c r="D131" s="135" t="s">
        <v>59</v>
      </c>
      <c r="E131" s="135" t="s">
        <v>55</v>
      </c>
      <c r="F131" s="135" t="s">
        <v>56</v>
      </c>
      <c r="G131" s="135" t="s">
        <v>210</v>
      </c>
      <c r="H131" s="135" t="s">
        <v>211</v>
      </c>
      <c r="I131" s="135" t="s">
        <v>212</v>
      </c>
      <c r="J131" s="136" t="s">
        <v>196</v>
      </c>
      <c r="K131" s="137" t="s">
        <v>213</v>
      </c>
      <c r="L131" s="138"/>
      <c r="M131" s="66" t="s">
        <v>1</v>
      </c>
      <c r="N131" s="67" t="s">
        <v>38</v>
      </c>
      <c r="O131" s="67" t="s">
        <v>214</v>
      </c>
      <c r="P131" s="67" t="s">
        <v>215</v>
      </c>
      <c r="Q131" s="67" t="s">
        <v>216</v>
      </c>
      <c r="R131" s="67" t="s">
        <v>217</v>
      </c>
      <c r="S131" s="67" t="s">
        <v>218</v>
      </c>
      <c r="T131" s="68" t="s">
        <v>219</v>
      </c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</row>
    <row r="132" spans="1:65" s="2" customFormat="1" ht="22.95" customHeight="1">
      <c r="A132" s="33"/>
      <c r="B132" s="34"/>
      <c r="C132" s="73" t="s">
        <v>197</v>
      </c>
      <c r="D132" s="33"/>
      <c r="E132" s="33"/>
      <c r="F132" s="33"/>
      <c r="G132" s="33"/>
      <c r="H132" s="33"/>
      <c r="I132" s="33"/>
      <c r="J132" s="139">
        <f>BK132</f>
        <v>0</v>
      </c>
      <c r="K132" s="33"/>
      <c r="L132" s="34"/>
      <c r="M132" s="69"/>
      <c r="N132" s="60"/>
      <c r="O132" s="70"/>
      <c r="P132" s="140">
        <f>P133+P187</f>
        <v>0</v>
      </c>
      <c r="Q132" s="70"/>
      <c r="R132" s="140">
        <f>R133+R187</f>
        <v>56.341200839999999</v>
      </c>
      <c r="S132" s="70"/>
      <c r="T132" s="141">
        <f>T133+T187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73</v>
      </c>
      <c r="AU132" s="18" t="s">
        <v>198</v>
      </c>
      <c r="BK132" s="142">
        <f>BK133+BK187</f>
        <v>0</v>
      </c>
    </row>
    <row r="133" spans="1:65" s="12" customFormat="1" ht="25.95" customHeight="1">
      <c r="B133" s="143"/>
      <c r="D133" s="144" t="s">
        <v>73</v>
      </c>
      <c r="E133" s="145" t="s">
        <v>220</v>
      </c>
      <c r="F133" s="145" t="s">
        <v>221</v>
      </c>
      <c r="I133" s="146"/>
      <c r="J133" s="147">
        <f>BK133</f>
        <v>0</v>
      </c>
      <c r="L133" s="143"/>
      <c r="M133" s="148"/>
      <c r="N133" s="149"/>
      <c r="O133" s="149"/>
      <c r="P133" s="150">
        <f>P134+P150+P183+P185</f>
        <v>0</v>
      </c>
      <c r="Q133" s="149"/>
      <c r="R133" s="150">
        <f>R134+R150+R183+R185</f>
        <v>56.341200839999999</v>
      </c>
      <c r="S133" s="149"/>
      <c r="T133" s="151">
        <f>T134+T150+T183+T185</f>
        <v>0</v>
      </c>
      <c r="AR133" s="144" t="s">
        <v>78</v>
      </c>
      <c r="AT133" s="152" t="s">
        <v>73</v>
      </c>
      <c r="AU133" s="152" t="s">
        <v>74</v>
      </c>
      <c r="AY133" s="144" t="s">
        <v>222</v>
      </c>
      <c r="BK133" s="153">
        <f>BK134+BK150+BK183+BK185</f>
        <v>0</v>
      </c>
    </row>
    <row r="134" spans="1:65" s="12" customFormat="1" ht="22.95" customHeight="1">
      <c r="B134" s="143"/>
      <c r="D134" s="144" t="s">
        <v>73</v>
      </c>
      <c r="E134" s="154" t="s">
        <v>78</v>
      </c>
      <c r="F134" s="154" t="s">
        <v>656</v>
      </c>
      <c r="I134" s="146"/>
      <c r="J134" s="155">
        <f>BK134</f>
        <v>0</v>
      </c>
      <c r="L134" s="143"/>
      <c r="M134" s="148"/>
      <c r="N134" s="149"/>
      <c r="O134" s="149"/>
      <c r="P134" s="150">
        <f>SUM(P135:P149)</f>
        <v>0</v>
      </c>
      <c r="Q134" s="149"/>
      <c r="R134" s="150">
        <f>SUM(R135:R149)</f>
        <v>0</v>
      </c>
      <c r="S134" s="149"/>
      <c r="T134" s="151">
        <f>SUM(T135:T149)</f>
        <v>0</v>
      </c>
      <c r="AR134" s="144" t="s">
        <v>78</v>
      </c>
      <c r="AT134" s="152" t="s">
        <v>73</v>
      </c>
      <c r="AU134" s="152" t="s">
        <v>78</v>
      </c>
      <c r="AY134" s="144" t="s">
        <v>222</v>
      </c>
      <c r="BK134" s="153">
        <f>SUM(BK135:BK149)</f>
        <v>0</v>
      </c>
    </row>
    <row r="135" spans="1:65" s="2" customFormat="1" ht="24.15" customHeight="1">
      <c r="A135" s="33"/>
      <c r="B135" s="156"/>
      <c r="C135" s="157" t="s">
        <v>424</v>
      </c>
      <c r="D135" s="157" t="s">
        <v>224</v>
      </c>
      <c r="E135" s="158" t="s">
        <v>2755</v>
      </c>
      <c r="F135" s="159" t="s">
        <v>2756</v>
      </c>
      <c r="G135" s="160" t="s">
        <v>235</v>
      </c>
      <c r="H135" s="161">
        <v>29.423999999999999</v>
      </c>
      <c r="I135" s="162"/>
      <c r="J135" s="163">
        <f>ROUND(I135*H135,2)</f>
        <v>0</v>
      </c>
      <c r="K135" s="164"/>
      <c r="L135" s="34"/>
      <c r="M135" s="165" t="s">
        <v>1</v>
      </c>
      <c r="N135" s="166" t="s">
        <v>40</v>
      </c>
      <c r="O135" s="62"/>
      <c r="P135" s="167">
        <f>O135*H135</f>
        <v>0</v>
      </c>
      <c r="Q135" s="167">
        <v>0</v>
      </c>
      <c r="R135" s="167">
        <f>Q135*H135</f>
        <v>0</v>
      </c>
      <c r="S135" s="167">
        <v>0</v>
      </c>
      <c r="T135" s="16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114</v>
      </c>
      <c r="AT135" s="169" t="s">
        <v>224</v>
      </c>
      <c r="AU135" s="169" t="s">
        <v>85</v>
      </c>
      <c r="AY135" s="18" t="s">
        <v>222</v>
      </c>
      <c r="BE135" s="170">
        <f>IF(N135="základná",J135,0)</f>
        <v>0</v>
      </c>
      <c r="BF135" s="170">
        <f>IF(N135="znížená",J135,0)</f>
        <v>0</v>
      </c>
      <c r="BG135" s="170">
        <f>IF(N135="zákl. prenesená",J135,0)</f>
        <v>0</v>
      </c>
      <c r="BH135" s="170">
        <f>IF(N135="zníž. prenesená",J135,0)</f>
        <v>0</v>
      </c>
      <c r="BI135" s="170">
        <f>IF(N135="nulová",J135,0)</f>
        <v>0</v>
      </c>
      <c r="BJ135" s="18" t="s">
        <v>85</v>
      </c>
      <c r="BK135" s="170">
        <f>ROUND(I135*H135,2)</f>
        <v>0</v>
      </c>
      <c r="BL135" s="18" t="s">
        <v>114</v>
      </c>
      <c r="BM135" s="169" t="s">
        <v>3207</v>
      </c>
    </row>
    <row r="136" spans="1:65" s="13" customFormat="1">
      <c r="B136" s="171"/>
      <c r="D136" s="172" t="s">
        <v>229</v>
      </c>
      <c r="E136" s="173" t="s">
        <v>1</v>
      </c>
      <c r="F136" s="174" t="s">
        <v>3208</v>
      </c>
      <c r="H136" s="175">
        <v>29.423999999999999</v>
      </c>
      <c r="I136" s="176"/>
      <c r="L136" s="171"/>
      <c r="M136" s="177"/>
      <c r="N136" s="178"/>
      <c r="O136" s="178"/>
      <c r="P136" s="178"/>
      <c r="Q136" s="178"/>
      <c r="R136" s="178"/>
      <c r="S136" s="178"/>
      <c r="T136" s="179"/>
      <c r="AT136" s="173" t="s">
        <v>229</v>
      </c>
      <c r="AU136" s="173" t="s">
        <v>85</v>
      </c>
      <c r="AV136" s="13" t="s">
        <v>85</v>
      </c>
      <c r="AW136" s="13" t="s">
        <v>30</v>
      </c>
      <c r="AX136" s="13" t="s">
        <v>78</v>
      </c>
      <c r="AY136" s="173" t="s">
        <v>222</v>
      </c>
    </row>
    <row r="137" spans="1:65" s="2" customFormat="1" ht="24.15" customHeight="1">
      <c r="A137" s="33"/>
      <c r="B137" s="156"/>
      <c r="C137" s="157" t="s">
        <v>429</v>
      </c>
      <c r="D137" s="157" t="s">
        <v>224</v>
      </c>
      <c r="E137" s="158" t="s">
        <v>2761</v>
      </c>
      <c r="F137" s="159" t="s">
        <v>2762</v>
      </c>
      <c r="G137" s="160" t="s">
        <v>235</v>
      </c>
      <c r="H137" s="161">
        <v>29.423999999999999</v>
      </c>
      <c r="I137" s="162"/>
      <c r="J137" s="163">
        <f>ROUND(I137*H137,2)</f>
        <v>0</v>
      </c>
      <c r="K137" s="164"/>
      <c r="L137" s="34"/>
      <c r="M137" s="165" t="s">
        <v>1</v>
      </c>
      <c r="N137" s="166" t="s">
        <v>40</v>
      </c>
      <c r="O137" s="62"/>
      <c r="P137" s="167">
        <f>O137*H137</f>
        <v>0</v>
      </c>
      <c r="Q137" s="167">
        <v>0</v>
      </c>
      <c r="R137" s="167">
        <f>Q137*H137</f>
        <v>0</v>
      </c>
      <c r="S137" s="167">
        <v>0</v>
      </c>
      <c r="T137" s="16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114</v>
      </c>
      <c r="AT137" s="169" t="s">
        <v>224</v>
      </c>
      <c r="AU137" s="169" t="s">
        <v>85</v>
      </c>
      <c r="AY137" s="18" t="s">
        <v>222</v>
      </c>
      <c r="BE137" s="170">
        <f>IF(N137="základná",J137,0)</f>
        <v>0</v>
      </c>
      <c r="BF137" s="170">
        <f>IF(N137="znížená",J137,0)</f>
        <v>0</v>
      </c>
      <c r="BG137" s="170">
        <f>IF(N137="zákl. prenesená",J137,0)</f>
        <v>0</v>
      </c>
      <c r="BH137" s="170">
        <f>IF(N137="zníž. prenesená",J137,0)</f>
        <v>0</v>
      </c>
      <c r="BI137" s="170">
        <f>IF(N137="nulová",J137,0)</f>
        <v>0</v>
      </c>
      <c r="BJ137" s="18" t="s">
        <v>85</v>
      </c>
      <c r="BK137" s="170">
        <f>ROUND(I137*H137,2)</f>
        <v>0</v>
      </c>
      <c r="BL137" s="18" t="s">
        <v>114</v>
      </c>
      <c r="BM137" s="169" t="s">
        <v>3209</v>
      </c>
    </row>
    <row r="138" spans="1:65" s="2" customFormat="1" ht="21.75" customHeight="1">
      <c r="A138" s="33"/>
      <c r="B138" s="156"/>
      <c r="C138" s="157" t="s">
        <v>114</v>
      </c>
      <c r="D138" s="157" t="s">
        <v>224</v>
      </c>
      <c r="E138" s="158" t="s">
        <v>657</v>
      </c>
      <c r="F138" s="159" t="s">
        <v>658</v>
      </c>
      <c r="G138" s="160" t="s">
        <v>235</v>
      </c>
      <c r="H138" s="161">
        <v>2.6680000000000001</v>
      </c>
      <c r="I138" s="162"/>
      <c r="J138" s="163">
        <f>ROUND(I138*H138,2)</f>
        <v>0</v>
      </c>
      <c r="K138" s="164"/>
      <c r="L138" s="34"/>
      <c r="M138" s="165" t="s">
        <v>1</v>
      </c>
      <c r="N138" s="166" t="s">
        <v>40</v>
      </c>
      <c r="O138" s="62"/>
      <c r="P138" s="167">
        <f>O138*H138</f>
        <v>0</v>
      </c>
      <c r="Q138" s="167">
        <v>0</v>
      </c>
      <c r="R138" s="167">
        <f>Q138*H138</f>
        <v>0</v>
      </c>
      <c r="S138" s="167">
        <v>0</v>
      </c>
      <c r="T138" s="16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>IF(N138="základná",J138,0)</f>
        <v>0</v>
      </c>
      <c r="BF138" s="170">
        <f>IF(N138="znížená",J138,0)</f>
        <v>0</v>
      </c>
      <c r="BG138" s="170">
        <f>IF(N138="zákl. prenesená",J138,0)</f>
        <v>0</v>
      </c>
      <c r="BH138" s="170">
        <f>IF(N138="zníž. prenesená",J138,0)</f>
        <v>0</v>
      </c>
      <c r="BI138" s="170">
        <f>IF(N138="nulová",J138,0)</f>
        <v>0</v>
      </c>
      <c r="BJ138" s="18" t="s">
        <v>85</v>
      </c>
      <c r="BK138" s="170">
        <f>ROUND(I138*H138,2)</f>
        <v>0</v>
      </c>
      <c r="BL138" s="18" t="s">
        <v>114</v>
      </c>
      <c r="BM138" s="169" t="s">
        <v>3210</v>
      </c>
    </row>
    <row r="139" spans="1:65" s="13" customFormat="1">
      <c r="B139" s="171"/>
      <c r="D139" s="172" t="s">
        <v>229</v>
      </c>
      <c r="E139" s="173" t="s">
        <v>1</v>
      </c>
      <c r="F139" s="174" t="s">
        <v>3211</v>
      </c>
      <c r="H139" s="175">
        <v>2.6680000000000001</v>
      </c>
      <c r="I139" s="176"/>
      <c r="L139" s="171"/>
      <c r="M139" s="177"/>
      <c r="N139" s="178"/>
      <c r="O139" s="178"/>
      <c r="P139" s="178"/>
      <c r="Q139" s="178"/>
      <c r="R139" s="178"/>
      <c r="S139" s="178"/>
      <c r="T139" s="179"/>
      <c r="AT139" s="173" t="s">
        <v>229</v>
      </c>
      <c r="AU139" s="173" t="s">
        <v>85</v>
      </c>
      <c r="AV139" s="13" t="s">
        <v>85</v>
      </c>
      <c r="AW139" s="13" t="s">
        <v>30</v>
      </c>
      <c r="AX139" s="13" t="s">
        <v>78</v>
      </c>
      <c r="AY139" s="173" t="s">
        <v>222</v>
      </c>
    </row>
    <row r="140" spans="1:65" s="2" customFormat="1" ht="37.950000000000003" customHeight="1">
      <c r="A140" s="33"/>
      <c r="B140" s="156"/>
      <c r="C140" s="157" t="s">
        <v>121</v>
      </c>
      <c r="D140" s="157" t="s">
        <v>224</v>
      </c>
      <c r="E140" s="158" t="s">
        <v>662</v>
      </c>
      <c r="F140" s="159" t="s">
        <v>663</v>
      </c>
      <c r="G140" s="160" t="s">
        <v>235</v>
      </c>
      <c r="H140" s="161">
        <v>2.6680000000000001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0</v>
      </c>
      <c r="R140" s="167">
        <f>Q140*H140</f>
        <v>0</v>
      </c>
      <c r="S140" s="167">
        <v>0</v>
      </c>
      <c r="T140" s="16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85</v>
      </c>
      <c r="BK140" s="170">
        <f>ROUND(I140*H140,2)</f>
        <v>0</v>
      </c>
      <c r="BL140" s="18" t="s">
        <v>114</v>
      </c>
      <c r="BM140" s="169" t="s">
        <v>3212</v>
      </c>
    </row>
    <row r="141" spans="1:65" s="2" customFormat="1" ht="16.5" customHeight="1">
      <c r="A141" s="33"/>
      <c r="B141" s="156"/>
      <c r="C141" s="157" t="s">
        <v>85</v>
      </c>
      <c r="D141" s="157" t="s">
        <v>224</v>
      </c>
      <c r="E141" s="158" t="s">
        <v>830</v>
      </c>
      <c r="F141" s="159" t="s">
        <v>831</v>
      </c>
      <c r="G141" s="160" t="s">
        <v>235</v>
      </c>
      <c r="H141" s="161">
        <v>6.9560000000000004</v>
      </c>
      <c r="I141" s="162"/>
      <c r="J141" s="163">
        <f>ROUND(I141*H141,2)</f>
        <v>0</v>
      </c>
      <c r="K141" s="164"/>
      <c r="L141" s="34"/>
      <c r="M141" s="165" t="s">
        <v>1</v>
      </c>
      <c r="N141" s="166" t="s">
        <v>40</v>
      </c>
      <c r="O141" s="62"/>
      <c r="P141" s="167">
        <f>O141*H141</f>
        <v>0</v>
      </c>
      <c r="Q141" s="167">
        <v>0</v>
      </c>
      <c r="R141" s="167">
        <f>Q141*H141</f>
        <v>0</v>
      </c>
      <c r="S141" s="167">
        <v>0</v>
      </c>
      <c r="T141" s="16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114</v>
      </c>
      <c r="AT141" s="169" t="s">
        <v>224</v>
      </c>
      <c r="AU141" s="169" t="s">
        <v>85</v>
      </c>
      <c r="AY141" s="18" t="s">
        <v>222</v>
      </c>
      <c r="BE141" s="170">
        <f>IF(N141="základná",J141,0)</f>
        <v>0</v>
      </c>
      <c r="BF141" s="170">
        <f>IF(N141="znížená",J141,0)</f>
        <v>0</v>
      </c>
      <c r="BG141" s="170">
        <f>IF(N141="zákl. prenesená",J141,0)</f>
        <v>0</v>
      </c>
      <c r="BH141" s="170">
        <f>IF(N141="zníž. prenesená",J141,0)</f>
        <v>0</v>
      </c>
      <c r="BI141" s="170">
        <f>IF(N141="nulová",J141,0)</f>
        <v>0</v>
      </c>
      <c r="BJ141" s="18" t="s">
        <v>85</v>
      </c>
      <c r="BK141" s="170">
        <f>ROUND(I141*H141,2)</f>
        <v>0</v>
      </c>
      <c r="BL141" s="18" t="s">
        <v>114</v>
      </c>
      <c r="BM141" s="169" t="s">
        <v>3213</v>
      </c>
    </row>
    <row r="142" spans="1:65" s="13" customFormat="1">
      <c r="B142" s="171"/>
      <c r="D142" s="172" t="s">
        <v>229</v>
      </c>
      <c r="E142" s="173" t="s">
        <v>1</v>
      </c>
      <c r="F142" s="174" t="s">
        <v>3214</v>
      </c>
      <c r="H142" s="175">
        <v>6.9560000000000004</v>
      </c>
      <c r="I142" s="176"/>
      <c r="L142" s="171"/>
      <c r="M142" s="177"/>
      <c r="N142" s="178"/>
      <c r="O142" s="178"/>
      <c r="P142" s="178"/>
      <c r="Q142" s="178"/>
      <c r="R142" s="178"/>
      <c r="S142" s="178"/>
      <c r="T142" s="179"/>
      <c r="AT142" s="173" t="s">
        <v>229</v>
      </c>
      <c r="AU142" s="173" t="s">
        <v>85</v>
      </c>
      <c r="AV142" s="13" t="s">
        <v>85</v>
      </c>
      <c r="AW142" s="13" t="s">
        <v>30</v>
      </c>
      <c r="AX142" s="13" t="s">
        <v>78</v>
      </c>
      <c r="AY142" s="173" t="s">
        <v>222</v>
      </c>
    </row>
    <row r="143" spans="1:65" s="2" customFormat="1" ht="37.950000000000003" customHeight="1">
      <c r="A143" s="33"/>
      <c r="B143" s="156"/>
      <c r="C143" s="157" t="s">
        <v>90</v>
      </c>
      <c r="D143" s="157" t="s">
        <v>224</v>
      </c>
      <c r="E143" s="158" t="s">
        <v>833</v>
      </c>
      <c r="F143" s="159" t="s">
        <v>2414</v>
      </c>
      <c r="G143" s="160" t="s">
        <v>235</v>
      </c>
      <c r="H143" s="161">
        <v>6.9560000000000004</v>
      </c>
      <c r="I143" s="162"/>
      <c r="J143" s="163">
        <f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>O143*H143</f>
        <v>0</v>
      </c>
      <c r="Q143" s="167">
        <v>0</v>
      </c>
      <c r="R143" s="167">
        <f>Q143*H143</f>
        <v>0</v>
      </c>
      <c r="S143" s="167">
        <v>0</v>
      </c>
      <c r="T143" s="16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114</v>
      </c>
      <c r="AT143" s="169" t="s">
        <v>224</v>
      </c>
      <c r="AU143" s="169" t="s">
        <v>85</v>
      </c>
      <c r="AY143" s="18" t="s">
        <v>222</v>
      </c>
      <c r="BE143" s="170">
        <f>IF(N143="základná",J143,0)</f>
        <v>0</v>
      </c>
      <c r="BF143" s="170">
        <f>IF(N143="znížená",J143,0)</f>
        <v>0</v>
      </c>
      <c r="BG143" s="170">
        <f>IF(N143="zákl. prenesená",J143,0)</f>
        <v>0</v>
      </c>
      <c r="BH143" s="170">
        <f>IF(N143="zníž. prenesená",J143,0)</f>
        <v>0</v>
      </c>
      <c r="BI143" s="170">
        <f>IF(N143="nulová",J143,0)</f>
        <v>0</v>
      </c>
      <c r="BJ143" s="18" t="s">
        <v>85</v>
      </c>
      <c r="BK143" s="170">
        <f>ROUND(I143*H143,2)</f>
        <v>0</v>
      </c>
      <c r="BL143" s="18" t="s">
        <v>114</v>
      </c>
      <c r="BM143" s="169" t="s">
        <v>3215</v>
      </c>
    </row>
    <row r="144" spans="1:65" s="2" customFormat="1" ht="21.75" customHeight="1">
      <c r="A144" s="33"/>
      <c r="B144" s="156"/>
      <c r="C144" s="157" t="s">
        <v>137</v>
      </c>
      <c r="D144" s="157" t="s">
        <v>224</v>
      </c>
      <c r="E144" s="158" t="s">
        <v>2431</v>
      </c>
      <c r="F144" s="159" t="s">
        <v>2432</v>
      </c>
      <c r="G144" s="160" t="s">
        <v>235</v>
      </c>
      <c r="H144" s="161">
        <v>39.048000000000002</v>
      </c>
      <c r="I144" s="162"/>
      <c r="J144" s="163">
        <f>ROUND(I144*H144,2)</f>
        <v>0</v>
      </c>
      <c r="K144" s="164"/>
      <c r="L144" s="34"/>
      <c r="M144" s="165" t="s">
        <v>1</v>
      </c>
      <c r="N144" s="166" t="s">
        <v>40</v>
      </c>
      <c r="O144" s="62"/>
      <c r="P144" s="167">
        <f>O144*H144</f>
        <v>0</v>
      </c>
      <c r="Q144" s="167">
        <v>0</v>
      </c>
      <c r="R144" s="167">
        <f>Q144*H144</f>
        <v>0</v>
      </c>
      <c r="S144" s="167">
        <v>0</v>
      </c>
      <c r="T144" s="16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114</v>
      </c>
      <c r="AT144" s="169" t="s">
        <v>224</v>
      </c>
      <c r="AU144" s="169" t="s">
        <v>85</v>
      </c>
      <c r="AY144" s="18" t="s">
        <v>222</v>
      </c>
      <c r="BE144" s="170">
        <f>IF(N144="základná",J144,0)</f>
        <v>0</v>
      </c>
      <c r="BF144" s="170">
        <f>IF(N144="znížená",J144,0)</f>
        <v>0</v>
      </c>
      <c r="BG144" s="170">
        <f>IF(N144="zákl. prenesená",J144,0)</f>
        <v>0</v>
      </c>
      <c r="BH144" s="170">
        <f>IF(N144="zníž. prenesená",J144,0)</f>
        <v>0</v>
      </c>
      <c r="BI144" s="170">
        <f>IF(N144="nulová",J144,0)</f>
        <v>0</v>
      </c>
      <c r="BJ144" s="18" t="s">
        <v>85</v>
      </c>
      <c r="BK144" s="170">
        <f>ROUND(I144*H144,2)</f>
        <v>0</v>
      </c>
      <c r="BL144" s="18" t="s">
        <v>114</v>
      </c>
      <c r="BM144" s="169" t="s">
        <v>3216</v>
      </c>
    </row>
    <row r="145" spans="1:65" s="13" customFormat="1">
      <c r="B145" s="171"/>
      <c r="D145" s="172" t="s">
        <v>229</v>
      </c>
      <c r="E145" s="173" t="s">
        <v>1</v>
      </c>
      <c r="F145" s="174" t="s">
        <v>3217</v>
      </c>
      <c r="H145" s="175">
        <v>39.048000000000002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229</v>
      </c>
      <c r="AU145" s="173" t="s">
        <v>85</v>
      </c>
      <c r="AV145" s="13" t="s">
        <v>85</v>
      </c>
      <c r="AW145" s="13" t="s">
        <v>30</v>
      </c>
      <c r="AX145" s="13" t="s">
        <v>78</v>
      </c>
      <c r="AY145" s="173" t="s">
        <v>222</v>
      </c>
    </row>
    <row r="146" spans="1:65" s="2" customFormat="1" ht="37.950000000000003" customHeight="1">
      <c r="A146" s="33"/>
      <c r="B146" s="156"/>
      <c r="C146" s="157" t="s">
        <v>146</v>
      </c>
      <c r="D146" s="157" t="s">
        <v>224</v>
      </c>
      <c r="E146" s="158" t="s">
        <v>3218</v>
      </c>
      <c r="F146" s="159" t="s">
        <v>3219</v>
      </c>
      <c r="G146" s="160" t="s">
        <v>235</v>
      </c>
      <c r="H146" s="161">
        <v>39.048000000000002</v>
      </c>
      <c r="I146" s="162"/>
      <c r="J146" s="163">
        <f>ROUND(I146*H146,2)</f>
        <v>0</v>
      </c>
      <c r="K146" s="164"/>
      <c r="L146" s="34"/>
      <c r="M146" s="165" t="s">
        <v>1</v>
      </c>
      <c r="N146" s="166" t="s">
        <v>40</v>
      </c>
      <c r="O146" s="62"/>
      <c r="P146" s="167">
        <f>O146*H146</f>
        <v>0</v>
      </c>
      <c r="Q146" s="167">
        <v>0</v>
      </c>
      <c r="R146" s="167">
        <f>Q146*H146</f>
        <v>0</v>
      </c>
      <c r="S146" s="167">
        <v>0</v>
      </c>
      <c r="T146" s="16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114</v>
      </c>
      <c r="AT146" s="169" t="s">
        <v>224</v>
      </c>
      <c r="AU146" s="169" t="s">
        <v>85</v>
      </c>
      <c r="AY146" s="18" t="s">
        <v>222</v>
      </c>
      <c r="BE146" s="170">
        <f>IF(N146="základná",J146,0)</f>
        <v>0</v>
      </c>
      <c r="BF146" s="170">
        <f>IF(N146="znížená",J146,0)</f>
        <v>0</v>
      </c>
      <c r="BG146" s="170">
        <f>IF(N146="zákl. prenesená",J146,0)</f>
        <v>0</v>
      </c>
      <c r="BH146" s="170">
        <f>IF(N146="zníž. prenesená",J146,0)</f>
        <v>0</v>
      </c>
      <c r="BI146" s="170">
        <f>IF(N146="nulová",J146,0)</f>
        <v>0</v>
      </c>
      <c r="BJ146" s="18" t="s">
        <v>85</v>
      </c>
      <c r="BK146" s="170">
        <f>ROUND(I146*H146,2)</f>
        <v>0</v>
      </c>
      <c r="BL146" s="18" t="s">
        <v>114</v>
      </c>
      <c r="BM146" s="169" t="s">
        <v>3220</v>
      </c>
    </row>
    <row r="147" spans="1:65" s="2" customFormat="1" ht="44.25" customHeight="1">
      <c r="A147" s="33"/>
      <c r="B147" s="156"/>
      <c r="C147" s="157" t="s">
        <v>153</v>
      </c>
      <c r="D147" s="157" t="s">
        <v>224</v>
      </c>
      <c r="E147" s="158" t="s">
        <v>3221</v>
      </c>
      <c r="F147" s="159" t="s">
        <v>3222</v>
      </c>
      <c r="G147" s="160" t="s">
        <v>235</v>
      </c>
      <c r="H147" s="161">
        <v>390.48</v>
      </c>
      <c r="I147" s="162"/>
      <c r="J147" s="163">
        <f>ROUND(I147*H147,2)</f>
        <v>0</v>
      </c>
      <c r="K147" s="164"/>
      <c r="L147" s="34"/>
      <c r="M147" s="165" t="s">
        <v>1</v>
      </c>
      <c r="N147" s="166" t="s">
        <v>40</v>
      </c>
      <c r="O147" s="62"/>
      <c r="P147" s="167">
        <f>O147*H147</f>
        <v>0</v>
      </c>
      <c r="Q147" s="167">
        <v>0</v>
      </c>
      <c r="R147" s="167">
        <f>Q147*H147</f>
        <v>0</v>
      </c>
      <c r="S147" s="167">
        <v>0</v>
      </c>
      <c r="T147" s="16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114</v>
      </c>
      <c r="AT147" s="169" t="s">
        <v>224</v>
      </c>
      <c r="AU147" s="169" t="s">
        <v>85</v>
      </c>
      <c r="AY147" s="18" t="s">
        <v>222</v>
      </c>
      <c r="BE147" s="170">
        <f>IF(N147="základná",J147,0)</f>
        <v>0</v>
      </c>
      <c r="BF147" s="170">
        <f>IF(N147="znížená",J147,0)</f>
        <v>0</v>
      </c>
      <c r="BG147" s="170">
        <f>IF(N147="zákl. prenesená",J147,0)</f>
        <v>0</v>
      </c>
      <c r="BH147" s="170">
        <f>IF(N147="zníž. prenesená",J147,0)</f>
        <v>0</v>
      </c>
      <c r="BI147" s="170">
        <f>IF(N147="nulová",J147,0)</f>
        <v>0</v>
      </c>
      <c r="BJ147" s="18" t="s">
        <v>85</v>
      </c>
      <c r="BK147" s="170">
        <f>ROUND(I147*H147,2)</f>
        <v>0</v>
      </c>
      <c r="BL147" s="18" t="s">
        <v>114</v>
      </c>
      <c r="BM147" s="169" t="s">
        <v>3223</v>
      </c>
    </row>
    <row r="148" spans="1:65" s="13" customFormat="1">
      <c r="B148" s="171"/>
      <c r="D148" s="172" t="s">
        <v>229</v>
      </c>
      <c r="F148" s="174" t="s">
        <v>3224</v>
      </c>
      <c r="H148" s="175">
        <v>390.48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229</v>
      </c>
      <c r="AU148" s="173" t="s">
        <v>85</v>
      </c>
      <c r="AV148" s="13" t="s">
        <v>85</v>
      </c>
      <c r="AW148" s="13" t="s">
        <v>3</v>
      </c>
      <c r="AX148" s="13" t="s">
        <v>78</v>
      </c>
      <c r="AY148" s="173" t="s">
        <v>222</v>
      </c>
    </row>
    <row r="149" spans="1:65" s="2" customFormat="1" ht="16.5" customHeight="1">
      <c r="A149" s="33"/>
      <c r="B149" s="156"/>
      <c r="C149" s="157" t="s">
        <v>160</v>
      </c>
      <c r="D149" s="157" t="s">
        <v>224</v>
      </c>
      <c r="E149" s="158" t="s">
        <v>683</v>
      </c>
      <c r="F149" s="159" t="s">
        <v>684</v>
      </c>
      <c r="G149" s="160" t="s">
        <v>235</v>
      </c>
      <c r="H149" s="161">
        <v>39.048000000000002</v>
      </c>
      <c r="I149" s="162"/>
      <c r="J149" s="163">
        <f>ROUND(I149*H149,2)</f>
        <v>0</v>
      </c>
      <c r="K149" s="164"/>
      <c r="L149" s="34"/>
      <c r="M149" s="165" t="s">
        <v>1</v>
      </c>
      <c r="N149" s="166" t="s">
        <v>40</v>
      </c>
      <c r="O149" s="62"/>
      <c r="P149" s="167">
        <f>O149*H149</f>
        <v>0</v>
      </c>
      <c r="Q149" s="167">
        <v>0</v>
      </c>
      <c r="R149" s="167">
        <f>Q149*H149</f>
        <v>0</v>
      </c>
      <c r="S149" s="167">
        <v>0</v>
      </c>
      <c r="T149" s="16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114</v>
      </c>
      <c r="AT149" s="169" t="s">
        <v>224</v>
      </c>
      <c r="AU149" s="169" t="s">
        <v>85</v>
      </c>
      <c r="AY149" s="18" t="s">
        <v>222</v>
      </c>
      <c r="BE149" s="170">
        <f>IF(N149="základná",J149,0)</f>
        <v>0</v>
      </c>
      <c r="BF149" s="170">
        <f>IF(N149="znížená",J149,0)</f>
        <v>0</v>
      </c>
      <c r="BG149" s="170">
        <f>IF(N149="zákl. prenesená",J149,0)</f>
        <v>0</v>
      </c>
      <c r="BH149" s="170">
        <f>IF(N149="zníž. prenesená",J149,0)</f>
        <v>0</v>
      </c>
      <c r="BI149" s="170">
        <f>IF(N149="nulová",J149,0)</f>
        <v>0</v>
      </c>
      <c r="BJ149" s="18" t="s">
        <v>85</v>
      </c>
      <c r="BK149" s="170">
        <f>ROUND(I149*H149,2)</f>
        <v>0</v>
      </c>
      <c r="BL149" s="18" t="s">
        <v>114</v>
      </c>
      <c r="BM149" s="169" t="s">
        <v>3225</v>
      </c>
    </row>
    <row r="150" spans="1:65" s="12" customFormat="1" ht="22.95" customHeight="1">
      <c r="B150" s="143"/>
      <c r="D150" s="144" t="s">
        <v>73</v>
      </c>
      <c r="E150" s="154" t="s">
        <v>85</v>
      </c>
      <c r="F150" s="154" t="s">
        <v>686</v>
      </c>
      <c r="I150" s="146"/>
      <c r="J150" s="155">
        <f>BK150</f>
        <v>0</v>
      </c>
      <c r="L150" s="143"/>
      <c r="M150" s="148"/>
      <c r="N150" s="149"/>
      <c r="O150" s="149"/>
      <c r="P150" s="150">
        <f>SUM(P151:P182)</f>
        <v>0</v>
      </c>
      <c r="Q150" s="149"/>
      <c r="R150" s="150">
        <f>SUM(R151:R182)</f>
        <v>56.340879839999999</v>
      </c>
      <c r="S150" s="149"/>
      <c r="T150" s="151">
        <f>SUM(T151:T182)</f>
        <v>0</v>
      </c>
      <c r="AR150" s="144" t="s">
        <v>78</v>
      </c>
      <c r="AT150" s="152" t="s">
        <v>73</v>
      </c>
      <c r="AU150" s="152" t="s">
        <v>78</v>
      </c>
      <c r="AY150" s="144" t="s">
        <v>222</v>
      </c>
      <c r="BK150" s="153">
        <f>SUM(BK151:BK182)</f>
        <v>0</v>
      </c>
    </row>
    <row r="151" spans="1:65" s="2" customFormat="1" ht="24.15" customHeight="1">
      <c r="A151" s="33"/>
      <c r="B151" s="156"/>
      <c r="C151" s="157" t="s">
        <v>362</v>
      </c>
      <c r="D151" s="157" t="s">
        <v>224</v>
      </c>
      <c r="E151" s="158" t="s">
        <v>2444</v>
      </c>
      <c r="F151" s="159" t="s">
        <v>2445</v>
      </c>
      <c r="G151" s="160" t="s">
        <v>235</v>
      </c>
      <c r="H151" s="161">
        <v>2.7490000000000001</v>
      </c>
      <c r="I151" s="162"/>
      <c r="J151" s="163">
        <f>ROUND(I151*H151,2)</f>
        <v>0</v>
      </c>
      <c r="K151" s="164"/>
      <c r="L151" s="34"/>
      <c r="M151" s="165" t="s">
        <v>1</v>
      </c>
      <c r="N151" s="166" t="s">
        <v>40</v>
      </c>
      <c r="O151" s="62"/>
      <c r="P151" s="167">
        <f>O151*H151</f>
        <v>0</v>
      </c>
      <c r="Q151" s="167">
        <v>2.0699999999999998</v>
      </c>
      <c r="R151" s="167">
        <f>Q151*H151</f>
        <v>5.6904300000000001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114</v>
      </c>
      <c r="AT151" s="169" t="s">
        <v>224</v>
      </c>
      <c r="AU151" s="169" t="s">
        <v>85</v>
      </c>
      <c r="AY151" s="18" t="s">
        <v>222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8" t="s">
        <v>85</v>
      </c>
      <c r="BK151" s="170">
        <f>ROUND(I151*H151,2)</f>
        <v>0</v>
      </c>
      <c r="BL151" s="18" t="s">
        <v>114</v>
      </c>
      <c r="BM151" s="169" t="s">
        <v>3226</v>
      </c>
    </row>
    <row r="152" spans="1:65" s="13" customFormat="1">
      <c r="B152" s="171"/>
      <c r="D152" s="172" t="s">
        <v>229</v>
      </c>
      <c r="E152" s="173" t="s">
        <v>1</v>
      </c>
      <c r="F152" s="174" t="s">
        <v>3227</v>
      </c>
      <c r="H152" s="175">
        <v>1.9870000000000001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229</v>
      </c>
      <c r="AU152" s="173" t="s">
        <v>85</v>
      </c>
      <c r="AV152" s="13" t="s">
        <v>85</v>
      </c>
      <c r="AW152" s="13" t="s">
        <v>30</v>
      </c>
      <c r="AX152" s="13" t="s">
        <v>74</v>
      </c>
      <c r="AY152" s="173" t="s">
        <v>222</v>
      </c>
    </row>
    <row r="153" spans="1:65" s="13" customFormat="1">
      <c r="B153" s="171"/>
      <c r="D153" s="172" t="s">
        <v>229</v>
      </c>
      <c r="E153" s="173" t="s">
        <v>1</v>
      </c>
      <c r="F153" s="174" t="s">
        <v>3228</v>
      </c>
      <c r="H153" s="175">
        <v>0.76200000000000001</v>
      </c>
      <c r="I153" s="176"/>
      <c r="L153" s="171"/>
      <c r="M153" s="177"/>
      <c r="N153" s="178"/>
      <c r="O153" s="178"/>
      <c r="P153" s="178"/>
      <c r="Q153" s="178"/>
      <c r="R153" s="178"/>
      <c r="S153" s="178"/>
      <c r="T153" s="179"/>
      <c r="AT153" s="173" t="s">
        <v>229</v>
      </c>
      <c r="AU153" s="173" t="s">
        <v>85</v>
      </c>
      <c r="AV153" s="13" t="s">
        <v>85</v>
      </c>
      <c r="AW153" s="13" t="s">
        <v>30</v>
      </c>
      <c r="AX153" s="13" t="s">
        <v>74</v>
      </c>
      <c r="AY153" s="173" t="s">
        <v>222</v>
      </c>
    </row>
    <row r="154" spans="1:65" s="14" customFormat="1">
      <c r="B154" s="180"/>
      <c r="D154" s="172" t="s">
        <v>229</v>
      </c>
      <c r="E154" s="181" t="s">
        <v>1</v>
      </c>
      <c r="F154" s="182" t="s">
        <v>232</v>
      </c>
      <c r="H154" s="183">
        <v>2.7490000000000001</v>
      </c>
      <c r="I154" s="184"/>
      <c r="L154" s="180"/>
      <c r="M154" s="185"/>
      <c r="N154" s="186"/>
      <c r="O154" s="186"/>
      <c r="P154" s="186"/>
      <c r="Q154" s="186"/>
      <c r="R154" s="186"/>
      <c r="S154" s="186"/>
      <c r="T154" s="187"/>
      <c r="AT154" s="181" t="s">
        <v>229</v>
      </c>
      <c r="AU154" s="181" t="s">
        <v>85</v>
      </c>
      <c r="AV154" s="14" t="s">
        <v>114</v>
      </c>
      <c r="AW154" s="14" t="s">
        <v>30</v>
      </c>
      <c r="AX154" s="14" t="s">
        <v>78</v>
      </c>
      <c r="AY154" s="181" t="s">
        <v>222</v>
      </c>
    </row>
    <row r="155" spans="1:65" s="2" customFormat="1" ht="37.950000000000003" customHeight="1">
      <c r="A155" s="33"/>
      <c r="B155" s="156"/>
      <c r="C155" s="157" t="s">
        <v>368</v>
      </c>
      <c r="D155" s="157" t="s">
        <v>224</v>
      </c>
      <c r="E155" s="158" t="s">
        <v>3229</v>
      </c>
      <c r="F155" s="159" t="s">
        <v>3230</v>
      </c>
      <c r="G155" s="160" t="s">
        <v>249</v>
      </c>
      <c r="H155" s="161">
        <v>25.696000000000002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0.38624999999999998</v>
      </c>
      <c r="R155" s="167">
        <f>Q155*H155</f>
        <v>9.9250799999999995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114</v>
      </c>
      <c r="AT155" s="169" t="s">
        <v>224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114</v>
      </c>
      <c r="BM155" s="169" t="s">
        <v>3231</v>
      </c>
    </row>
    <row r="156" spans="1:65" s="13" customFormat="1">
      <c r="B156" s="171"/>
      <c r="D156" s="172" t="s">
        <v>229</v>
      </c>
      <c r="E156" s="173" t="s">
        <v>1</v>
      </c>
      <c r="F156" s="174" t="s">
        <v>3232</v>
      </c>
      <c r="H156" s="175">
        <v>25.696000000000002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229</v>
      </c>
      <c r="AU156" s="173" t="s">
        <v>85</v>
      </c>
      <c r="AV156" s="13" t="s">
        <v>85</v>
      </c>
      <c r="AW156" s="13" t="s">
        <v>30</v>
      </c>
      <c r="AX156" s="13" t="s">
        <v>78</v>
      </c>
      <c r="AY156" s="173" t="s">
        <v>222</v>
      </c>
    </row>
    <row r="157" spans="1:65" s="2" customFormat="1" ht="24.15" customHeight="1">
      <c r="A157" s="33"/>
      <c r="B157" s="156"/>
      <c r="C157" s="157" t="s">
        <v>179</v>
      </c>
      <c r="D157" s="157" t="s">
        <v>224</v>
      </c>
      <c r="E157" s="158" t="s">
        <v>3233</v>
      </c>
      <c r="F157" s="159" t="s">
        <v>3234</v>
      </c>
      <c r="G157" s="160" t="s">
        <v>235</v>
      </c>
      <c r="H157" s="161">
        <v>16.620999999999999</v>
      </c>
      <c r="I157" s="162"/>
      <c r="J157" s="163">
        <f>ROUND(I157*H157,2)</f>
        <v>0</v>
      </c>
      <c r="K157" s="164"/>
      <c r="L157" s="34"/>
      <c r="M157" s="165" t="s">
        <v>1</v>
      </c>
      <c r="N157" s="166" t="s">
        <v>40</v>
      </c>
      <c r="O157" s="62"/>
      <c r="P157" s="167">
        <f>O157*H157</f>
        <v>0</v>
      </c>
      <c r="Q157" s="167">
        <v>2.4204400000000001</v>
      </c>
      <c r="R157" s="167">
        <f>Q157*H157</f>
        <v>40.230133240000001</v>
      </c>
      <c r="S157" s="167">
        <v>0</v>
      </c>
      <c r="T157" s="16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114</v>
      </c>
      <c r="AT157" s="169" t="s">
        <v>224</v>
      </c>
      <c r="AU157" s="169" t="s">
        <v>85</v>
      </c>
      <c r="AY157" s="18" t="s">
        <v>222</v>
      </c>
      <c r="BE157" s="170">
        <f>IF(N157="základná",J157,0)</f>
        <v>0</v>
      </c>
      <c r="BF157" s="170">
        <f>IF(N157="znížená",J157,0)</f>
        <v>0</v>
      </c>
      <c r="BG157" s="170">
        <f>IF(N157="zákl. prenesená",J157,0)</f>
        <v>0</v>
      </c>
      <c r="BH157" s="170">
        <f>IF(N157="zníž. prenesená",J157,0)</f>
        <v>0</v>
      </c>
      <c r="BI157" s="170">
        <f>IF(N157="nulová",J157,0)</f>
        <v>0</v>
      </c>
      <c r="BJ157" s="18" t="s">
        <v>85</v>
      </c>
      <c r="BK157" s="170">
        <f>ROUND(I157*H157,2)</f>
        <v>0</v>
      </c>
      <c r="BL157" s="18" t="s">
        <v>114</v>
      </c>
      <c r="BM157" s="169" t="s">
        <v>3235</v>
      </c>
    </row>
    <row r="158" spans="1:65" s="13" customFormat="1">
      <c r="B158" s="171"/>
      <c r="D158" s="172" t="s">
        <v>229</v>
      </c>
      <c r="E158" s="173" t="s">
        <v>1</v>
      </c>
      <c r="F158" s="174" t="s">
        <v>3236</v>
      </c>
      <c r="H158" s="175">
        <v>9.9369999999999994</v>
      </c>
      <c r="I158" s="176"/>
      <c r="L158" s="171"/>
      <c r="M158" s="177"/>
      <c r="N158" s="178"/>
      <c r="O158" s="178"/>
      <c r="P158" s="178"/>
      <c r="Q158" s="178"/>
      <c r="R158" s="178"/>
      <c r="S158" s="178"/>
      <c r="T158" s="179"/>
      <c r="AT158" s="173" t="s">
        <v>229</v>
      </c>
      <c r="AU158" s="173" t="s">
        <v>85</v>
      </c>
      <c r="AV158" s="13" t="s">
        <v>85</v>
      </c>
      <c r="AW158" s="13" t="s">
        <v>30</v>
      </c>
      <c r="AX158" s="13" t="s">
        <v>74</v>
      </c>
      <c r="AY158" s="173" t="s">
        <v>222</v>
      </c>
    </row>
    <row r="159" spans="1:65" s="13" customFormat="1">
      <c r="B159" s="171"/>
      <c r="D159" s="172" t="s">
        <v>229</v>
      </c>
      <c r="E159" s="173" t="s">
        <v>1</v>
      </c>
      <c r="F159" s="174" t="s">
        <v>3237</v>
      </c>
      <c r="H159" s="175">
        <v>3.8119999999999998</v>
      </c>
      <c r="I159" s="176"/>
      <c r="L159" s="171"/>
      <c r="M159" s="177"/>
      <c r="N159" s="178"/>
      <c r="O159" s="178"/>
      <c r="P159" s="178"/>
      <c r="Q159" s="178"/>
      <c r="R159" s="178"/>
      <c r="S159" s="178"/>
      <c r="T159" s="179"/>
      <c r="AT159" s="173" t="s">
        <v>229</v>
      </c>
      <c r="AU159" s="173" t="s">
        <v>85</v>
      </c>
      <c r="AV159" s="13" t="s">
        <v>85</v>
      </c>
      <c r="AW159" s="13" t="s">
        <v>30</v>
      </c>
      <c r="AX159" s="13" t="s">
        <v>74</v>
      </c>
      <c r="AY159" s="173" t="s">
        <v>222</v>
      </c>
    </row>
    <row r="160" spans="1:65" s="13" customFormat="1">
      <c r="B160" s="171"/>
      <c r="D160" s="172" t="s">
        <v>229</v>
      </c>
      <c r="E160" s="173" t="s">
        <v>1</v>
      </c>
      <c r="F160" s="174" t="s">
        <v>3238</v>
      </c>
      <c r="H160" s="175">
        <v>2.8719999999999999</v>
      </c>
      <c r="I160" s="176"/>
      <c r="L160" s="171"/>
      <c r="M160" s="177"/>
      <c r="N160" s="178"/>
      <c r="O160" s="178"/>
      <c r="P160" s="178"/>
      <c r="Q160" s="178"/>
      <c r="R160" s="178"/>
      <c r="S160" s="178"/>
      <c r="T160" s="179"/>
      <c r="AT160" s="173" t="s">
        <v>229</v>
      </c>
      <c r="AU160" s="173" t="s">
        <v>85</v>
      </c>
      <c r="AV160" s="13" t="s">
        <v>85</v>
      </c>
      <c r="AW160" s="13" t="s">
        <v>30</v>
      </c>
      <c r="AX160" s="13" t="s">
        <v>74</v>
      </c>
      <c r="AY160" s="173" t="s">
        <v>222</v>
      </c>
    </row>
    <row r="161" spans="1:65" s="14" customFormat="1">
      <c r="B161" s="180"/>
      <c r="D161" s="172" t="s">
        <v>229</v>
      </c>
      <c r="E161" s="181" t="s">
        <v>1</v>
      </c>
      <c r="F161" s="182" t="s">
        <v>232</v>
      </c>
      <c r="H161" s="183">
        <v>16.620999999999999</v>
      </c>
      <c r="I161" s="184"/>
      <c r="L161" s="180"/>
      <c r="M161" s="185"/>
      <c r="N161" s="186"/>
      <c r="O161" s="186"/>
      <c r="P161" s="186"/>
      <c r="Q161" s="186"/>
      <c r="R161" s="186"/>
      <c r="S161" s="186"/>
      <c r="T161" s="187"/>
      <c r="AT161" s="181" t="s">
        <v>229</v>
      </c>
      <c r="AU161" s="181" t="s">
        <v>85</v>
      </c>
      <c r="AV161" s="14" t="s">
        <v>114</v>
      </c>
      <c r="AW161" s="14" t="s">
        <v>30</v>
      </c>
      <c r="AX161" s="14" t="s">
        <v>78</v>
      </c>
      <c r="AY161" s="181" t="s">
        <v>222</v>
      </c>
    </row>
    <row r="162" spans="1:65" s="2" customFormat="1" ht="21.75" customHeight="1">
      <c r="A162" s="33"/>
      <c r="B162" s="156"/>
      <c r="C162" s="157" t="s">
        <v>321</v>
      </c>
      <c r="D162" s="157" t="s">
        <v>224</v>
      </c>
      <c r="E162" s="158" t="s">
        <v>3239</v>
      </c>
      <c r="F162" s="159" t="s">
        <v>3240</v>
      </c>
      <c r="G162" s="160" t="s">
        <v>249</v>
      </c>
      <c r="H162" s="161">
        <v>18.704000000000001</v>
      </c>
      <c r="I162" s="162"/>
      <c r="J162" s="163">
        <f>ROUND(I162*H162,2)</f>
        <v>0</v>
      </c>
      <c r="K162" s="164"/>
      <c r="L162" s="34"/>
      <c r="M162" s="165" t="s">
        <v>1</v>
      </c>
      <c r="N162" s="166" t="s">
        <v>40</v>
      </c>
      <c r="O162" s="62"/>
      <c r="P162" s="167">
        <f>O162*H162</f>
        <v>0</v>
      </c>
      <c r="Q162" s="167">
        <v>8.7299999999999999E-3</v>
      </c>
      <c r="R162" s="167">
        <f>Q162*H162</f>
        <v>0.16328592</v>
      </c>
      <c r="S162" s="167">
        <v>0</v>
      </c>
      <c r="T162" s="16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114</v>
      </c>
      <c r="AT162" s="169" t="s">
        <v>224</v>
      </c>
      <c r="AU162" s="169" t="s">
        <v>85</v>
      </c>
      <c r="AY162" s="18" t="s">
        <v>222</v>
      </c>
      <c r="BE162" s="170">
        <f>IF(N162="základná",J162,0)</f>
        <v>0</v>
      </c>
      <c r="BF162" s="170">
        <f>IF(N162="znížená",J162,0)</f>
        <v>0</v>
      </c>
      <c r="BG162" s="170">
        <f>IF(N162="zákl. prenesená",J162,0)</f>
        <v>0</v>
      </c>
      <c r="BH162" s="170">
        <f>IF(N162="zníž. prenesená",J162,0)</f>
        <v>0</v>
      </c>
      <c r="BI162" s="170">
        <f>IF(N162="nulová",J162,0)</f>
        <v>0</v>
      </c>
      <c r="BJ162" s="18" t="s">
        <v>85</v>
      </c>
      <c r="BK162" s="170">
        <f>ROUND(I162*H162,2)</f>
        <v>0</v>
      </c>
      <c r="BL162" s="18" t="s">
        <v>114</v>
      </c>
      <c r="BM162" s="169" t="s">
        <v>3241</v>
      </c>
    </row>
    <row r="163" spans="1:65" s="13" customFormat="1">
      <c r="B163" s="171"/>
      <c r="D163" s="172" t="s">
        <v>229</v>
      </c>
      <c r="E163" s="173" t="s">
        <v>1</v>
      </c>
      <c r="F163" s="174" t="s">
        <v>3242</v>
      </c>
      <c r="H163" s="175">
        <v>24.58</v>
      </c>
      <c r="I163" s="176"/>
      <c r="L163" s="171"/>
      <c r="M163" s="177"/>
      <c r="N163" s="178"/>
      <c r="O163" s="178"/>
      <c r="P163" s="178"/>
      <c r="Q163" s="178"/>
      <c r="R163" s="178"/>
      <c r="S163" s="178"/>
      <c r="T163" s="179"/>
      <c r="AT163" s="173" t="s">
        <v>229</v>
      </c>
      <c r="AU163" s="173" t="s">
        <v>85</v>
      </c>
      <c r="AV163" s="13" t="s">
        <v>85</v>
      </c>
      <c r="AW163" s="13" t="s">
        <v>30</v>
      </c>
      <c r="AX163" s="13" t="s">
        <v>74</v>
      </c>
      <c r="AY163" s="173" t="s">
        <v>222</v>
      </c>
    </row>
    <row r="164" spans="1:65" s="13" customFormat="1">
      <c r="B164" s="171"/>
      <c r="D164" s="172" t="s">
        <v>229</v>
      </c>
      <c r="E164" s="173" t="s">
        <v>1</v>
      </c>
      <c r="F164" s="174" t="s">
        <v>3243</v>
      </c>
      <c r="H164" s="175">
        <v>22.18</v>
      </c>
      <c r="I164" s="176"/>
      <c r="L164" s="171"/>
      <c r="M164" s="177"/>
      <c r="N164" s="178"/>
      <c r="O164" s="178"/>
      <c r="P164" s="178"/>
      <c r="Q164" s="178"/>
      <c r="R164" s="178"/>
      <c r="S164" s="178"/>
      <c r="T164" s="179"/>
      <c r="AT164" s="173" t="s">
        <v>229</v>
      </c>
      <c r="AU164" s="173" t="s">
        <v>85</v>
      </c>
      <c r="AV164" s="13" t="s">
        <v>85</v>
      </c>
      <c r="AW164" s="13" t="s">
        <v>30</v>
      </c>
      <c r="AX164" s="13" t="s">
        <v>74</v>
      </c>
      <c r="AY164" s="173" t="s">
        <v>222</v>
      </c>
    </row>
    <row r="165" spans="1:65" s="14" customFormat="1">
      <c r="B165" s="180"/>
      <c r="D165" s="172" t="s">
        <v>229</v>
      </c>
      <c r="E165" s="181" t="s">
        <v>1</v>
      </c>
      <c r="F165" s="182" t="s">
        <v>232</v>
      </c>
      <c r="H165" s="183">
        <v>46.76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229</v>
      </c>
      <c r="AU165" s="181" t="s">
        <v>85</v>
      </c>
      <c r="AV165" s="14" t="s">
        <v>114</v>
      </c>
      <c r="AW165" s="14" t="s">
        <v>30</v>
      </c>
      <c r="AX165" s="14" t="s">
        <v>74</v>
      </c>
      <c r="AY165" s="181" t="s">
        <v>222</v>
      </c>
    </row>
    <row r="166" spans="1:65" s="13" customFormat="1">
      <c r="B166" s="171"/>
      <c r="D166" s="172" t="s">
        <v>229</v>
      </c>
      <c r="E166" s="173" t="s">
        <v>1</v>
      </c>
      <c r="F166" s="174" t="s">
        <v>3244</v>
      </c>
      <c r="H166" s="175">
        <v>18.704000000000001</v>
      </c>
      <c r="I166" s="176"/>
      <c r="L166" s="171"/>
      <c r="M166" s="177"/>
      <c r="N166" s="178"/>
      <c r="O166" s="178"/>
      <c r="P166" s="178"/>
      <c r="Q166" s="178"/>
      <c r="R166" s="178"/>
      <c r="S166" s="178"/>
      <c r="T166" s="179"/>
      <c r="AT166" s="173" t="s">
        <v>229</v>
      </c>
      <c r="AU166" s="173" t="s">
        <v>85</v>
      </c>
      <c r="AV166" s="13" t="s">
        <v>85</v>
      </c>
      <c r="AW166" s="13" t="s">
        <v>30</v>
      </c>
      <c r="AX166" s="13" t="s">
        <v>74</v>
      </c>
      <c r="AY166" s="173" t="s">
        <v>222</v>
      </c>
    </row>
    <row r="167" spans="1:65" s="14" customFormat="1">
      <c r="B167" s="180"/>
      <c r="D167" s="172" t="s">
        <v>229</v>
      </c>
      <c r="E167" s="181" t="s">
        <v>1</v>
      </c>
      <c r="F167" s="182" t="s">
        <v>232</v>
      </c>
      <c r="H167" s="183">
        <v>18.704000000000001</v>
      </c>
      <c r="I167" s="184"/>
      <c r="L167" s="180"/>
      <c r="M167" s="185"/>
      <c r="N167" s="186"/>
      <c r="O167" s="186"/>
      <c r="P167" s="186"/>
      <c r="Q167" s="186"/>
      <c r="R167" s="186"/>
      <c r="S167" s="186"/>
      <c r="T167" s="187"/>
      <c r="AT167" s="181" t="s">
        <v>229</v>
      </c>
      <c r="AU167" s="181" t="s">
        <v>85</v>
      </c>
      <c r="AV167" s="14" t="s">
        <v>114</v>
      </c>
      <c r="AW167" s="14" t="s">
        <v>30</v>
      </c>
      <c r="AX167" s="14" t="s">
        <v>78</v>
      </c>
      <c r="AY167" s="181" t="s">
        <v>222</v>
      </c>
    </row>
    <row r="168" spans="1:65" s="2" customFormat="1" ht="21.75" customHeight="1">
      <c r="A168" s="33"/>
      <c r="B168" s="156"/>
      <c r="C168" s="157" t="s">
        <v>330</v>
      </c>
      <c r="D168" s="157" t="s">
        <v>224</v>
      </c>
      <c r="E168" s="158" t="s">
        <v>3245</v>
      </c>
      <c r="F168" s="159" t="s">
        <v>3246</v>
      </c>
      <c r="G168" s="160" t="s">
        <v>249</v>
      </c>
      <c r="H168" s="161">
        <v>18.704000000000001</v>
      </c>
      <c r="I168" s="162"/>
      <c r="J168" s="163">
        <f>ROUND(I168*H168,2)</f>
        <v>0</v>
      </c>
      <c r="K168" s="164"/>
      <c r="L168" s="34"/>
      <c r="M168" s="165" t="s">
        <v>1</v>
      </c>
      <c r="N168" s="166" t="s">
        <v>40</v>
      </c>
      <c r="O168" s="62"/>
      <c r="P168" s="167">
        <f>O168*H168</f>
        <v>0</v>
      </c>
      <c r="Q168" s="167">
        <v>0</v>
      </c>
      <c r="R168" s="167">
        <f>Q168*H168</f>
        <v>0</v>
      </c>
      <c r="S168" s="167">
        <v>0</v>
      </c>
      <c r="T168" s="16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114</v>
      </c>
      <c r="AT168" s="169" t="s">
        <v>224</v>
      </c>
      <c r="AU168" s="169" t="s">
        <v>85</v>
      </c>
      <c r="AY168" s="18" t="s">
        <v>222</v>
      </c>
      <c r="BE168" s="170">
        <f>IF(N168="základná",J168,0)</f>
        <v>0</v>
      </c>
      <c r="BF168" s="170">
        <f>IF(N168="znížená",J168,0)</f>
        <v>0</v>
      </c>
      <c r="BG168" s="170">
        <f>IF(N168="zákl. prenesená",J168,0)</f>
        <v>0</v>
      </c>
      <c r="BH168" s="170">
        <f>IF(N168="zníž. prenesená",J168,0)</f>
        <v>0</v>
      </c>
      <c r="BI168" s="170">
        <f>IF(N168="nulová",J168,0)</f>
        <v>0</v>
      </c>
      <c r="BJ168" s="18" t="s">
        <v>85</v>
      </c>
      <c r="BK168" s="170">
        <f>ROUND(I168*H168,2)</f>
        <v>0</v>
      </c>
      <c r="BL168" s="18" t="s">
        <v>114</v>
      </c>
      <c r="BM168" s="169" t="s">
        <v>3247</v>
      </c>
    </row>
    <row r="169" spans="1:65" s="2" customFormat="1" ht="16.5" customHeight="1">
      <c r="A169" s="33"/>
      <c r="B169" s="156"/>
      <c r="C169" s="157" t="s">
        <v>314</v>
      </c>
      <c r="D169" s="157" t="s">
        <v>224</v>
      </c>
      <c r="E169" s="158" t="s">
        <v>3248</v>
      </c>
      <c r="F169" s="159" t="s">
        <v>3249</v>
      </c>
      <c r="G169" s="160" t="s">
        <v>482</v>
      </c>
      <c r="H169" s="161">
        <v>0.108</v>
      </c>
      <c r="I169" s="162"/>
      <c r="J169" s="163">
        <f>ROUND(I169*H169,2)</f>
        <v>0</v>
      </c>
      <c r="K169" s="164"/>
      <c r="L169" s="34"/>
      <c r="M169" s="165" t="s">
        <v>1</v>
      </c>
      <c r="N169" s="166" t="s">
        <v>40</v>
      </c>
      <c r="O169" s="62"/>
      <c r="P169" s="167">
        <f>O169*H169</f>
        <v>0</v>
      </c>
      <c r="Q169" s="167">
        <v>1.01895</v>
      </c>
      <c r="R169" s="167">
        <f>Q169*H169</f>
        <v>0.11004659999999999</v>
      </c>
      <c r="S169" s="167">
        <v>0</v>
      </c>
      <c r="T169" s="16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114</v>
      </c>
      <c r="AT169" s="169" t="s">
        <v>224</v>
      </c>
      <c r="AU169" s="169" t="s">
        <v>85</v>
      </c>
      <c r="AY169" s="18" t="s">
        <v>222</v>
      </c>
      <c r="BE169" s="170">
        <f>IF(N169="základná",J169,0)</f>
        <v>0</v>
      </c>
      <c r="BF169" s="170">
        <f>IF(N169="znížená",J169,0)</f>
        <v>0</v>
      </c>
      <c r="BG169" s="170">
        <f>IF(N169="zákl. prenesená",J169,0)</f>
        <v>0</v>
      </c>
      <c r="BH169" s="170">
        <f>IF(N169="zníž. prenesená",J169,0)</f>
        <v>0</v>
      </c>
      <c r="BI169" s="170">
        <f>IF(N169="nulová",J169,0)</f>
        <v>0</v>
      </c>
      <c r="BJ169" s="18" t="s">
        <v>85</v>
      </c>
      <c r="BK169" s="170">
        <f>ROUND(I169*H169,2)</f>
        <v>0</v>
      </c>
      <c r="BL169" s="18" t="s">
        <v>114</v>
      </c>
      <c r="BM169" s="169" t="s">
        <v>3250</v>
      </c>
    </row>
    <row r="170" spans="1:65" s="13" customFormat="1">
      <c r="B170" s="171"/>
      <c r="D170" s="172" t="s">
        <v>229</v>
      </c>
      <c r="E170" s="173" t="s">
        <v>1</v>
      </c>
      <c r="F170" s="174" t="s">
        <v>3251</v>
      </c>
      <c r="H170" s="175">
        <v>0.05</v>
      </c>
      <c r="I170" s="176"/>
      <c r="L170" s="171"/>
      <c r="M170" s="177"/>
      <c r="N170" s="178"/>
      <c r="O170" s="178"/>
      <c r="P170" s="178"/>
      <c r="Q170" s="178"/>
      <c r="R170" s="178"/>
      <c r="S170" s="178"/>
      <c r="T170" s="179"/>
      <c r="AT170" s="173" t="s">
        <v>229</v>
      </c>
      <c r="AU170" s="173" t="s">
        <v>85</v>
      </c>
      <c r="AV170" s="13" t="s">
        <v>85</v>
      </c>
      <c r="AW170" s="13" t="s">
        <v>30</v>
      </c>
      <c r="AX170" s="13" t="s">
        <v>74</v>
      </c>
      <c r="AY170" s="173" t="s">
        <v>222</v>
      </c>
    </row>
    <row r="171" spans="1:65" s="13" customFormat="1">
      <c r="B171" s="171"/>
      <c r="D171" s="172" t="s">
        <v>229</v>
      </c>
      <c r="E171" s="173" t="s">
        <v>1</v>
      </c>
      <c r="F171" s="174" t="s">
        <v>3252</v>
      </c>
      <c r="H171" s="175">
        <v>5.2999999999999999E-2</v>
      </c>
      <c r="I171" s="176"/>
      <c r="L171" s="171"/>
      <c r="M171" s="177"/>
      <c r="N171" s="178"/>
      <c r="O171" s="178"/>
      <c r="P171" s="178"/>
      <c r="Q171" s="178"/>
      <c r="R171" s="178"/>
      <c r="S171" s="178"/>
      <c r="T171" s="179"/>
      <c r="AT171" s="173" t="s">
        <v>229</v>
      </c>
      <c r="AU171" s="173" t="s">
        <v>85</v>
      </c>
      <c r="AV171" s="13" t="s">
        <v>85</v>
      </c>
      <c r="AW171" s="13" t="s">
        <v>30</v>
      </c>
      <c r="AX171" s="13" t="s">
        <v>74</v>
      </c>
      <c r="AY171" s="173" t="s">
        <v>222</v>
      </c>
    </row>
    <row r="172" spans="1:65" s="14" customFormat="1">
      <c r="B172" s="180"/>
      <c r="D172" s="172" t="s">
        <v>229</v>
      </c>
      <c r="E172" s="181" t="s">
        <v>1</v>
      </c>
      <c r="F172" s="182" t="s">
        <v>232</v>
      </c>
      <c r="H172" s="183">
        <v>0.10300000000000001</v>
      </c>
      <c r="I172" s="184"/>
      <c r="L172" s="180"/>
      <c r="M172" s="185"/>
      <c r="N172" s="186"/>
      <c r="O172" s="186"/>
      <c r="P172" s="186"/>
      <c r="Q172" s="186"/>
      <c r="R172" s="186"/>
      <c r="S172" s="186"/>
      <c r="T172" s="187"/>
      <c r="AT172" s="181" t="s">
        <v>229</v>
      </c>
      <c r="AU172" s="181" t="s">
        <v>85</v>
      </c>
      <c r="AV172" s="14" t="s">
        <v>114</v>
      </c>
      <c r="AW172" s="14" t="s">
        <v>30</v>
      </c>
      <c r="AX172" s="14" t="s">
        <v>74</v>
      </c>
      <c r="AY172" s="181" t="s">
        <v>222</v>
      </c>
    </row>
    <row r="173" spans="1:65" s="13" customFormat="1">
      <c r="B173" s="171"/>
      <c r="D173" s="172" t="s">
        <v>229</v>
      </c>
      <c r="E173" s="173" t="s">
        <v>1</v>
      </c>
      <c r="F173" s="174" t="s">
        <v>3253</v>
      </c>
      <c r="H173" s="175">
        <v>0.108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229</v>
      </c>
      <c r="AU173" s="173" t="s">
        <v>85</v>
      </c>
      <c r="AV173" s="13" t="s">
        <v>85</v>
      </c>
      <c r="AW173" s="13" t="s">
        <v>30</v>
      </c>
      <c r="AX173" s="13" t="s">
        <v>78</v>
      </c>
      <c r="AY173" s="173" t="s">
        <v>222</v>
      </c>
    </row>
    <row r="174" spans="1:65" s="2" customFormat="1" ht="16.5" customHeight="1">
      <c r="A174" s="33"/>
      <c r="B174" s="156"/>
      <c r="C174" s="157" t="s">
        <v>335</v>
      </c>
      <c r="D174" s="157" t="s">
        <v>224</v>
      </c>
      <c r="E174" s="158" t="s">
        <v>3254</v>
      </c>
      <c r="F174" s="159" t="s">
        <v>3255</v>
      </c>
      <c r="G174" s="160" t="s">
        <v>482</v>
      </c>
      <c r="H174" s="161">
        <v>0.17499999999999999</v>
      </c>
      <c r="I174" s="162"/>
      <c r="J174" s="163">
        <f>ROUND(I174*H174,2)</f>
        <v>0</v>
      </c>
      <c r="K174" s="164"/>
      <c r="L174" s="34"/>
      <c r="M174" s="165" t="s">
        <v>1</v>
      </c>
      <c r="N174" s="166" t="s">
        <v>40</v>
      </c>
      <c r="O174" s="62"/>
      <c r="P174" s="167">
        <f>O174*H174</f>
        <v>0</v>
      </c>
      <c r="Q174" s="167">
        <v>1.20296</v>
      </c>
      <c r="R174" s="167">
        <f>Q174*H174</f>
        <v>0.21051799999999998</v>
      </c>
      <c r="S174" s="167">
        <v>0</v>
      </c>
      <c r="T174" s="16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114</v>
      </c>
      <c r="AT174" s="169" t="s">
        <v>224</v>
      </c>
      <c r="AU174" s="169" t="s">
        <v>85</v>
      </c>
      <c r="AY174" s="18" t="s">
        <v>222</v>
      </c>
      <c r="BE174" s="170">
        <f>IF(N174="základná",J174,0)</f>
        <v>0</v>
      </c>
      <c r="BF174" s="170">
        <f>IF(N174="znížená",J174,0)</f>
        <v>0</v>
      </c>
      <c r="BG174" s="170">
        <f>IF(N174="zákl. prenesená",J174,0)</f>
        <v>0</v>
      </c>
      <c r="BH174" s="170">
        <f>IF(N174="zníž. prenesená",J174,0)</f>
        <v>0</v>
      </c>
      <c r="BI174" s="170">
        <f>IF(N174="nulová",J174,0)</f>
        <v>0</v>
      </c>
      <c r="BJ174" s="18" t="s">
        <v>85</v>
      </c>
      <c r="BK174" s="170">
        <f>ROUND(I174*H174,2)</f>
        <v>0</v>
      </c>
      <c r="BL174" s="18" t="s">
        <v>114</v>
      </c>
      <c r="BM174" s="169" t="s">
        <v>3256</v>
      </c>
    </row>
    <row r="175" spans="1:65" s="13" customFormat="1">
      <c r="B175" s="171"/>
      <c r="D175" s="172" t="s">
        <v>229</v>
      </c>
      <c r="E175" s="173" t="s">
        <v>1</v>
      </c>
      <c r="F175" s="174" t="s">
        <v>3257</v>
      </c>
      <c r="H175" s="175">
        <v>0.16700000000000001</v>
      </c>
      <c r="I175" s="176"/>
      <c r="L175" s="171"/>
      <c r="M175" s="177"/>
      <c r="N175" s="178"/>
      <c r="O175" s="178"/>
      <c r="P175" s="178"/>
      <c r="Q175" s="178"/>
      <c r="R175" s="178"/>
      <c r="S175" s="178"/>
      <c r="T175" s="179"/>
      <c r="AT175" s="173" t="s">
        <v>229</v>
      </c>
      <c r="AU175" s="173" t="s">
        <v>85</v>
      </c>
      <c r="AV175" s="13" t="s">
        <v>85</v>
      </c>
      <c r="AW175" s="13" t="s">
        <v>30</v>
      </c>
      <c r="AX175" s="13" t="s">
        <v>74</v>
      </c>
      <c r="AY175" s="173" t="s">
        <v>222</v>
      </c>
    </row>
    <row r="176" spans="1:65" s="14" customFormat="1">
      <c r="B176" s="180"/>
      <c r="D176" s="172" t="s">
        <v>229</v>
      </c>
      <c r="E176" s="181" t="s">
        <v>1</v>
      </c>
      <c r="F176" s="182" t="s">
        <v>232</v>
      </c>
      <c r="H176" s="183">
        <v>0.16700000000000001</v>
      </c>
      <c r="I176" s="184"/>
      <c r="L176" s="180"/>
      <c r="M176" s="185"/>
      <c r="N176" s="186"/>
      <c r="O176" s="186"/>
      <c r="P176" s="186"/>
      <c r="Q176" s="186"/>
      <c r="R176" s="186"/>
      <c r="S176" s="186"/>
      <c r="T176" s="187"/>
      <c r="AT176" s="181" t="s">
        <v>229</v>
      </c>
      <c r="AU176" s="181" t="s">
        <v>85</v>
      </c>
      <c r="AV176" s="14" t="s">
        <v>114</v>
      </c>
      <c r="AW176" s="14" t="s">
        <v>30</v>
      </c>
      <c r="AX176" s="14" t="s">
        <v>74</v>
      </c>
      <c r="AY176" s="181" t="s">
        <v>222</v>
      </c>
    </row>
    <row r="177" spans="1:65" s="13" customFormat="1">
      <c r="B177" s="171"/>
      <c r="D177" s="172" t="s">
        <v>229</v>
      </c>
      <c r="E177" s="173" t="s">
        <v>1</v>
      </c>
      <c r="F177" s="174" t="s">
        <v>3258</v>
      </c>
      <c r="H177" s="175">
        <v>0.17499999999999999</v>
      </c>
      <c r="I177" s="176"/>
      <c r="L177" s="171"/>
      <c r="M177" s="177"/>
      <c r="N177" s="178"/>
      <c r="O177" s="178"/>
      <c r="P177" s="178"/>
      <c r="Q177" s="178"/>
      <c r="R177" s="178"/>
      <c r="S177" s="178"/>
      <c r="T177" s="179"/>
      <c r="AT177" s="173" t="s">
        <v>229</v>
      </c>
      <c r="AU177" s="173" t="s">
        <v>85</v>
      </c>
      <c r="AV177" s="13" t="s">
        <v>85</v>
      </c>
      <c r="AW177" s="13" t="s">
        <v>30</v>
      </c>
      <c r="AX177" s="13" t="s">
        <v>78</v>
      </c>
      <c r="AY177" s="173" t="s">
        <v>222</v>
      </c>
    </row>
    <row r="178" spans="1:65" s="2" customFormat="1" ht="16.5" customHeight="1">
      <c r="A178" s="33"/>
      <c r="B178" s="156"/>
      <c r="C178" s="157" t="s">
        <v>479</v>
      </c>
      <c r="D178" s="157" t="s">
        <v>224</v>
      </c>
      <c r="E178" s="158" t="s">
        <v>3259</v>
      </c>
      <c r="F178" s="159" t="s">
        <v>3260</v>
      </c>
      <c r="G178" s="160" t="s">
        <v>399</v>
      </c>
      <c r="H178" s="161">
        <v>22.8</v>
      </c>
      <c r="I178" s="162"/>
      <c r="J178" s="163">
        <f>ROUND(I178*H178,2)</f>
        <v>0</v>
      </c>
      <c r="K178" s="164"/>
      <c r="L178" s="34"/>
      <c r="M178" s="165" t="s">
        <v>1</v>
      </c>
      <c r="N178" s="166" t="s">
        <v>40</v>
      </c>
      <c r="O178" s="62"/>
      <c r="P178" s="167">
        <f>O178*H178</f>
        <v>0</v>
      </c>
      <c r="Q178" s="167">
        <v>0</v>
      </c>
      <c r="R178" s="167">
        <f>Q178*H178</f>
        <v>0</v>
      </c>
      <c r="S178" s="167">
        <v>0</v>
      </c>
      <c r="T178" s="168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114</v>
      </c>
      <c r="AT178" s="169" t="s">
        <v>224</v>
      </c>
      <c r="AU178" s="169" t="s">
        <v>85</v>
      </c>
      <c r="AY178" s="18" t="s">
        <v>222</v>
      </c>
      <c r="BE178" s="170">
        <f>IF(N178="základná",J178,0)</f>
        <v>0</v>
      </c>
      <c r="BF178" s="170">
        <f>IF(N178="znížená",J178,0)</f>
        <v>0</v>
      </c>
      <c r="BG178" s="170">
        <f>IF(N178="zákl. prenesená",J178,0)</f>
        <v>0</v>
      </c>
      <c r="BH178" s="170">
        <f>IF(N178="zníž. prenesená",J178,0)</f>
        <v>0</v>
      </c>
      <c r="BI178" s="170">
        <f>IF(N178="nulová",J178,0)</f>
        <v>0</v>
      </c>
      <c r="BJ178" s="18" t="s">
        <v>85</v>
      </c>
      <c r="BK178" s="170">
        <f>ROUND(I178*H178,2)</f>
        <v>0</v>
      </c>
      <c r="BL178" s="18" t="s">
        <v>114</v>
      </c>
      <c r="BM178" s="169" t="s">
        <v>3261</v>
      </c>
    </row>
    <row r="179" spans="1:65" s="13" customFormat="1">
      <c r="B179" s="171"/>
      <c r="D179" s="172" t="s">
        <v>229</v>
      </c>
      <c r="E179" s="173" t="s">
        <v>1</v>
      </c>
      <c r="F179" s="174" t="s">
        <v>3262</v>
      </c>
      <c r="H179" s="175">
        <v>22.8</v>
      </c>
      <c r="I179" s="176"/>
      <c r="L179" s="171"/>
      <c r="M179" s="177"/>
      <c r="N179" s="178"/>
      <c r="O179" s="178"/>
      <c r="P179" s="178"/>
      <c r="Q179" s="178"/>
      <c r="R179" s="178"/>
      <c r="S179" s="178"/>
      <c r="T179" s="179"/>
      <c r="AT179" s="173" t="s">
        <v>229</v>
      </c>
      <c r="AU179" s="173" t="s">
        <v>85</v>
      </c>
      <c r="AV179" s="13" t="s">
        <v>85</v>
      </c>
      <c r="AW179" s="13" t="s">
        <v>30</v>
      </c>
      <c r="AX179" s="13" t="s">
        <v>78</v>
      </c>
      <c r="AY179" s="173" t="s">
        <v>222</v>
      </c>
    </row>
    <row r="180" spans="1:65" s="2" customFormat="1" ht="16.5" customHeight="1">
      <c r="A180" s="33"/>
      <c r="B180" s="156"/>
      <c r="C180" s="209" t="s">
        <v>484</v>
      </c>
      <c r="D180" s="209" t="s">
        <v>588</v>
      </c>
      <c r="E180" s="210" t="s">
        <v>3263</v>
      </c>
      <c r="F180" s="211" t="s">
        <v>3264</v>
      </c>
      <c r="G180" s="212" t="s">
        <v>399</v>
      </c>
      <c r="H180" s="213">
        <v>23.721</v>
      </c>
      <c r="I180" s="214"/>
      <c r="J180" s="215">
        <f>ROUND(I180*H180,2)</f>
        <v>0</v>
      </c>
      <c r="K180" s="216"/>
      <c r="L180" s="217"/>
      <c r="M180" s="218" t="s">
        <v>1</v>
      </c>
      <c r="N180" s="219" t="s">
        <v>40</v>
      </c>
      <c r="O180" s="62"/>
      <c r="P180" s="167">
        <f>O180*H180</f>
        <v>0</v>
      </c>
      <c r="Q180" s="167">
        <v>4.8000000000000001E-4</v>
      </c>
      <c r="R180" s="167">
        <f>Q180*H180</f>
        <v>1.138608E-2</v>
      </c>
      <c r="S180" s="167">
        <v>0</v>
      </c>
      <c r="T180" s="168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153</v>
      </c>
      <c r="AT180" s="169" t="s">
        <v>588</v>
      </c>
      <c r="AU180" s="169" t="s">
        <v>85</v>
      </c>
      <c r="AY180" s="18" t="s">
        <v>222</v>
      </c>
      <c r="BE180" s="170">
        <f>IF(N180="základná",J180,0)</f>
        <v>0</v>
      </c>
      <c r="BF180" s="170">
        <f>IF(N180="znížená",J180,0)</f>
        <v>0</v>
      </c>
      <c r="BG180" s="170">
        <f>IF(N180="zákl. prenesená",J180,0)</f>
        <v>0</v>
      </c>
      <c r="BH180" s="170">
        <f>IF(N180="zníž. prenesená",J180,0)</f>
        <v>0</v>
      </c>
      <c r="BI180" s="170">
        <f>IF(N180="nulová",J180,0)</f>
        <v>0</v>
      </c>
      <c r="BJ180" s="18" t="s">
        <v>85</v>
      </c>
      <c r="BK180" s="170">
        <f>ROUND(I180*H180,2)</f>
        <v>0</v>
      </c>
      <c r="BL180" s="18" t="s">
        <v>114</v>
      </c>
      <c r="BM180" s="169" t="s">
        <v>3265</v>
      </c>
    </row>
    <row r="181" spans="1:65" s="13" customFormat="1">
      <c r="B181" s="171"/>
      <c r="D181" s="172" t="s">
        <v>229</v>
      </c>
      <c r="E181" s="173" t="s">
        <v>1</v>
      </c>
      <c r="F181" s="174" t="s">
        <v>3266</v>
      </c>
      <c r="H181" s="175">
        <v>23.256</v>
      </c>
      <c r="I181" s="176"/>
      <c r="L181" s="171"/>
      <c r="M181" s="177"/>
      <c r="N181" s="178"/>
      <c r="O181" s="178"/>
      <c r="P181" s="178"/>
      <c r="Q181" s="178"/>
      <c r="R181" s="178"/>
      <c r="S181" s="178"/>
      <c r="T181" s="179"/>
      <c r="AT181" s="173" t="s">
        <v>229</v>
      </c>
      <c r="AU181" s="173" t="s">
        <v>85</v>
      </c>
      <c r="AV181" s="13" t="s">
        <v>85</v>
      </c>
      <c r="AW181" s="13" t="s">
        <v>30</v>
      </c>
      <c r="AX181" s="13" t="s">
        <v>78</v>
      </c>
      <c r="AY181" s="173" t="s">
        <v>222</v>
      </c>
    </row>
    <row r="182" spans="1:65" s="13" customFormat="1">
      <c r="B182" s="171"/>
      <c r="D182" s="172" t="s">
        <v>229</v>
      </c>
      <c r="F182" s="174" t="s">
        <v>3267</v>
      </c>
      <c r="H182" s="175">
        <v>23.721</v>
      </c>
      <c r="I182" s="176"/>
      <c r="L182" s="171"/>
      <c r="M182" s="177"/>
      <c r="N182" s="178"/>
      <c r="O182" s="178"/>
      <c r="P182" s="178"/>
      <c r="Q182" s="178"/>
      <c r="R182" s="178"/>
      <c r="S182" s="178"/>
      <c r="T182" s="179"/>
      <c r="AT182" s="173" t="s">
        <v>229</v>
      </c>
      <c r="AU182" s="173" t="s">
        <v>85</v>
      </c>
      <c r="AV182" s="13" t="s">
        <v>85</v>
      </c>
      <c r="AW182" s="13" t="s">
        <v>3</v>
      </c>
      <c r="AX182" s="13" t="s">
        <v>78</v>
      </c>
      <c r="AY182" s="173" t="s">
        <v>222</v>
      </c>
    </row>
    <row r="183" spans="1:65" s="12" customFormat="1" ht="22.95" customHeight="1">
      <c r="B183" s="143"/>
      <c r="D183" s="144" t="s">
        <v>73</v>
      </c>
      <c r="E183" s="154" t="s">
        <v>90</v>
      </c>
      <c r="F183" s="154" t="s">
        <v>716</v>
      </c>
      <c r="I183" s="146"/>
      <c r="J183" s="155">
        <f>BK183</f>
        <v>0</v>
      </c>
      <c r="L183" s="143"/>
      <c r="M183" s="148"/>
      <c r="N183" s="149"/>
      <c r="O183" s="149"/>
      <c r="P183" s="150">
        <f>P184</f>
        <v>0</v>
      </c>
      <c r="Q183" s="149"/>
      <c r="R183" s="150">
        <f>R184</f>
        <v>3.21E-4</v>
      </c>
      <c r="S183" s="149"/>
      <c r="T183" s="151">
        <f>T184</f>
        <v>0</v>
      </c>
      <c r="AR183" s="144" t="s">
        <v>78</v>
      </c>
      <c r="AT183" s="152" t="s">
        <v>73</v>
      </c>
      <c r="AU183" s="152" t="s">
        <v>78</v>
      </c>
      <c r="AY183" s="144" t="s">
        <v>222</v>
      </c>
      <c r="BK183" s="153">
        <f>BK184</f>
        <v>0</v>
      </c>
    </row>
    <row r="184" spans="1:65" s="2" customFormat="1" ht="16.5" customHeight="1">
      <c r="A184" s="33"/>
      <c r="B184" s="156"/>
      <c r="C184" s="157" t="s">
        <v>473</v>
      </c>
      <c r="D184" s="157" t="s">
        <v>224</v>
      </c>
      <c r="E184" s="158" t="s">
        <v>3268</v>
      </c>
      <c r="F184" s="159" t="s">
        <v>3269</v>
      </c>
      <c r="G184" s="160" t="s">
        <v>399</v>
      </c>
      <c r="H184" s="161">
        <v>0.3</v>
      </c>
      <c r="I184" s="162"/>
      <c r="J184" s="163">
        <f>ROUND(I184*H184,2)</f>
        <v>0</v>
      </c>
      <c r="K184" s="164"/>
      <c r="L184" s="34"/>
      <c r="M184" s="165" t="s">
        <v>1</v>
      </c>
      <c r="N184" s="166" t="s">
        <v>40</v>
      </c>
      <c r="O184" s="62"/>
      <c r="P184" s="167">
        <f>O184*H184</f>
        <v>0</v>
      </c>
      <c r="Q184" s="167">
        <v>1.07E-3</v>
      </c>
      <c r="R184" s="167">
        <f>Q184*H184</f>
        <v>3.21E-4</v>
      </c>
      <c r="S184" s="167">
        <v>0</v>
      </c>
      <c r="T184" s="168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114</v>
      </c>
      <c r="AT184" s="169" t="s">
        <v>224</v>
      </c>
      <c r="AU184" s="169" t="s">
        <v>85</v>
      </c>
      <c r="AY184" s="18" t="s">
        <v>222</v>
      </c>
      <c r="BE184" s="170">
        <f>IF(N184="základná",J184,0)</f>
        <v>0</v>
      </c>
      <c r="BF184" s="170">
        <f>IF(N184="znížená",J184,0)</f>
        <v>0</v>
      </c>
      <c r="BG184" s="170">
        <f>IF(N184="zákl. prenesená",J184,0)</f>
        <v>0</v>
      </c>
      <c r="BH184" s="170">
        <f>IF(N184="zníž. prenesená",J184,0)</f>
        <v>0</v>
      </c>
      <c r="BI184" s="170">
        <f>IF(N184="nulová",J184,0)</f>
        <v>0</v>
      </c>
      <c r="BJ184" s="18" t="s">
        <v>85</v>
      </c>
      <c r="BK184" s="170">
        <f>ROUND(I184*H184,2)</f>
        <v>0</v>
      </c>
      <c r="BL184" s="18" t="s">
        <v>114</v>
      </c>
      <c r="BM184" s="169" t="s">
        <v>3270</v>
      </c>
    </row>
    <row r="185" spans="1:65" s="12" customFormat="1" ht="22.95" customHeight="1">
      <c r="B185" s="143"/>
      <c r="D185" s="144" t="s">
        <v>73</v>
      </c>
      <c r="E185" s="154" t="s">
        <v>504</v>
      </c>
      <c r="F185" s="154" t="s">
        <v>505</v>
      </c>
      <c r="I185" s="146"/>
      <c r="J185" s="155">
        <f>BK185</f>
        <v>0</v>
      </c>
      <c r="L185" s="143"/>
      <c r="M185" s="148"/>
      <c r="N185" s="149"/>
      <c r="O185" s="149"/>
      <c r="P185" s="150">
        <f>P186</f>
        <v>0</v>
      </c>
      <c r="Q185" s="149"/>
      <c r="R185" s="150">
        <f>R186</f>
        <v>0</v>
      </c>
      <c r="S185" s="149"/>
      <c r="T185" s="151">
        <f>T186</f>
        <v>0</v>
      </c>
      <c r="AR185" s="144" t="s">
        <v>78</v>
      </c>
      <c r="AT185" s="152" t="s">
        <v>73</v>
      </c>
      <c r="AU185" s="152" t="s">
        <v>78</v>
      </c>
      <c r="AY185" s="144" t="s">
        <v>222</v>
      </c>
      <c r="BK185" s="153">
        <f>BK186</f>
        <v>0</v>
      </c>
    </row>
    <row r="186" spans="1:65" s="2" customFormat="1" ht="24.15" customHeight="1">
      <c r="A186" s="33"/>
      <c r="B186" s="156"/>
      <c r="C186" s="157" t="s">
        <v>7</v>
      </c>
      <c r="D186" s="157" t="s">
        <v>224</v>
      </c>
      <c r="E186" s="158" t="s">
        <v>3271</v>
      </c>
      <c r="F186" s="159" t="s">
        <v>3272</v>
      </c>
      <c r="G186" s="160" t="s">
        <v>482</v>
      </c>
      <c r="H186" s="161">
        <v>56.341000000000001</v>
      </c>
      <c r="I186" s="162"/>
      <c r="J186" s="163">
        <f>ROUND(I186*H186,2)</f>
        <v>0</v>
      </c>
      <c r="K186" s="164"/>
      <c r="L186" s="34"/>
      <c r="M186" s="165" t="s">
        <v>1</v>
      </c>
      <c r="N186" s="166" t="s">
        <v>40</v>
      </c>
      <c r="O186" s="62"/>
      <c r="P186" s="167">
        <f>O186*H186</f>
        <v>0</v>
      </c>
      <c r="Q186" s="167">
        <v>0</v>
      </c>
      <c r="R186" s="167">
        <f>Q186*H186</f>
        <v>0</v>
      </c>
      <c r="S186" s="167">
        <v>0</v>
      </c>
      <c r="T186" s="16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114</v>
      </c>
      <c r="AT186" s="169" t="s">
        <v>224</v>
      </c>
      <c r="AU186" s="169" t="s">
        <v>85</v>
      </c>
      <c r="AY186" s="18" t="s">
        <v>222</v>
      </c>
      <c r="BE186" s="170">
        <f>IF(N186="základná",J186,0)</f>
        <v>0</v>
      </c>
      <c r="BF186" s="170">
        <f>IF(N186="znížená",J186,0)</f>
        <v>0</v>
      </c>
      <c r="BG186" s="170">
        <f>IF(N186="zákl. prenesená",J186,0)</f>
        <v>0</v>
      </c>
      <c r="BH186" s="170">
        <f>IF(N186="zníž. prenesená",J186,0)</f>
        <v>0</v>
      </c>
      <c r="BI186" s="170">
        <f>IF(N186="nulová",J186,0)</f>
        <v>0</v>
      </c>
      <c r="BJ186" s="18" t="s">
        <v>85</v>
      </c>
      <c r="BK186" s="170">
        <f>ROUND(I186*H186,2)</f>
        <v>0</v>
      </c>
      <c r="BL186" s="18" t="s">
        <v>114</v>
      </c>
      <c r="BM186" s="169" t="s">
        <v>3273</v>
      </c>
    </row>
    <row r="187" spans="1:65" s="12" customFormat="1" ht="25.95" customHeight="1">
      <c r="B187" s="143"/>
      <c r="D187" s="144" t="s">
        <v>73</v>
      </c>
      <c r="E187" s="145" t="s">
        <v>588</v>
      </c>
      <c r="F187" s="145" t="s">
        <v>589</v>
      </c>
      <c r="I187" s="146"/>
      <c r="J187" s="147">
        <f>BK187</f>
        <v>0</v>
      </c>
      <c r="L187" s="143"/>
      <c r="M187" s="148"/>
      <c r="N187" s="149"/>
      <c r="O187" s="149"/>
      <c r="P187" s="150">
        <f>P188+P192</f>
        <v>0</v>
      </c>
      <c r="Q187" s="149"/>
      <c r="R187" s="150">
        <f>R188+R192</f>
        <v>0</v>
      </c>
      <c r="S187" s="149"/>
      <c r="T187" s="151">
        <f>T188+T192</f>
        <v>0</v>
      </c>
      <c r="AR187" s="144" t="s">
        <v>90</v>
      </c>
      <c r="AT187" s="152" t="s">
        <v>73</v>
      </c>
      <c r="AU187" s="152" t="s">
        <v>74</v>
      </c>
      <c r="AY187" s="144" t="s">
        <v>222</v>
      </c>
      <c r="BK187" s="153">
        <f>BK188+BK192</f>
        <v>0</v>
      </c>
    </row>
    <row r="188" spans="1:65" s="12" customFormat="1" ht="22.95" customHeight="1">
      <c r="B188" s="143"/>
      <c r="D188" s="144" t="s">
        <v>73</v>
      </c>
      <c r="E188" s="154" t="s">
        <v>3039</v>
      </c>
      <c r="F188" s="154" t="s">
        <v>3040</v>
      </c>
      <c r="I188" s="146"/>
      <c r="J188" s="155">
        <f>BK188</f>
        <v>0</v>
      </c>
      <c r="L188" s="143"/>
      <c r="M188" s="148"/>
      <c r="N188" s="149"/>
      <c r="O188" s="149"/>
      <c r="P188" s="150">
        <f>SUM(P189:P191)</f>
        <v>0</v>
      </c>
      <c r="Q188" s="149"/>
      <c r="R188" s="150">
        <f>SUM(R189:R191)</f>
        <v>0</v>
      </c>
      <c r="S188" s="149"/>
      <c r="T188" s="151">
        <f>SUM(T189:T191)</f>
        <v>0</v>
      </c>
      <c r="AR188" s="144" t="s">
        <v>90</v>
      </c>
      <c r="AT188" s="152" t="s">
        <v>73</v>
      </c>
      <c r="AU188" s="152" t="s">
        <v>78</v>
      </c>
      <c r="AY188" s="144" t="s">
        <v>222</v>
      </c>
      <c r="BK188" s="153">
        <f>SUM(BK189:BK191)</f>
        <v>0</v>
      </c>
    </row>
    <row r="189" spans="1:65" s="2" customFormat="1" ht="16.5" customHeight="1">
      <c r="A189" s="33"/>
      <c r="B189" s="156"/>
      <c r="C189" s="157" t="s">
        <v>380</v>
      </c>
      <c r="D189" s="157" t="s">
        <v>224</v>
      </c>
      <c r="E189" s="158" t="s">
        <v>3274</v>
      </c>
      <c r="F189" s="159" t="s">
        <v>3275</v>
      </c>
      <c r="G189" s="160" t="s">
        <v>227</v>
      </c>
      <c r="H189" s="161">
        <v>4</v>
      </c>
      <c r="I189" s="162"/>
      <c r="J189" s="163">
        <f>ROUND(I189*H189,2)</f>
        <v>0</v>
      </c>
      <c r="K189" s="164"/>
      <c r="L189" s="34"/>
      <c r="M189" s="165" t="s">
        <v>1</v>
      </c>
      <c r="N189" s="166" t="s">
        <v>40</v>
      </c>
      <c r="O189" s="62"/>
      <c r="P189" s="167">
        <f>O189*H189</f>
        <v>0</v>
      </c>
      <c r="Q189" s="167">
        <v>0</v>
      </c>
      <c r="R189" s="167">
        <f>Q189*H189</f>
        <v>0</v>
      </c>
      <c r="S189" s="167">
        <v>0</v>
      </c>
      <c r="T189" s="16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595</v>
      </c>
      <c r="AT189" s="169" t="s">
        <v>224</v>
      </c>
      <c r="AU189" s="169" t="s">
        <v>85</v>
      </c>
      <c r="AY189" s="18" t="s">
        <v>222</v>
      </c>
      <c r="BE189" s="170">
        <f>IF(N189="základná",J189,0)</f>
        <v>0</v>
      </c>
      <c r="BF189" s="170">
        <f>IF(N189="znížená",J189,0)</f>
        <v>0</v>
      </c>
      <c r="BG189" s="170">
        <f>IF(N189="zákl. prenesená",J189,0)</f>
        <v>0</v>
      </c>
      <c r="BH189" s="170">
        <f>IF(N189="zníž. prenesená",J189,0)</f>
        <v>0</v>
      </c>
      <c r="BI189" s="170">
        <f>IF(N189="nulová",J189,0)</f>
        <v>0</v>
      </c>
      <c r="BJ189" s="18" t="s">
        <v>85</v>
      </c>
      <c r="BK189" s="170">
        <f>ROUND(I189*H189,2)</f>
        <v>0</v>
      </c>
      <c r="BL189" s="18" t="s">
        <v>595</v>
      </c>
      <c r="BM189" s="169" t="s">
        <v>3276</v>
      </c>
    </row>
    <row r="190" spans="1:65" s="2" customFormat="1" ht="16.5" customHeight="1">
      <c r="A190" s="33"/>
      <c r="B190" s="156"/>
      <c r="C190" s="209" t="s">
        <v>415</v>
      </c>
      <c r="D190" s="209" t="s">
        <v>588</v>
      </c>
      <c r="E190" s="210" t="s">
        <v>3277</v>
      </c>
      <c r="F190" s="211" t="s">
        <v>3278</v>
      </c>
      <c r="G190" s="212" t="s">
        <v>399</v>
      </c>
      <c r="H190" s="213">
        <v>5.6</v>
      </c>
      <c r="I190" s="214"/>
      <c r="J190" s="215">
        <f>ROUND(I190*H190,2)</f>
        <v>0</v>
      </c>
      <c r="K190" s="216"/>
      <c r="L190" s="217"/>
      <c r="M190" s="218" t="s">
        <v>1</v>
      </c>
      <c r="N190" s="219" t="s">
        <v>40</v>
      </c>
      <c r="O190" s="62"/>
      <c r="P190" s="167">
        <f>O190*H190</f>
        <v>0</v>
      </c>
      <c r="Q190" s="167">
        <v>0</v>
      </c>
      <c r="R190" s="167">
        <f>Q190*H190</f>
        <v>0</v>
      </c>
      <c r="S190" s="167">
        <v>0</v>
      </c>
      <c r="T190" s="16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1521</v>
      </c>
      <c r="AT190" s="169" t="s">
        <v>588</v>
      </c>
      <c r="AU190" s="169" t="s">
        <v>85</v>
      </c>
      <c r="AY190" s="18" t="s">
        <v>222</v>
      </c>
      <c r="BE190" s="170">
        <f>IF(N190="základná",J190,0)</f>
        <v>0</v>
      </c>
      <c r="BF190" s="170">
        <f>IF(N190="znížená",J190,0)</f>
        <v>0</v>
      </c>
      <c r="BG190" s="170">
        <f>IF(N190="zákl. prenesená",J190,0)</f>
        <v>0</v>
      </c>
      <c r="BH190" s="170">
        <f>IF(N190="zníž. prenesená",J190,0)</f>
        <v>0</v>
      </c>
      <c r="BI190" s="170">
        <f>IF(N190="nulová",J190,0)</f>
        <v>0</v>
      </c>
      <c r="BJ190" s="18" t="s">
        <v>85</v>
      </c>
      <c r="BK190" s="170">
        <f>ROUND(I190*H190,2)</f>
        <v>0</v>
      </c>
      <c r="BL190" s="18" t="s">
        <v>1521</v>
      </c>
      <c r="BM190" s="169" t="s">
        <v>3279</v>
      </c>
    </row>
    <row r="191" spans="1:65" s="13" customFormat="1">
      <c r="B191" s="171"/>
      <c r="D191" s="172" t="s">
        <v>229</v>
      </c>
      <c r="E191" s="173" t="s">
        <v>1</v>
      </c>
      <c r="F191" s="174" t="s">
        <v>3280</v>
      </c>
      <c r="H191" s="175">
        <v>5.6</v>
      </c>
      <c r="I191" s="176"/>
      <c r="L191" s="171"/>
      <c r="M191" s="177"/>
      <c r="N191" s="178"/>
      <c r="O191" s="178"/>
      <c r="P191" s="178"/>
      <c r="Q191" s="178"/>
      <c r="R191" s="178"/>
      <c r="S191" s="178"/>
      <c r="T191" s="179"/>
      <c r="AT191" s="173" t="s">
        <v>229</v>
      </c>
      <c r="AU191" s="173" t="s">
        <v>85</v>
      </c>
      <c r="AV191" s="13" t="s">
        <v>85</v>
      </c>
      <c r="AW191" s="13" t="s">
        <v>30</v>
      </c>
      <c r="AX191" s="13" t="s">
        <v>78</v>
      </c>
      <c r="AY191" s="173" t="s">
        <v>222</v>
      </c>
    </row>
    <row r="192" spans="1:65" s="12" customFormat="1" ht="22.95" customHeight="1">
      <c r="B192" s="143"/>
      <c r="D192" s="144" t="s">
        <v>73</v>
      </c>
      <c r="E192" s="154" t="s">
        <v>3281</v>
      </c>
      <c r="F192" s="154" t="s">
        <v>3282</v>
      </c>
      <c r="I192" s="146"/>
      <c r="J192" s="155">
        <f>BK192</f>
        <v>0</v>
      </c>
      <c r="L192" s="143"/>
      <c r="M192" s="148"/>
      <c r="N192" s="149"/>
      <c r="O192" s="149"/>
      <c r="P192" s="150">
        <f>P193</f>
        <v>0</v>
      </c>
      <c r="Q192" s="149"/>
      <c r="R192" s="150">
        <f>R193</f>
        <v>0</v>
      </c>
      <c r="S192" s="149"/>
      <c r="T192" s="151">
        <f>T193</f>
        <v>0</v>
      </c>
      <c r="AR192" s="144" t="s">
        <v>90</v>
      </c>
      <c r="AT192" s="152" t="s">
        <v>73</v>
      </c>
      <c r="AU192" s="152" t="s">
        <v>78</v>
      </c>
      <c r="AY192" s="144" t="s">
        <v>222</v>
      </c>
      <c r="BK192" s="153">
        <f>BK193</f>
        <v>0</v>
      </c>
    </row>
    <row r="193" spans="1:65" s="2" customFormat="1" ht="44.25" customHeight="1">
      <c r="A193" s="33"/>
      <c r="B193" s="156"/>
      <c r="C193" s="157" t="s">
        <v>78</v>
      </c>
      <c r="D193" s="157" t="s">
        <v>224</v>
      </c>
      <c r="E193" s="158" t="s">
        <v>3283</v>
      </c>
      <c r="F193" s="159" t="s">
        <v>3284</v>
      </c>
      <c r="G193" s="160" t="s">
        <v>1369</v>
      </c>
      <c r="H193" s="161">
        <v>1</v>
      </c>
      <c r="I193" s="162"/>
      <c r="J193" s="163">
        <f>ROUND(I193*H193,2)</f>
        <v>0</v>
      </c>
      <c r="K193" s="164"/>
      <c r="L193" s="34"/>
      <c r="M193" s="220" t="s">
        <v>1</v>
      </c>
      <c r="N193" s="221" t="s">
        <v>40</v>
      </c>
      <c r="O193" s="222"/>
      <c r="P193" s="223">
        <f>O193*H193</f>
        <v>0</v>
      </c>
      <c r="Q193" s="223">
        <v>0</v>
      </c>
      <c r="R193" s="223">
        <f>Q193*H193</f>
        <v>0</v>
      </c>
      <c r="S193" s="223">
        <v>0</v>
      </c>
      <c r="T193" s="224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595</v>
      </c>
      <c r="AT193" s="169" t="s">
        <v>224</v>
      </c>
      <c r="AU193" s="169" t="s">
        <v>85</v>
      </c>
      <c r="AY193" s="18" t="s">
        <v>222</v>
      </c>
      <c r="BE193" s="170">
        <f>IF(N193="základná",J193,0)</f>
        <v>0</v>
      </c>
      <c r="BF193" s="170">
        <f>IF(N193="znížená",J193,0)</f>
        <v>0</v>
      </c>
      <c r="BG193" s="170">
        <f>IF(N193="zákl. prenesená",J193,0)</f>
        <v>0</v>
      </c>
      <c r="BH193" s="170">
        <f>IF(N193="zníž. prenesená",J193,0)</f>
        <v>0</v>
      </c>
      <c r="BI193" s="170">
        <f>IF(N193="nulová",J193,0)</f>
        <v>0</v>
      </c>
      <c r="BJ193" s="18" t="s">
        <v>85</v>
      </c>
      <c r="BK193" s="170">
        <f>ROUND(I193*H193,2)</f>
        <v>0</v>
      </c>
      <c r="BL193" s="18" t="s">
        <v>595</v>
      </c>
      <c r="BM193" s="169" t="s">
        <v>3285</v>
      </c>
    </row>
    <row r="194" spans="1:65" s="2" customFormat="1" ht="6.9" customHeight="1">
      <c r="A194" s="33"/>
      <c r="B194" s="51"/>
      <c r="C194" s="52"/>
      <c r="D194" s="52"/>
      <c r="E194" s="52"/>
      <c r="F194" s="52"/>
      <c r="G194" s="52"/>
      <c r="H194" s="52"/>
      <c r="I194" s="52"/>
      <c r="J194" s="52"/>
      <c r="K194" s="52"/>
      <c r="L194" s="34"/>
      <c r="M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</row>
    <row r="197" spans="1:65">
      <c r="C197" s="281" t="s">
        <v>3286</v>
      </c>
      <c r="D197" s="281"/>
      <c r="E197" s="281"/>
      <c r="F197" s="281"/>
      <c r="G197" s="281"/>
      <c r="H197" s="281"/>
      <c r="I197" s="281"/>
      <c r="J197" s="281"/>
    </row>
    <row r="198" spans="1:65">
      <c r="C198" s="281"/>
      <c r="D198" s="281"/>
      <c r="E198" s="281"/>
      <c r="F198" s="281"/>
      <c r="G198" s="281"/>
      <c r="H198" s="281"/>
      <c r="I198" s="281"/>
      <c r="J198" s="281"/>
    </row>
    <row r="199" spans="1:65">
      <c r="C199" s="281"/>
      <c r="D199" s="281"/>
      <c r="E199" s="281"/>
      <c r="F199" s="281"/>
      <c r="G199" s="281"/>
      <c r="H199" s="281"/>
      <c r="I199" s="281"/>
      <c r="J199" s="281"/>
    </row>
    <row r="200" spans="1:65">
      <c r="C200" s="281"/>
      <c r="D200" s="281"/>
      <c r="E200" s="281"/>
      <c r="F200" s="281"/>
      <c r="G200" s="281"/>
      <c r="H200" s="281"/>
      <c r="I200" s="281"/>
      <c r="J200" s="281"/>
    </row>
    <row r="201" spans="1:65">
      <c r="C201" s="281"/>
      <c r="D201" s="281"/>
      <c r="E201" s="281"/>
      <c r="F201" s="281"/>
      <c r="G201" s="281"/>
      <c r="H201" s="281"/>
      <c r="I201" s="281"/>
      <c r="J201" s="281"/>
    </row>
    <row r="204" spans="1:65">
      <c r="C204" s="281" t="s">
        <v>3287</v>
      </c>
      <c r="D204" s="281"/>
      <c r="E204" s="281"/>
      <c r="F204" s="281"/>
      <c r="G204" s="281"/>
      <c r="H204" s="281"/>
      <c r="I204" s="281"/>
      <c r="J204" s="281"/>
    </row>
    <row r="205" spans="1:65">
      <c r="C205" s="281"/>
      <c r="D205" s="281"/>
      <c r="E205" s="281"/>
      <c r="F205" s="281"/>
      <c r="G205" s="281"/>
      <c r="H205" s="281"/>
      <c r="I205" s="281"/>
      <c r="J205" s="281"/>
    </row>
    <row r="206" spans="1:65">
      <c r="C206" s="281"/>
      <c r="D206" s="281"/>
      <c r="E206" s="281"/>
      <c r="F206" s="281"/>
      <c r="G206" s="281"/>
      <c r="H206" s="281"/>
      <c r="I206" s="281"/>
      <c r="J206" s="281"/>
    </row>
    <row r="207" spans="1:65">
      <c r="C207" s="281"/>
      <c r="D207" s="281"/>
      <c r="E207" s="281"/>
      <c r="F207" s="281"/>
      <c r="G207" s="281"/>
      <c r="H207" s="281"/>
      <c r="I207" s="281"/>
      <c r="J207" s="281"/>
    </row>
    <row r="217" spans="3:10">
      <c r="C217" s="281" t="s">
        <v>3288</v>
      </c>
      <c r="D217" s="281"/>
      <c r="E217" s="281"/>
      <c r="F217" s="281"/>
      <c r="G217" s="281"/>
      <c r="H217" s="281"/>
      <c r="I217" s="281"/>
      <c r="J217" s="281"/>
    </row>
    <row r="218" spans="3:10">
      <c r="C218" s="281"/>
      <c r="D218" s="281"/>
      <c r="E218" s="281"/>
      <c r="F218" s="281"/>
      <c r="G218" s="281"/>
      <c r="H218" s="281"/>
      <c r="I218" s="281"/>
      <c r="J218" s="281"/>
    </row>
  </sheetData>
  <autoFilter ref="C131:K193" xr:uid="{00000000-0009-0000-0000-000019000000}"/>
  <mergeCells count="18">
    <mergeCell ref="C197:J201"/>
    <mergeCell ref="C204:J207"/>
    <mergeCell ref="C217:J218"/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02"/>
  <sheetViews>
    <sheetView showGridLines="0" topLeftCell="A276" zoomScale="130" zoomScaleNormal="130" workbookViewId="0">
      <selection activeCell="AA315" sqref="AA31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96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188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598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192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ROUND(J131,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ROUND((SUM(BE131:BE279)),  2)</f>
        <v>0</v>
      </c>
      <c r="G37" s="109"/>
      <c r="H37" s="109"/>
      <c r="I37" s="110">
        <v>0.2</v>
      </c>
      <c r="J37" s="108">
        <f>ROUND(((SUM(BE131:BE279))*I37),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ROUND((SUM(BF131:BF279)),  2)</f>
        <v>0</v>
      </c>
      <c r="G38" s="109"/>
      <c r="H38" s="109"/>
      <c r="I38" s="110">
        <v>0.2</v>
      </c>
      <c r="J38" s="108">
        <f>ROUND(((SUM(BF131:BF279))*I38),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ROUND((SUM(BG131:BG279)),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ROUND((SUM(BH131:BH279)),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ROUND((SUM(BI131:BI279)),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188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598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01.1 - B - Architektonické riešenie - búranie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J131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J132</f>
        <v>0</v>
      </c>
      <c r="L101" s="124"/>
    </row>
    <row r="102" spans="1:47" s="10" customFormat="1" ht="19.95" customHeight="1">
      <c r="B102" s="128"/>
      <c r="D102" s="129" t="s">
        <v>200</v>
      </c>
      <c r="E102" s="130"/>
      <c r="F102" s="130"/>
      <c r="G102" s="130"/>
      <c r="H102" s="130"/>
      <c r="I102" s="130"/>
      <c r="J102" s="131">
        <f>J133</f>
        <v>0</v>
      </c>
      <c r="L102" s="128"/>
    </row>
    <row r="103" spans="1:47" s="10" customFormat="1" ht="19.95" customHeight="1">
      <c r="B103" s="128"/>
      <c r="D103" s="129" t="s">
        <v>201</v>
      </c>
      <c r="E103" s="130"/>
      <c r="F103" s="130"/>
      <c r="G103" s="130"/>
      <c r="H103" s="130"/>
      <c r="I103" s="130"/>
      <c r="J103" s="131">
        <f>J230</f>
        <v>0</v>
      </c>
      <c r="L103" s="128"/>
    </row>
    <row r="104" spans="1:47" s="9" customFormat="1" ht="24.9" customHeight="1">
      <c r="B104" s="124"/>
      <c r="D104" s="125" t="s">
        <v>202</v>
      </c>
      <c r="E104" s="126"/>
      <c r="F104" s="126"/>
      <c r="G104" s="126"/>
      <c r="H104" s="126"/>
      <c r="I104" s="126"/>
      <c r="J104" s="127">
        <f>J232</f>
        <v>0</v>
      </c>
      <c r="L104" s="124"/>
    </row>
    <row r="105" spans="1:47" s="10" customFormat="1" ht="19.95" customHeight="1">
      <c r="B105" s="128"/>
      <c r="D105" s="129" t="s">
        <v>203</v>
      </c>
      <c r="E105" s="130"/>
      <c r="F105" s="130"/>
      <c r="G105" s="130"/>
      <c r="H105" s="130"/>
      <c r="I105" s="130"/>
      <c r="J105" s="131">
        <f>J233</f>
        <v>0</v>
      </c>
      <c r="L105" s="128"/>
    </row>
    <row r="106" spans="1:47" s="10" customFormat="1" ht="19.95" customHeight="1">
      <c r="B106" s="128"/>
      <c r="D106" s="129" t="s">
        <v>204</v>
      </c>
      <c r="E106" s="130"/>
      <c r="F106" s="130"/>
      <c r="G106" s="130"/>
      <c r="H106" s="130"/>
      <c r="I106" s="130"/>
      <c r="J106" s="131">
        <f>J258</f>
        <v>0</v>
      </c>
      <c r="L106" s="128"/>
    </row>
    <row r="107" spans="1:47" s="10" customFormat="1" ht="19.95" customHeight="1">
      <c r="B107" s="128"/>
      <c r="D107" s="129" t="s">
        <v>205</v>
      </c>
      <c r="E107" s="130"/>
      <c r="F107" s="130"/>
      <c r="G107" s="130"/>
      <c r="H107" s="130"/>
      <c r="I107" s="130"/>
      <c r="J107" s="131">
        <f>J275</f>
        <v>0</v>
      </c>
      <c r="L107" s="128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" customHeight="1">
      <c r="A114" s="33"/>
      <c r="B114" s="34"/>
      <c r="C114" s="22" t="s">
        <v>208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77" t="str">
        <f>E7</f>
        <v>Výstavba zberného dvora Gemerská Poloma</v>
      </c>
      <c r="F117" s="278"/>
      <c r="G117" s="278"/>
      <c r="H117" s="278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187</v>
      </c>
      <c r="L118" s="21"/>
    </row>
    <row r="119" spans="1:31" s="1" customFormat="1" ht="16.5" customHeight="1">
      <c r="B119" s="21"/>
      <c r="E119" s="277" t="s">
        <v>188</v>
      </c>
      <c r="F119" s="240"/>
      <c r="G119" s="240"/>
      <c r="H119" s="240"/>
      <c r="L119" s="21"/>
    </row>
    <row r="120" spans="1:31" s="1" customFormat="1" ht="12" customHeight="1">
      <c r="B120" s="21"/>
      <c r="C120" s="28" t="s">
        <v>189</v>
      </c>
      <c r="L120" s="21"/>
    </row>
    <row r="121" spans="1:31" s="2" customFormat="1" ht="16.5" customHeight="1">
      <c r="A121" s="33"/>
      <c r="B121" s="34"/>
      <c r="C121" s="33"/>
      <c r="D121" s="33"/>
      <c r="E121" s="279" t="s">
        <v>598</v>
      </c>
      <c r="F121" s="276"/>
      <c r="G121" s="276"/>
      <c r="H121" s="276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191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59" t="str">
        <f>E13</f>
        <v>SO 01.1 - B - Architektonické riešenie - búranie</v>
      </c>
      <c r="F123" s="276"/>
      <c r="G123" s="276"/>
      <c r="H123" s="276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19</v>
      </c>
      <c r="D125" s="33"/>
      <c r="E125" s="33"/>
      <c r="F125" s="26" t="str">
        <f>F16</f>
        <v>Gemerska Poloma</v>
      </c>
      <c r="G125" s="33"/>
      <c r="H125" s="33"/>
      <c r="I125" s="28" t="s">
        <v>21</v>
      </c>
      <c r="J125" s="59" t="str">
        <f>IF(J16="","",J16)</f>
        <v/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5.65" customHeight="1">
      <c r="A127" s="33"/>
      <c r="B127" s="34"/>
      <c r="C127" s="28" t="s">
        <v>22</v>
      </c>
      <c r="D127" s="33"/>
      <c r="E127" s="33"/>
      <c r="F127" s="26" t="str">
        <f>E19</f>
        <v>Obec Gemerská Poloma,Nám.SNP 211 Gemerská Poloma</v>
      </c>
      <c r="G127" s="33"/>
      <c r="H127" s="33"/>
      <c r="I127" s="28" t="s">
        <v>28</v>
      </c>
      <c r="J127" s="31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26</v>
      </c>
      <c r="D128" s="33"/>
      <c r="E128" s="33"/>
      <c r="F128" s="26" t="str">
        <f>IF(E22="","",E22)</f>
        <v/>
      </c>
      <c r="G128" s="33"/>
      <c r="H128" s="33"/>
      <c r="I128" s="28" t="s">
        <v>31</v>
      </c>
      <c r="J128" s="31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32"/>
      <c r="B130" s="133"/>
      <c r="C130" s="134" t="s">
        <v>209</v>
      </c>
      <c r="D130" s="135" t="s">
        <v>59</v>
      </c>
      <c r="E130" s="135" t="s">
        <v>55</v>
      </c>
      <c r="F130" s="135" t="s">
        <v>56</v>
      </c>
      <c r="G130" s="135" t="s">
        <v>210</v>
      </c>
      <c r="H130" s="135" t="s">
        <v>211</v>
      </c>
      <c r="I130" s="135" t="s">
        <v>212</v>
      </c>
      <c r="J130" s="136" t="s">
        <v>196</v>
      </c>
      <c r="K130" s="137" t="s">
        <v>213</v>
      </c>
      <c r="L130" s="138"/>
      <c r="M130" s="66" t="s">
        <v>1</v>
      </c>
      <c r="N130" s="67" t="s">
        <v>38</v>
      </c>
      <c r="O130" s="67" t="s">
        <v>214</v>
      </c>
      <c r="P130" s="67" t="s">
        <v>215</v>
      </c>
      <c r="Q130" s="67" t="s">
        <v>216</v>
      </c>
      <c r="R130" s="67" t="s">
        <v>217</v>
      </c>
      <c r="S130" s="67" t="s">
        <v>218</v>
      </c>
      <c r="T130" s="68" t="s">
        <v>219</v>
      </c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</row>
    <row r="131" spans="1:65" s="2" customFormat="1" ht="22.95" customHeight="1">
      <c r="A131" s="33"/>
      <c r="B131" s="34"/>
      <c r="C131" s="73" t="s">
        <v>197</v>
      </c>
      <c r="D131" s="33"/>
      <c r="E131" s="33"/>
      <c r="F131" s="33"/>
      <c r="G131" s="33"/>
      <c r="H131" s="33"/>
      <c r="I131" s="33"/>
      <c r="J131" s="139">
        <f>BK131</f>
        <v>0</v>
      </c>
      <c r="K131" s="33"/>
      <c r="L131" s="34"/>
      <c r="M131" s="69"/>
      <c r="N131" s="60"/>
      <c r="O131" s="70"/>
      <c r="P131" s="140">
        <f>P132+P232</f>
        <v>0</v>
      </c>
      <c r="Q131" s="70"/>
      <c r="R131" s="140">
        <f>R132+R232</f>
        <v>0.81455000000000011</v>
      </c>
      <c r="S131" s="70"/>
      <c r="T131" s="141">
        <f>T132+T232</f>
        <v>86.413480000000007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73</v>
      </c>
      <c r="AU131" s="18" t="s">
        <v>198</v>
      </c>
      <c r="BK131" s="142">
        <f>BK132+BK232</f>
        <v>0</v>
      </c>
    </row>
    <row r="132" spans="1:65" s="12" customFormat="1" ht="25.95" customHeight="1">
      <c r="B132" s="143"/>
      <c r="D132" s="144" t="s">
        <v>73</v>
      </c>
      <c r="E132" s="145" t="s">
        <v>220</v>
      </c>
      <c r="F132" s="145" t="s">
        <v>221</v>
      </c>
      <c r="I132" s="146"/>
      <c r="J132" s="147">
        <f>BK132</f>
        <v>0</v>
      </c>
      <c r="L132" s="143"/>
      <c r="M132" s="148"/>
      <c r="N132" s="149"/>
      <c r="O132" s="149"/>
      <c r="P132" s="150">
        <f>P133+P230</f>
        <v>0</v>
      </c>
      <c r="Q132" s="149"/>
      <c r="R132" s="150">
        <f>R133+R230</f>
        <v>0.81455000000000011</v>
      </c>
      <c r="S132" s="149"/>
      <c r="T132" s="151">
        <f>T133+T230</f>
        <v>70.354070000000007</v>
      </c>
      <c r="AR132" s="144" t="s">
        <v>78</v>
      </c>
      <c r="AT132" s="152" t="s">
        <v>73</v>
      </c>
      <c r="AU132" s="152" t="s">
        <v>74</v>
      </c>
      <c r="AY132" s="144" t="s">
        <v>222</v>
      </c>
      <c r="BK132" s="153">
        <f>BK133+BK230</f>
        <v>0</v>
      </c>
    </row>
    <row r="133" spans="1:65" s="12" customFormat="1" ht="22.95" customHeight="1">
      <c r="B133" s="143"/>
      <c r="D133" s="144" t="s">
        <v>73</v>
      </c>
      <c r="E133" s="154" t="s">
        <v>160</v>
      </c>
      <c r="F133" s="154" t="s">
        <v>223</v>
      </c>
      <c r="I133" s="146"/>
      <c r="J133" s="155">
        <f>BK133</f>
        <v>0</v>
      </c>
      <c r="L133" s="143"/>
      <c r="M133" s="148"/>
      <c r="N133" s="149"/>
      <c r="O133" s="149"/>
      <c r="P133" s="150">
        <f>SUM(P134:P229)</f>
        <v>0</v>
      </c>
      <c r="Q133" s="149"/>
      <c r="R133" s="150">
        <f>SUM(R134:R229)</f>
        <v>0.81455000000000011</v>
      </c>
      <c r="S133" s="149"/>
      <c r="T133" s="151">
        <f>SUM(T134:T229)</f>
        <v>70.354070000000007</v>
      </c>
      <c r="AR133" s="144" t="s">
        <v>78</v>
      </c>
      <c r="AT133" s="152" t="s">
        <v>73</v>
      </c>
      <c r="AU133" s="152" t="s">
        <v>78</v>
      </c>
      <c r="AY133" s="144" t="s">
        <v>222</v>
      </c>
      <c r="BK133" s="153">
        <f>SUM(BK134:BK229)</f>
        <v>0</v>
      </c>
    </row>
    <row r="134" spans="1:65" s="2" customFormat="1" ht="16.5" customHeight="1">
      <c r="A134" s="33"/>
      <c r="B134" s="156"/>
      <c r="C134" s="157" t="s">
        <v>85</v>
      </c>
      <c r="D134" s="157" t="s">
        <v>224</v>
      </c>
      <c r="E134" s="158" t="s">
        <v>599</v>
      </c>
      <c r="F134" s="159" t="s">
        <v>600</v>
      </c>
      <c r="G134" s="160" t="s">
        <v>235</v>
      </c>
      <c r="H134" s="161">
        <v>2.1560000000000001</v>
      </c>
      <c r="I134" s="162"/>
      <c r="J134" s="163">
        <f>ROUND(I134*H134,2)</f>
        <v>0</v>
      </c>
      <c r="K134" s="164"/>
      <c r="L134" s="34"/>
      <c r="M134" s="165" t="s">
        <v>1</v>
      </c>
      <c r="N134" s="166" t="s">
        <v>40</v>
      </c>
      <c r="O134" s="62"/>
      <c r="P134" s="167">
        <f>O134*H134</f>
        <v>0</v>
      </c>
      <c r="Q134" s="167">
        <v>0</v>
      </c>
      <c r="R134" s="167">
        <f>Q134*H134</f>
        <v>0</v>
      </c>
      <c r="S134" s="167">
        <v>2.2000000000000002</v>
      </c>
      <c r="T134" s="168">
        <f>S134*H134</f>
        <v>4.7432000000000007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114</v>
      </c>
      <c r="AT134" s="169" t="s">
        <v>224</v>
      </c>
      <c r="AU134" s="169" t="s">
        <v>85</v>
      </c>
      <c r="AY134" s="18" t="s">
        <v>222</v>
      </c>
      <c r="BE134" s="170">
        <f>IF(N134="základná",J134,0)</f>
        <v>0</v>
      </c>
      <c r="BF134" s="170">
        <f>IF(N134="znížená",J134,0)</f>
        <v>0</v>
      </c>
      <c r="BG134" s="170">
        <f>IF(N134="zákl. prenesená",J134,0)</f>
        <v>0</v>
      </c>
      <c r="BH134" s="170">
        <f>IF(N134="zníž. prenesená",J134,0)</f>
        <v>0</v>
      </c>
      <c r="BI134" s="170">
        <f>IF(N134="nulová",J134,0)</f>
        <v>0</v>
      </c>
      <c r="BJ134" s="18" t="s">
        <v>85</v>
      </c>
      <c r="BK134" s="170">
        <f>ROUND(I134*H134,2)</f>
        <v>0</v>
      </c>
      <c r="BL134" s="18" t="s">
        <v>114</v>
      </c>
      <c r="BM134" s="169" t="s">
        <v>601</v>
      </c>
    </row>
    <row r="135" spans="1:65" s="15" customFormat="1">
      <c r="B135" s="188"/>
      <c r="D135" s="172" t="s">
        <v>229</v>
      </c>
      <c r="E135" s="189" t="s">
        <v>1</v>
      </c>
      <c r="F135" s="190" t="s">
        <v>237</v>
      </c>
      <c r="H135" s="189" t="s">
        <v>1</v>
      </c>
      <c r="I135" s="191"/>
      <c r="L135" s="188"/>
      <c r="M135" s="192"/>
      <c r="N135" s="193"/>
      <c r="O135" s="193"/>
      <c r="P135" s="193"/>
      <c r="Q135" s="193"/>
      <c r="R135" s="193"/>
      <c r="S135" s="193"/>
      <c r="T135" s="194"/>
      <c r="AT135" s="189" t="s">
        <v>229</v>
      </c>
      <c r="AU135" s="189" t="s">
        <v>85</v>
      </c>
      <c r="AV135" s="15" t="s">
        <v>78</v>
      </c>
      <c r="AW135" s="15" t="s">
        <v>30</v>
      </c>
      <c r="AX135" s="15" t="s">
        <v>74</v>
      </c>
      <c r="AY135" s="189" t="s">
        <v>222</v>
      </c>
    </row>
    <row r="136" spans="1:65" s="15" customFormat="1">
      <c r="B136" s="188"/>
      <c r="D136" s="172" t="s">
        <v>229</v>
      </c>
      <c r="E136" s="189" t="s">
        <v>1</v>
      </c>
      <c r="F136" s="190" t="s">
        <v>602</v>
      </c>
      <c r="H136" s="189" t="s">
        <v>1</v>
      </c>
      <c r="I136" s="191"/>
      <c r="L136" s="188"/>
      <c r="M136" s="192"/>
      <c r="N136" s="193"/>
      <c r="O136" s="193"/>
      <c r="P136" s="193"/>
      <c r="Q136" s="193"/>
      <c r="R136" s="193"/>
      <c r="S136" s="193"/>
      <c r="T136" s="194"/>
      <c r="AT136" s="189" t="s">
        <v>229</v>
      </c>
      <c r="AU136" s="189" t="s">
        <v>85</v>
      </c>
      <c r="AV136" s="15" t="s">
        <v>78</v>
      </c>
      <c r="AW136" s="15" t="s">
        <v>30</v>
      </c>
      <c r="AX136" s="15" t="s">
        <v>74</v>
      </c>
      <c r="AY136" s="189" t="s">
        <v>222</v>
      </c>
    </row>
    <row r="137" spans="1:65" s="13" customFormat="1">
      <c r="B137" s="171"/>
      <c r="D137" s="172" t="s">
        <v>229</v>
      </c>
      <c r="E137" s="173" t="s">
        <v>1</v>
      </c>
      <c r="F137" s="174" t="s">
        <v>603</v>
      </c>
      <c r="H137" s="175">
        <v>2.1560000000000001</v>
      </c>
      <c r="I137" s="176"/>
      <c r="L137" s="171"/>
      <c r="M137" s="177"/>
      <c r="N137" s="178"/>
      <c r="O137" s="178"/>
      <c r="P137" s="178"/>
      <c r="Q137" s="178"/>
      <c r="R137" s="178"/>
      <c r="S137" s="178"/>
      <c r="T137" s="179"/>
      <c r="AT137" s="173" t="s">
        <v>229</v>
      </c>
      <c r="AU137" s="173" t="s">
        <v>85</v>
      </c>
      <c r="AV137" s="13" t="s">
        <v>85</v>
      </c>
      <c r="AW137" s="13" t="s">
        <v>30</v>
      </c>
      <c r="AX137" s="13" t="s">
        <v>74</v>
      </c>
      <c r="AY137" s="173" t="s">
        <v>222</v>
      </c>
    </row>
    <row r="138" spans="1:65" s="14" customFormat="1">
      <c r="B138" s="180"/>
      <c r="D138" s="172" t="s">
        <v>229</v>
      </c>
      <c r="E138" s="181" t="s">
        <v>1</v>
      </c>
      <c r="F138" s="182" t="s">
        <v>232</v>
      </c>
      <c r="H138" s="183">
        <v>2.1560000000000001</v>
      </c>
      <c r="I138" s="184"/>
      <c r="L138" s="180"/>
      <c r="M138" s="185"/>
      <c r="N138" s="186"/>
      <c r="O138" s="186"/>
      <c r="P138" s="186"/>
      <c r="Q138" s="186"/>
      <c r="R138" s="186"/>
      <c r="S138" s="186"/>
      <c r="T138" s="187"/>
      <c r="AT138" s="181" t="s">
        <v>229</v>
      </c>
      <c r="AU138" s="181" t="s">
        <v>85</v>
      </c>
      <c r="AV138" s="14" t="s">
        <v>114</v>
      </c>
      <c r="AW138" s="14" t="s">
        <v>30</v>
      </c>
      <c r="AX138" s="14" t="s">
        <v>78</v>
      </c>
      <c r="AY138" s="181" t="s">
        <v>222</v>
      </c>
    </row>
    <row r="139" spans="1:65" s="2" customFormat="1" ht="21.75" customHeight="1">
      <c r="A139" s="33"/>
      <c r="B139" s="156"/>
      <c r="C139" s="157" t="s">
        <v>90</v>
      </c>
      <c r="D139" s="157" t="s">
        <v>224</v>
      </c>
      <c r="E139" s="158" t="s">
        <v>233</v>
      </c>
      <c r="F139" s="159" t="s">
        <v>234</v>
      </c>
      <c r="G139" s="160" t="s">
        <v>235</v>
      </c>
      <c r="H139" s="161">
        <v>4.2930000000000001</v>
      </c>
      <c r="I139" s="162"/>
      <c r="J139" s="163">
        <f>ROUND(I139*H139,2)</f>
        <v>0</v>
      </c>
      <c r="K139" s="164"/>
      <c r="L139" s="34"/>
      <c r="M139" s="165" t="s">
        <v>1</v>
      </c>
      <c r="N139" s="166" t="s">
        <v>40</v>
      </c>
      <c r="O139" s="62"/>
      <c r="P139" s="167">
        <f>O139*H139</f>
        <v>0</v>
      </c>
      <c r="Q139" s="167">
        <v>0</v>
      </c>
      <c r="R139" s="167">
        <f>Q139*H139</f>
        <v>0</v>
      </c>
      <c r="S139" s="167">
        <v>2.4</v>
      </c>
      <c r="T139" s="168">
        <f>S139*H139</f>
        <v>10.3032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>IF(N139="základná",J139,0)</f>
        <v>0</v>
      </c>
      <c r="BF139" s="170">
        <f>IF(N139="znížená",J139,0)</f>
        <v>0</v>
      </c>
      <c r="BG139" s="170">
        <f>IF(N139="zákl. prenesená",J139,0)</f>
        <v>0</v>
      </c>
      <c r="BH139" s="170">
        <f>IF(N139="zníž. prenesená",J139,0)</f>
        <v>0</v>
      </c>
      <c r="BI139" s="170">
        <f>IF(N139="nulová",J139,0)</f>
        <v>0</v>
      </c>
      <c r="BJ139" s="18" t="s">
        <v>85</v>
      </c>
      <c r="BK139" s="170">
        <f>ROUND(I139*H139,2)</f>
        <v>0</v>
      </c>
      <c r="BL139" s="18" t="s">
        <v>114</v>
      </c>
      <c r="BM139" s="169" t="s">
        <v>236</v>
      </c>
    </row>
    <row r="140" spans="1:65" s="15" customFormat="1">
      <c r="B140" s="188"/>
      <c r="D140" s="172" t="s">
        <v>229</v>
      </c>
      <c r="E140" s="189" t="s">
        <v>1</v>
      </c>
      <c r="F140" s="190" t="s">
        <v>237</v>
      </c>
      <c r="H140" s="189" t="s">
        <v>1</v>
      </c>
      <c r="I140" s="191"/>
      <c r="L140" s="188"/>
      <c r="M140" s="192"/>
      <c r="N140" s="193"/>
      <c r="O140" s="193"/>
      <c r="P140" s="193"/>
      <c r="Q140" s="193"/>
      <c r="R140" s="193"/>
      <c r="S140" s="193"/>
      <c r="T140" s="194"/>
      <c r="AT140" s="189" t="s">
        <v>229</v>
      </c>
      <c r="AU140" s="189" t="s">
        <v>85</v>
      </c>
      <c r="AV140" s="15" t="s">
        <v>78</v>
      </c>
      <c r="AW140" s="15" t="s">
        <v>30</v>
      </c>
      <c r="AX140" s="15" t="s">
        <v>74</v>
      </c>
      <c r="AY140" s="189" t="s">
        <v>222</v>
      </c>
    </row>
    <row r="141" spans="1:65" s="15" customFormat="1">
      <c r="B141" s="188"/>
      <c r="D141" s="172" t="s">
        <v>229</v>
      </c>
      <c r="E141" s="189" t="s">
        <v>1</v>
      </c>
      <c r="F141" s="190" t="s">
        <v>238</v>
      </c>
      <c r="H141" s="189" t="s">
        <v>1</v>
      </c>
      <c r="I141" s="191"/>
      <c r="L141" s="188"/>
      <c r="M141" s="192"/>
      <c r="N141" s="193"/>
      <c r="O141" s="193"/>
      <c r="P141" s="193"/>
      <c r="Q141" s="193"/>
      <c r="R141" s="193"/>
      <c r="S141" s="193"/>
      <c r="T141" s="194"/>
      <c r="AT141" s="189" t="s">
        <v>229</v>
      </c>
      <c r="AU141" s="189" t="s">
        <v>85</v>
      </c>
      <c r="AV141" s="15" t="s">
        <v>78</v>
      </c>
      <c r="AW141" s="15" t="s">
        <v>30</v>
      </c>
      <c r="AX141" s="15" t="s">
        <v>74</v>
      </c>
      <c r="AY141" s="189" t="s">
        <v>222</v>
      </c>
    </row>
    <row r="142" spans="1:65" s="13" customFormat="1">
      <c r="B142" s="171"/>
      <c r="D142" s="172" t="s">
        <v>229</v>
      </c>
      <c r="E142" s="173" t="s">
        <v>1</v>
      </c>
      <c r="F142" s="174" t="s">
        <v>604</v>
      </c>
      <c r="H142" s="175">
        <v>28.62</v>
      </c>
      <c r="I142" s="176"/>
      <c r="L142" s="171"/>
      <c r="M142" s="177"/>
      <c r="N142" s="178"/>
      <c r="O142" s="178"/>
      <c r="P142" s="178"/>
      <c r="Q142" s="178"/>
      <c r="R142" s="178"/>
      <c r="S142" s="178"/>
      <c r="T142" s="179"/>
      <c r="AT142" s="173" t="s">
        <v>229</v>
      </c>
      <c r="AU142" s="173" t="s">
        <v>85</v>
      </c>
      <c r="AV142" s="13" t="s">
        <v>85</v>
      </c>
      <c r="AW142" s="13" t="s">
        <v>30</v>
      </c>
      <c r="AX142" s="13" t="s">
        <v>74</v>
      </c>
      <c r="AY142" s="173" t="s">
        <v>222</v>
      </c>
    </row>
    <row r="143" spans="1:65" s="14" customFormat="1">
      <c r="B143" s="180"/>
      <c r="D143" s="172" t="s">
        <v>229</v>
      </c>
      <c r="E143" s="181" t="s">
        <v>1</v>
      </c>
      <c r="F143" s="182" t="s">
        <v>232</v>
      </c>
      <c r="H143" s="183">
        <v>28.62</v>
      </c>
      <c r="I143" s="184"/>
      <c r="L143" s="180"/>
      <c r="M143" s="185"/>
      <c r="N143" s="186"/>
      <c r="O143" s="186"/>
      <c r="P143" s="186"/>
      <c r="Q143" s="186"/>
      <c r="R143" s="186"/>
      <c r="S143" s="186"/>
      <c r="T143" s="187"/>
      <c r="AT143" s="181" t="s">
        <v>229</v>
      </c>
      <c r="AU143" s="181" t="s">
        <v>85</v>
      </c>
      <c r="AV143" s="14" t="s">
        <v>114</v>
      </c>
      <c r="AW143" s="14" t="s">
        <v>30</v>
      </c>
      <c r="AX143" s="14" t="s">
        <v>74</v>
      </c>
      <c r="AY143" s="181" t="s">
        <v>222</v>
      </c>
    </row>
    <row r="144" spans="1:65" s="13" customFormat="1">
      <c r="B144" s="171"/>
      <c r="D144" s="172" t="s">
        <v>229</v>
      </c>
      <c r="E144" s="173" t="s">
        <v>1</v>
      </c>
      <c r="F144" s="174" t="s">
        <v>605</v>
      </c>
      <c r="H144" s="175">
        <v>4.2930000000000001</v>
      </c>
      <c r="I144" s="176"/>
      <c r="L144" s="171"/>
      <c r="M144" s="177"/>
      <c r="N144" s="178"/>
      <c r="O144" s="178"/>
      <c r="P144" s="178"/>
      <c r="Q144" s="178"/>
      <c r="R144" s="178"/>
      <c r="S144" s="178"/>
      <c r="T144" s="179"/>
      <c r="AT144" s="173" t="s">
        <v>229</v>
      </c>
      <c r="AU144" s="173" t="s">
        <v>85</v>
      </c>
      <c r="AV144" s="13" t="s">
        <v>85</v>
      </c>
      <c r="AW144" s="13" t="s">
        <v>30</v>
      </c>
      <c r="AX144" s="13" t="s">
        <v>78</v>
      </c>
      <c r="AY144" s="173" t="s">
        <v>222</v>
      </c>
    </row>
    <row r="145" spans="1:65" s="2" customFormat="1" ht="33" customHeight="1">
      <c r="A145" s="33"/>
      <c r="B145" s="156"/>
      <c r="C145" s="157" t="s">
        <v>121</v>
      </c>
      <c r="D145" s="157" t="s">
        <v>224</v>
      </c>
      <c r="E145" s="158" t="s">
        <v>260</v>
      </c>
      <c r="F145" s="159" t="s">
        <v>261</v>
      </c>
      <c r="G145" s="160" t="s">
        <v>235</v>
      </c>
      <c r="H145" s="161">
        <v>9.7690000000000001</v>
      </c>
      <c r="I145" s="162"/>
      <c r="J145" s="163">
        <f>ROUND(I145*H145,2)</f>
        <v>0</v>
      </c>
      <c r="K145" s="164"/>
      <c r="L145" s="34"/>
      <c r="M145" s="165" t="s">
        <v>1</v>
      </c>
      <c r="N145" s="166" t="s">
        <v>40</v>
      </c>
      <c r="O145" s="62"/>
      <c r="P145" s="167">
        <f>O145*H145</f>
        <v>0</v>
      </c>
      <c r="Q145" s="167">
        <v>0</v>
      </c>
      <c r="R145" s="167">
        <f>Q145*H145</f>
        <v>0</v>
      </c>
      <c r="S145" s="167">
        <v>1.905</v>
      </c>
      <c r="T145" s="168">
        <f>S145*H145</f>
        <v>18.609945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114</v>
      </c>
      <c r="AT145" s="169" t="s">
        <v>224</v>
      </c>
      <c r="AU145" s="169" t="s">
        <v>85</v>
      </c>
      <c r="AY145" s="18" t="s">
        <v>222</v>
      </c>
      <c r="BE145" s="170">
        <f>IF(N145="základná",J145,0)</f>
        <v>0</v>
      </c>
      <c r="BF145" s="170">
        <f>IF(N145="znížená",J145,0)</f>
        <v>0</v>
      </c>
      <c r="BG145" s="170">
        <f>IF(N145="zákl. prenesená",J145,0)</f>
        <v>0</v>
      </c>
      <c r="BH145" s="170">
        <f>IF(N145="zníž. prenesená",J145,0)</f>
        <v>0</v>
      </c>
      <c r="BI145" s="170">
        <f>IF(N145="nulová",J145,0)</f>
        <v>0</v>
      </c>
      <c r="BJ145" s="18" t="s">
        <v>85</v>
      </c>
      <c r="BK145" s="170">
        <f>ROUND(I145*H145,2)</f>
        <v>0</v>
      </c>
      <c r="BL145" s="18" t="s">
        <v>114</v>
      </c>
      <c r="BM145" s="169" t="s">
        <v>262</v>
      </c>
    </row>
    <row r="146" spans="1:65" s="15" customFormat="1">
      <c r="B146" s="188"/>
      <c r="D146" s="172" t="s">
        <v>229</v>
      </c>
      <c r="E146" s="189" t="s">
        <v>1</v>
      </c>
      <c r="F146" s="190" t="s">
        <v>237</v>
      </c>
      <c r="H146" s="189" t="s">
        <v>1</v>
      </c>
      <c r="I146" s="191"/>
      <c r="L146" s="188"/>
      <c r="M146" s="192"/>
      <c r="N146" s="193"/>
      <c r="O146" s="193"/>
      <c r="P146" s="193"/>
      <c r="Q146" s="193"/>
      <c r="R146" s="193"/>
      <c r="S146" s="193"/>
      <c r="T146" s="194"/>
      <c r="AT146" s="189" t="s">
        <v>229</v>
      </c>
      <c r="AU146" s="189" t="s">
        <v>85</v>
      </c>
      <c r="AV146" s="15" t="s">
        <v>78</v>
      </c>
      <c r="AW146" s="15" t="s">
        <v>30</v>
      </c>
      <c r="AX146" s="15" t="s">
        <v>74</v>
      </c>
      <c r="AY146" s="189" t="s">
        <v>222</v>
      </c>
    </row>
    <row r="147" spans="1:65" s="15" customFormat="1">
      <c r="B147" s="188"/>
      <c r="D147" s="172" t="s">
        <v>229</v>
      </c>
      <c r="E147" s="189" t="s">
        <v>1</v>
      </c>
      <c r="F147" s="190" t="s">
        <v>263</v>
      </c>
      <c r="H147" s="189" t="s">
        <v>1</v>
      </c>
      <c r="I147" s="191"/>
      <c r="L147" s="188"/>
      <c r="M147" s="192"/>
      <c r="N147" s="193"/>
      <c r="O147" s="193"/>
      <c r="P147" s="193"/>
      <c r="Q147" s="193"/>
      <c r="R147" s="193"/>
      <c r="S147" s="193"/>
      <c r="T147" s="194"/>
      <c r="AT147" s="189" t="s">
        <v>229</v>
      </c>
      <c r="AU147" s="189" t="s">
        <v>85</v>
      </c>
      <c r="AV147" s="15" t="s">
        <v>78</v>
      </c>
      <c r="AW147" s="15" t="s">
        <v>30</v>
      </c>
      <c r="AX147" s="15" t="s">
        <v>74</v>
      </c>
      <c r="AY147" s="189" t="s">
        <v>222</v>
      </c>
    </row>
    <row r="148" spans="1:65" s="13" customFormat="1" ht="20.399999999999999">
      <c r="B148" s="171"/>
      <c r="D148" s="172" t="s">
        <v>229</v>
      </c>
      <c r="E148" s="173" t="s">
        <v>1</v>
      </c>
      <c r="F148" s="174" t="s">
        <v>606</v>
      </c>
      <c r="H148" s="175">
        <v>3.1080000000000001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229</v>
      </c>
      <c r="AU148" s="173" t="s">
        <v>85</v>
      </c>
      <c r="AV148" s="13" t="s">
        <v>85</v>
      </c>
      <c r="AW148" s="13" t="s">
        <v>30</v>
      </c>
      <c r="AX148" s="13" t="s">
        <v>74</v>
      </c>
      <c r="AY148" s="173" t="s">
        <v>222</v>
      </c>
    </row>
    <row r="149" spans="1:65" s="13" customFormat="1">
      <c r="B149" s="171"/>
      <c r="D149" s="172" t="s">
        <v>229</v>
      </c>
      <c r="E149" s="173" t="s">
        <v>1</v>
      </c>
      <c r="F149" s="174" t="s">
        <v>607</v>
      </c>
      <c r="H149" s="175">
        <v>4.8129999999999997</v>
      </c>
      <c r="I149" s="176"/>
      <c r="L149" s="171"/>
      <c r="M149" s="177"/>
      <c r="N149" s="178"/>
      <c r="O149" s="178"/>
      <c r="P149" s="178"/>
      <c r="Q149" s="178"/>
      <c r="R149" s="178"/>
      <c r="S149" s="178"/>
      <c r="T149" s="179"/>
      <c r="AT149" s="173" t="s">
        <v>229</v>
      </c>
      <c r="AU149" s="173" t="s">
        <v>85</v>
      </c>
      <c r="AV149" s="13" t="s">
        <v>85</v>
      </c>
      <c r="AW149" s="13" t="s">
        <v>30</v>
      </c>
      <c r="AX149" s="13" t="s">
        <v>74</v>
      </c>
      <c r="AY149" s="173" t="s">
        <v>222</v>
      </c>
    </row>
    <row r="150" spans="1:65" s="13" customFormat="1">
      <c r="B150" s="171"/>
      <c r="D150" s="172" t="s">
        <v>229</v>
      </c>
      <c r="E150" s="173" t="s">
        <v>1</v>
      </c>
      <c r="F150" s="174" t="s">
        <v>608</v>
      </c>
      <c r="H150" s="175">
        <v>1.8480000000000001</v>
      </c>
      <c r="I150" s="176"/>
      <c r="L150" s="171"/>
      <c r="M150" s="177"/>
      <c r="N150" s="178"/>
      <c r="O150" s="178"/>
      <c r="P150" s="178"/>
      <c r="Q150" s="178"/>
      <c r="R150" s="178"/>
      <c r="S150" s="178"/>
      <c r="T150" s="179"/>
      <c r="AT150" s="173" t="s">
        <v>229</v>
      </c>
      <c r="AU150" s="173" t="s">
        <v>85</v>
      </c>
      <c r="AV150" s="13" t="s">
        <v>85</v>
      </c>
      <c r="AW150" s="13" t="s">
        <v>30</v>
      </c>
      <c r="AX150" s="13" t="s">
        <v>74</v>
      </c>
      <c r="AY150" s="173" t="s">
        <v>222</v>
      </c>
    </row>
    <row r="151" spans="1:65" s="14" customFormat="1">
      <c r="B151" s="180"/>
      <c r="D151" s="172" t="s">
        <v>229</v>
      </c>
      <c r="E151" s="181" t="s">
        <v>1</v>
      </c>
      <c r="F151" s="182" t="s">
        <v>232</v>
      </c>
      <c r="H151" s="183">
        <v>9.7690000000000001</v>
      </c>
      <c r="I151" s="184"/>
      <c r="L151" s="180"/>
      <c r="M151" s="185"/>
      <c r="N151" s="186"/>
      <c r="O151" s="186"/>
      <c r="P151" s="186"/>
      <c r="Q151" s="186"/>
      <c r="R151" s="186"/>
      <c r="S151" s="186"/>
      <c r="T151" s="187"/>
      <c r="AT151" s="181" t="s">
        <v>229</v>
      </c>
      <c r="AU151" s="181" t="s">
        <v>85</v>
      </c>
      <c r="AV151" s="14" t="s">
        <v>114</v>
      </c>
      <c r="AW151" s="14" t="s">
        <v>30</v>
      </c>
      <c r="AX151" s="14" t="s">
        <v>78</v>
      </c>
      <c r="AY151" s="181" t="s">
        <v>222</v>
      </c>
    </row>
    <row r="152" spans="1:65" s="2" customFormat="1" ht="24.15" customHeight="1">
      <c r="A152" s="33"/>
      <c r="B152" s="156"/>
      <c r="C152" s="157" t="s">
        <v>146</v>
      </c>
      <c r="D152" s="157" t="s">
        <v>224</v>
      </c>
      <c r="E152" s="158" t="s">
        <v>289</v>
      </c>
      <c r="F152" s="159" t="s">
        <v>290</v>
      </c>
      <c r="G152" s="160" t="s">
        <v>249</v>
      </c>
      <c r="H152" s="161">
        <v>4.8</v>
      </c>
      <c r="I152" s="162"/>
      <c r="J152" s="163">
        <f>ROUND(I152*H152,2)</f>
        <v>0</v>
      </c>
      <c r="K152" s="164"/>
      <c r="L152" s="34"/>
      <c r="M152" s="165" t="s">
        <v>1</v>
      </c>
      <c r="N152" s="166" t="s">
        <v>40</v>
      </c>
      <c r="O152" s="62"/>
      <c r="P152" s="167">
        <f>O152*H152</f>
        <v>0</v>
      </c>
      <c r="Q152" s="167">
        <v>0</v>
      </c>
      <c r="R152" s="167">
        <f>Q152*H152</f>
        <v>0</v>
      </c>
      <c r="S152" s="167">
        <v>5.5E-2</v>
      </c>
      <c r="T152" s="168">
        <f>S152*H152</f>
        <v>0.26400000000000001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114</v>
      </c>
      <c r="AT152" s="169" t="s">
        <v>224</v>
      </c>
      <c r="AU152" s="169" t="s">
        <v>85</v>
      </c>
      <c r="AY152" s="18" t="s">
        <v>222</v>
      </c>
      <c r="BE152" s="170">
        <f>IF(N152="základná",J152,0)</f>
        <v>0</v>
      </c>
      <c r="BF152" s="170">
        <f>IF(N152="znížená",J152,0)</f>
        <v>0</v>
      </c>
      <c r="BG152" s="170">
        <f>IF(N152="zákl. prenesená",J152,0)</f>
        <v>0</v>
      </c>
      <c r="BH152" s="170">
        <f>IF(N152="zníž. prenesená",J152,0)</f>
        <v>0</v>
      </c>
      <c r="BI152" s="170">
        <f>IF(N152="nulová",J152,0)</f>
        <v>0</v>
      </c>
      <c r="BJ152" s="18" t="s">
        <v>85</v>
      </c>
      <c r="BK152" s="170">
        <f>ROUND(I152*H152,2)</f>
        <v>0</v>
      </c>
      <c r="BL152" s="18" t="s">
        <v>114</v>
      </c>
      <c r="BM152" s="169" t="s">
        <v>291</v>
      </c>
    </row>
    <row r="153" spans="1:65" s="15" customFormat="1">
      <c r="B153" s="188"/>
      <c r="D153" s="172" t="s">
        <v>229</v>
      </c>
      <c r="E153" s="189" t="s">
        <v>1</v>
      </c>
      <c r="F153" s="190" t="s">
        <v>237</v>
      </c>
      <c r="H153" s="189" t="s">
        <v>1</v>
      </c>
      <c r="I153" s="191"/>
      <c r="L153" s="188"/>
      <c r="M153" s="192"/>
      <c r="N153" s="193"/>
      <c r="O153" s="193"/>
      <c r="P153" s="193"/>
      <c r="Q153" s="193"/>
      <c r="R153" s="193"/>
      <c r="S153" s="193"/>
      <c r="T153" s="194"/>
      <c r="AT153" s="189" t="s">
        <v>229</v>
      </c>
      <c r="AU153" s="189" t="s">
        <v>85</v>
      </c>
      <c r="AV153" s="15" t="s">
        <v>78</v>
      </c>
      <c r="AW153" s="15" t="s">
        <v>30</v>
      </c>
      <c r="AX153" s="15" t="s">
        <v>74</v>
      </c>
      <c r="AY153" s="189" t="s">
        <v>222</v>
      </c>
    </row>
    <row r="154" spans="1:65" s="15" customFormat="1">
      <c r="B154" s="188"/>
      <c r="D154" s="172" t="s">
        <v>229</v>
      </c>
      <c r="E154" s="189" t="s">
        <v>1</v>
      </c>
      <c r="F154" s="190" t="s">
        <v>292</v>
      </c>
      <c r="H154" s="189" t="s">
        <v>1</v>
      </c>
      <c r="I154" s="191"/>
      <c r="L154" s="188"/>
      <c r="M154" s="192"/>
      <c r="N154" s="193"/>
      <c r="O154" s="193"/>
      <c r="P154" s="193"/>
      <c r="Q154" s="193"/>
      <c r="R154" s="193"/>
      <c r="S154" s="193"/>
      <c r="T154" s="194"/>
      <c r="AT154" s="189" t="s">
        <v>229</v>
      </c>
      <c r="AU154" s="189" t="s">
        <v>85</v>
      </c>
      <c r="AV154" s="15" t="s">
        <v>78</v>
      </c>
      <c r="AW154" s="15" t="s">
        <v>30</v>
      </c>
      <c r="AX154" s="15" t="s">
        <v>74</v>
      </c>
      <c r="AY154" s="189" t="s">
        <v>222</v>
      </c>
    </row>
    <row r="155" spans="1:65" s="13" customFormat="1">
      <c r="B155" s="171"/>
      <c r="D155" s="172" t="s">
        <v>229</v>
      </c>
      <c r="E155" s="173" t="s">
        <v>1</v>
      </c>
      <c r="F155" s="174" t="s">
        <v>609</v>
      </c>
      <c r="H155" s="175">
        <v>2.4</v>
      </c>
      <c r="I155" s="176"/>
      <c r="L155" s="171"/>
      <c r="M155" s="177"/>
      <c r="N155" s="178"/>
      <c r="O155" s="178"/>
      <c r="P155" s="178"/>
      <c r="Q155" s="178"/>
      <c r="R155" s="178"/>
      <c r="S155" s="178"/>
      <c r="T155" s="179"/>
      <c r="AT155" s="173" t="s">
        <v>229</v>
      </c>
      <c r="AU155" s="173" t="s">
        <v>85</v>
      </c>
      <c r="AV155" s="13" t="s">
        <v>85</v>
      </c>
      <c r="AW155" s="13" t="s">
        <v>30</v>
      </c>
      <c r="AX155" s="13" t="s">
        <v>74</v>
      </c>
      <c r="AY155" s="173" t="s">
        <v>222</v>
      </c>
    </row>
    <row r="156" spans="1:65" s="13" customFormat="1">
      <c r="B156" s="171"/>
      <c r="D156" s="172" t="s">
        <v>229</v>
      </c>
      <c r="E156" s="173" t="s">
        <v>1</v>
      </c>
      <c r="F156" s="174" t="s">
        <v>610</v>
      </c>
      <c r="H156" s="175">
        <v>2.4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229</v>
      </c>
      <c r="AU156" s="173" t="s">
        <v>85</v>
      </c>
      <c r="AV156" s="13" t="s">
        <v>85</v>
      </c>
      <c r="AW156" s="13" t="s">
        <v>30</v>
      </c>
      <c r="AX156" s="13" t="s">
        <v>74</v>
      </c>
      <c r="AY156" s="173" t="s">
        <v>222</v>
      </c>
    </row>
    <row r="157" spans="1:65" s="14" customFormat="1">
      <c r="B157" s="180"/>
      <c r="D157" s="172" t="s">
        <v>229</v>
      </c>
      <c r="E157" s="181" t="s">
        <v>1</v>
      </c>
      <c r="F157" s="182" t="s">
        <v>232</v>
      </c>
      <c r="H157" s="183">
        <v>4.8</v>
      </c>
      <c r="I157" s="184"/>
      <c r="L157" s="180"/>
      <c r="M157" s="185"/>
      <c r="N157" s="186"/>
      <c r="O157" s="186"/>
      <c r="P157" s="186"/>
      <c r="Q157" s="186"/>
      <c r="R157" s="186"/>
      <c r="S157" s="186"/>
      <c r="T157" s="187"/>
      <c r="AT157" s="181" t="s">
        <v>229</v>
      </c>
      <c r="AU157" s="181" t="s">
        <v>85</v>
      </c>
      <c r="AV157" s="14" t="s">
        <v>114</v>
      </c>
      <c r="AW157" s="14" t="s">
        <v>30</v>
      </c>
      <c r="AX157" s="14" t="s">
        <v>78</v>
      </c>
      <c r="AY157" s="181" t="s">
        <v>222</v>
      </c>
    </row>
    <row r="158" spans="1:65" s="2" customFormat="1" ht="24.15" customHeight="1">
      <c r="A158" s="33"/>
      <c r="B158" s="156"/>
      <c r="C158" s="157" t="s">
        <v>153</v>
      </c>
      <c r="D158" s="157" t="s">
        <v>224</v>
      </c>
      <c r="E158" s="158" t="s">
        <v>295</v>
      </c>
      <c r="F158" s="159" t="s">
        <v>296</v>
      </c>
      <c r="G158" s="160" t="s">
        <v>235</v>
      </c>
      <c r="H158" s="161">
        <v>2.8620000000000001</v>
      </c>
      <c r="I158" s="162"/>
      <c r="J158" s="163">
        <f>ROUND(I158*H158,2)</f>
        <v>0</v>
      </c>
      <c r="K158" s="164"/>
      <c r="L158" s="34"/>
      <c r="M158" s="165" t="s">
        <v>1</v>
      </c>
      <c r="N158" s="166" t="s">
        <v>40</v>
      </c>
      <c r="O158" s="62"/>
      <c r="P158" s="167">
        <f>O158*H158</f>
        <v>0</v>
      </c>
      <c r="Q158" s="167">
        <v>0</v>
      </c>
      <c r="R158" s="167">
        <f>Q158*H158</f>
        <v>0</v>
      </c>
      <c r="S158" s="167">
        <v>2.2000000000000002</v>
      </c>
      <c r="T158" s="168">
        <f>S158*H158</f>
        <v>6.2964000000000011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114</v>
      </c>
      <c r="AT158" s="169" t="s">
        <v>224</v>
      </c>
      <c r="AU158" s="169" t="s">
        <v>85</v>
      </c>
      <c r="AY158" s="18" t="s">
        <v>222</v>
      </c>
      <c r="BE158" s="170">
        <f>IF(N158="základná",J158,0)</f>
        <v>0</v>
      </c>
      <c r="BF158" s="170">
        <f>IF(N158="znížená",J158,0)</f>
        <v>0</v>
      </c>
      <c r="BG158" s="170">
        <f>IF(N158="zákl. prenesená",J158,0)</f>
        <v>0</v>
      </c>
      <c r="BH158" s="170">
        <f>IF(N158="zníž. prenesená",J158,0)</f>
        <v>0</v>
      </c>
      <c r="BI158" s="170">
        <f>IF(N158="nulová",J158,0)</f>
        <v>0</v>
      </c>
      <c r="BJ158" s="18" t="s">
        <v>85</v>
      </c>
      <c r="BK158" s="170">
        <f>ROUND(I158*H158,2)</f>
        <v>0</v>
      </c>
      <c r="BL158" s="18" t="s">
        <v>114</v>
      </c>
      <c r="BM158" s="169" t="s">
        <v>297</v>
      </c>
    </row>
    <row r="159" spans="1:65" s="15" customFormat="1">
      <c r="B159" s="188"/>
      <c r="D159" s="172" t="s">
        <v>229</v>
      </c>
      <c r="E159" s="189" t="s">
        <v>1</v>
      </c>
      <c r="F159" s="190" t="s">
        <v>237</v>
      </c>
      <c r="H159" s="189" t="s">
        <v>1</v>
      </c>
      <c r="I159" s="191"/>
      <c r="L159" s="188"/>
      <c r="M159" s="192"/>
      <c r="N159" s="193"/>
      <c r="O159" s="193"/>
      <c r="P159" s="193"/>
      <c r="Q159" s="193"/>
      <c r="R159" s="193"/>
      <c r="S159" s="193"/>
      <c r="T159" s="194"/>
      <c r="AT159" s="189" t="s">
        <v>229</v>
      </c>
      <c r="AU159" s="189" t="s">
        <v>85</v>
      </c>
      <c r="AV159" s="15" t="s">
        <v>78</v>
      </c>
      <c r="AW159" s="15" t="s">
        <v>30</v>
      </c>
      <c r="AX159" s="15" t="s">
        <v>74</v>
      </c>
      <c r="AY159" s="189" t="s">
        <v>222</v>
      </c>
    </row>
    <row r="160" spans="1:65" s="15" customFormat="1">
      <c r="B160" s="188"/>
      <c r="D160" s="172" t="s">
        <v>229</v>
      </c>
      <c r="E160" s="189" t="s">
        <v>1</v>
      </c>
      <c r="F160" s="190" t="s">
        <v>238</v>
      </c>
      <c r="H160" s="189" t="s">
        <v>1</v>
      </c>
      <c r="I160" s="191"/>
      <c r="L160" s="188"/>
      <c r="M160" s="192"/>
      <c r="N160" s="193"/>
      <c r="O160" s="193"/>
      <c r="P160" s="193"/>
      <c r="Q160" s="193"/>
      <c r="R160" s="193"/>
      <c r="S160" s="193"/>
      <c r="T160" s="194"/>
      <c r="AT160" s="189" t="s">
        <v>229</v>
      </c>
      <c r="AU160" s="189" t="s">
        <v>85</v>
      </c>
      <c r="AV160" s="15" t="s">
        <v>78</v>
      </c>
      <c r="AW160" s="15" t="s">
        <v>30</v>
      </c>
      <c r="AX160" s="15" t="s">
        <v>74</v>
      </c>
      <c r="AY160" s="189" t="s">
        <v>222</v>
      </c>
    </row>
    <row r="161" spans="1:65" s="13" customFormat="1">
      <c r="B161" s="171"/>
      <c r="D161" s="172" t="s">
        <v>229</v>
      </c>
      <c r="E161" s="173" t="s">
        <v>1</v>
      </c>
      <c r="F161" s="174" t="s">
        <v>604</v>
      </c>
      <c r="H161" s="175">
        <v>28.62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229</v>
      </c>
      <c r="AU161" s="173" t="s">
        <v>85</v>
      </c>
      <c r="AV161" s="13" t="s">
        <v>85</v>
      </c>
      <c r="AW161" s="13" t="s">
        <v>30</v>
      </c>
      <c r="AX161" s="13" t="s">
        <v>74</v>
      </c>
      <c r="AY161" s="173" t="s">
        <v>222</v>
      </c>
    </row>
    <row r="162" spans="1:65" s="14" customFormat="1">
      <c r="B162" s="180"/>
      <c r="D162" s="172" t="s">
        <v>229</v>
      </c>
      <c r="E162" s="181" t="s">
        <v>1</v>
      </c>
      <c r="F162" s="182" t="s">
        <v>232</v>
      </c>
      <c r="H162" s="183">
        <v>28.62</v>
      </c>
      <c r="I162" s="184"/>
      <c r="L162" s="180"/>
      <c r="M162" s="185"/>
      <c r="N162" s="186"/>
      <c r="O162" s="186"/>
      <c r="P162" s="186"/>
      <c r="Q162" s="186"/>
      <c r="R162" s="186"/>
      <c r="S162" s="186"/>
      <c r="T162" s="187"/>
      <c r="AT162" s="181" t="s">
        <v>229</v>
      </c>
      <c r="AU162" s="181" t="s">
        <v>85</v>
      </c>
      <c r="AV162" s="14" t="s">
        <v>114</v>
      </c>
      <c r="AW162" s="14" t="s">
        <v>30</v>
      </c>
      <c r="AX162" s="14" t="s">
        <v>74</v>
      </c>
      <c r="AY162" s="181" t="s">
        <v>222</v>
      </c>
    </row>
    <row r="163" spans="1:65" s="13" customFormat="1">
      <c r="B163" s="171"/>
      <c r="D163" s="172" t="s">
        <v>229</v>
      </c>
      <c r="E163" s="173" t="s">
        <v>1</v>
      </c>
      <c r="F163" s="174" t="s">
        <v>611</v>
      </c>
      <c r="H163" s="175">
        <v>2.8620000000000001</v>
      </c>
      <c r="I163" s="176"/>
      <c r="L163" s="171"/>
      <c r="M163" s="177"/>
      <c r="N163" s="178"/>
      <c r="O163" s="178"/>
      <c r="P163" s="178"/>
      <c r="Q163" s="178"/>
      <c r="R163" s="178"/>
      <c r="S163" s="178"/>
      <c r="T163" s="179"/>
      <c r="AT163" s="173" t="s">
        <v>229</v>
      </c>
      <c r="AU163" s="173" t="s">
        <v>85</v>
      </c>
      <c r="AV163" s="13" t="s">
        <v>85</v>
      </c>
      <c r="AW163" s="13" t="s">
        <v>30</v>
      </c>
      <c r="AX163" s="13" t="s">
        <v>78</v>
      </c>
      <c r="AY163" s="173" t="s">
        <v>222</v>
      </c>
    </row>
    <row r="164" spans="1:65" s="2" customFormat="1" ht="24.15" customHeight="1">
      <c r="A164" s="33"/>
      <c r="B164" s="156"/>
      <c r="C164" s="157" t="s">
        <v>160</v>
      </c>
      <c r="D164" s="157" t="s">
        <v>224</v>
      </c>
      <c r="E164" s="158" t="s">
        <v>299</v>
      </c>
      <c r="F164" s="159" t="s">
        <v>300</v>
      </c>
      <c r="G164" s="160" t="s">
        <v>235</v>
      </c>
      <c r="H164" s="161">
        <v>12.35</v>
      </c>
      <c r="I164" s="162"/>
      <c r="J164" s="163">
        <f>ROUND(I164*H164,2)</f>
        <v>0</v>
      </c>
      <c r="K164" s="164"/>
      <c r="L164" s="34"/>
      <c r="M164" s="165" t="s">
        <v>1</v>
      </c>
      <c r="N164" s="166" t="s">
        <v>40</v>
      </c>
      <c r="O164" s="62"/>
      <c r="P164" s="167">
        <f>O164*H164</f>
        <v>0</v>
      </c>
      <c r="Q164" s="167">
        <v>0</v>
      </c>
      <c r="R164" s="167">
        <f>Q164*H164</f>
        <v>0</v>
      </c>
      <c r="S164" s="167">
        <v>1.4</v>
      </c>
      <c r="T164" s="168">
        <f>S164*H164</f>
        <v>17.29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114</v>
      </c>
      <c r="AT164" s="169" t="s">
        <v>224</v>
      </c>
      <c r="AU164" s="169" t="s">
        <v>85</v>
      </c>
      <c r="AY164" s="18" t="s">
        <v>222</v>
      </c>
      <c r="BE164" s="170">
        <f>IF(N164="základná",J164,0)</f>
        <v>0</v>
      </c>
      <c r="BF164" s="170">
        <f>IF(N164="znížená",J164,0)</f>
        <v>0</v>
      </c>
      <c r="BG164" s="170">
        <f>IF(N164="zákl. prenesená",J164,0)</f>
        <v>0</v>
      </c>
      <c r="BH164" s="170">
        <f>IF(N164="zníž. prenesená",J164,0)</f>
        <v>0</v>
      </c>
      <c r="BI164" s="170">
        <f>IF(N164="nulová",J164,0)</f>
        <v>0</v>
      </c>
      <c r="BJ164" s="18" t="s">
        <v>85</v>
      </c>
      <c r="BK164" s="170">
        <f>ROUND(I164*H164,2)</f>
        <v>0</v>
      </c>
      <c r="BL164" s="18" t="s">
        <v>114</v>
      </c>
      <c r="BM164" s="169" t="s">
        <v>301</v>
      </c>
    </row>
    <row r="165" spans="1:65" s="15" customFormat="1">
      <c r="B165" s="188"/>
      <c r="D165" s="172" t="s">
        <v>229</v>
      </c>
      <c r="E165" s="189" t="s">
        <v>1</v>
      </c>
      <c r="F165" s="190" t="s">
        <v>237</v>
      </c>
      <c r="H165" s="189" t="s">
        <v>1</v>
      </c>
      <c r="I165" s="191"/>
      <c r="L165" s="188"/>
      <c r="M165" s="192"/>
      <c r="N165" s="193"/>
      <c r="O165" s="193"/>
      <c r="P165" s="193"/>
      <c r="Q165" s="193"/>
      <c r="R165" s="193"/>
      <c r="S165" s="193"/>
      <c r="T165" s="194"/>
      <c r="AT165" s="189" t="s">
        <v>229</v>
      </c>
      <c r="AU165" s="189" t="s">
        <v>85</v>
      </c>
      <c r="AV165" s="15" t="s">
        <v>78</v>
      </c>
      <c r="AW165" s="15" t="s">
        <v>30</v>
      </c>
      <c r="AX165" s="15" t="s">
        <v>74</v>
      </c>
      <c r="AY165" s="189" t="s">
        <v>222</v>
      </c>
    </row>
    <row r="166" spans="1:65" s="15" customFormat="1">
      <c r="B166" s="188"/>
      <c r="D166" s="172" t="s">
        <v>229</v>
      </c>
      <c r="E166" s="189" t="s">
        <v>1</v>
      </c>
      <c r="F166" s="190" t="s">
        <v>302</v>
      </c>
      <c r="H166" s="189" t="s">
        <v>1</v>
      </c>
      <c r="I166" s="191"/>
      <c r="L166" s="188"/>
      <c r="M166" s="192"/>
      <c r="N166" s="193"/>
      <c r="O166" s="193"/>
      <c r="P166" s="193"/>
      <c r="Q166" s="193"/>
      <c r="R166" s="193"/>
      <c r="S166" s="193"/>
      <c r="T166" s="194"/>
      <c r="AT166" s="189" t="s">
        <v>229</v>
      </c>
      <c r="AU166" s="189" t="s">
        <v>85</v>
      </c>
      <c r="AV166" s="15" t="s">
        <v>78</v>
      </c>
      <c r="AW166" s="15" t="s">
        <v>30</v>
      </c>
      <c r="AX166" s="15" t="s">
        <v>74</v>
      </c>
      <c r="AY166" s="189" t="s">
        <v>222</v>
      </c>
    </row>
    <row r="167" spans="1:65" s="13" customFormat="1">
      <c r="B167" s="171"/>
      <c r="D167" s="172" t="s">
        <v>229</v>
      </c>
      <c r="E167" s="173" t="s">
        <v>1</v>
      </c>
      <c r="F167" s="174" t="s">
        <v>612</v>
      </c>
      <c r="H167" s="175">
        <v>12.35</v>
      </c>
      <c r="I167" s="176"/>
      <c r="L167" s="171"/>
      <c r="M167" s="177"/>
      <c r="N167" s="178"/>
      <c r="O167" s="178"/>
      <c r="P167" s="178"/>
      <c r="Q167" s="178"/>
      <c r="R167" s="178"/>
      <c r="S167" s="178"/>
      <c r="T167" s="179"/>
      <c r="AT167" s="173" t="s">
        <v>229</v>
      </c>
      <c r="AU167" s="173" t="s">
        <v>85</v>
      </c>
      <c r="AV167" s="13" t="s">
        <v>85</v>
      </c>
      <c r="AW167" s="13" t="s">
        <v>30</v>
      </c>
      <c r="AX167" s="13" t="s">
        <v>74</v>
      </c>
      <c r="AY167" s="173" t="s">
        <v>222</v>
      </c>
    </row>
    <row r="168" spans="1:65" s="14" customFormat="1">
      <c r="B168" s="180"/>
      <c r="D168" s="172" t="s">
        <v>229</v>
      </c>
      <c r="E168" s="181" t="s">
        <v>1</v>
      </c>
      <c r="F168" s="182" t="s">
        <v>232</v>
      </c>
      <c r="H168" s="183">
        <v>12.35</v>
      </c>
      <c r="I168" s="184"/>
      <c r="L168" s="180"/>
      <c r="M168" s="185"/>
      <c r="N168" s="186"/>
      <c r="O168" s="186"/>
      <c r="P168" s="186"/>
      <c r="Q168" s="186"/>
      <c r="R168" s="186"/>
      <c r="S168" s="186"/>
      <c r="T168" s="187"/>
      <c r="AT168" s="181" t="s">
        <v>229</v>
      </c>
      <c r="AU168" s="181" t="s">
        <v>85</v>
      </c>
      <c r="AV168" s="14" t="s">
        <v>114</v>
      </c>
      <c r="AW168" s="14" t="s">
        <v>30</v>
      </c>
      <c r="AX168" s="14" t="s">
        <v>78</v>
      </c>
      <c r="AY168" s="181" t="s">
        <v>222</v>
      </c>
    </row>
    <row r="169" spans="1:65" s="2" customFormat="1" ht="24.15" customHeight="1">
      <c r="A169" s="33"/>
      <c r="B169" s="156"/>
      <c r="C169" s="157" t="s">
        <v>339</v>
      </c>
      <c r="D169" s="157" t="s">
        <v>224</v>
      </c>
      <c r="E169" s="158" t="s">
        <v>340</v>
      </c>
      <c r="F169" s="159" t="s">
        <v>341</v>
      </c>
      <c r="G169" s="160" t="s">
        <v>249</v>
      </c>
      <c r="H169" s="161">
        <v>4.2</v>
      </c>
      <c r="I169" s="162"/>
      <c r="J169" s="163">
        <f>ROUND(I169*H169,2)</f>
        <v>0</v>
      </c>
      <c r="K169" s="164"/>
      <c r="L169" s="34"/>
      <c r="M169" s="165" t="s">
        <v>1</v>
      </c>
      <c r="N169" s="166" t="s">
        <v>40</v>
      </c>
      <c r="O169" s="62"/>
      <c r="P169" s="167">
        <f>O169*H169</f>
        <v>0</v>
      </c>
      <c r="Q169" s="167">
        <v>0</v>
      </c>
      <c r="R169" s="167">
        <f>Q169*H169</f>
        <v>0</v>
      </c>
      <c r="S169" s="167">
        <v>6.7000000000000004E-2</v>
      </c>
      <c r="T169" s="168">
        <f>S169*H169</f>
        <v>0.28140000000000004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114</v>
      </c>
      <c r="AT169" s="169" t="s">
        <v>224</v>
      </c>
      <c r="AU169" s="169" t="s">
        <v>85</v>
      </c>
      <c r="AY169" s="18" t="s">
        <v>222</v>
      </c>
      <c r="BE169" s="170">
        <f>IF(N169="základná",J169,0)</f>
        <v>0</v>
      </c>
      <c r="BF169" s="170">
        <f>IF(N169="znížená",J169,0)</f>
        <v>0</v>
      </c>
      <c r="BG169" s="170">
        <f>IF(N169="zákl. prenesená",J169,0)</f>
        <v>0</v>
      </c>
      <c r="BH169" s="170">
        <f>IF(N169="zníž. prenesená",J169,0)</f>
        <v>0</v>
      </c>
      <c r="BI169" s="170">
        <f>IF(N169="nulová",J169,0)</f>
        <v>0</v>
      </c>
      <c r="BJ169" s="18" t="s">
        <v>85</v>
      </c>
      <c r="BK169" s="170">
        <f>ROUND(I169*H169,2)</f>
        <v>0</v>
      </c>
      <c r="BL169" s="18" t="s">
        <v>114</v>
      </c>
      <c r="BM169" s="169" t="s">
        <v>342</v>
      </c>
    </row>
    <row r="170" spans="1:65" s="15" customFormat="1">
      <c r="B170" s="188"/>
      <c r="D170" s="172" t="s">
        <v>229</v>
      </c>
      <c r="E170" s="189" t="s">
        <v>1</v>
      </c>
      <c r="F170" s="190" t="s">
        <v>237</v>
      </c>
      <c r="H170" s="189" t="s">
        <v>1</v>
      </c>
      <c r="I170" s="191"/>
      <c r="L170" s="188"/>
      <c r="M170" s="192"/>
      <c r="N170" s="193"/>
      <c r="O170" s="193"/>
      <c r="P170" s="193"/>
      <c r="Q170" s="193"/>
      <c r="R170" s="193"/>
      <c r="S170" s="193"/>
      <c r="T170" s="194"/>
      <c r="AT170" s="189" t="s">
        <v>229</v>
      </c>
      <c r="AU170" s="189" t="s">
        <v>85</v>
      </c>
      <c r="AV170" s="15" t="s">
        <v>78</v>
      </c>
      <c r="AW170" s="15" t="s">
        <v>30</v>
      </c>
      <c r="AX170" s="15" t="s">
        <v>74</v>
      </c>
      <c r="AY170" s="189" t="s">
        <v>222</v>
      </c>
    </row>
    <row r="171" spans="1:65" s="15" customFormat="1">
      <c r="B171" s="188"/>
      <c r="D171" s="172" t="s">
        <v>229</v>
      </c>
      <c r="E171" s="189" t="s">
        <v>1</v>
      </c>
      <c r="F171" s="190" t="s">
        <v>343</v>
      </c>
      <c r="H171" s="189" t="s">
        <v>1</v>
      </c>
      <c r="I171" s="191"/>
      <c r="L171" s="188"/>
      <c r="M171" s="192"/>
      <c r="N171" s="193"/>
      <c r="O171" s="193"/>
      <c r="P171" s="193"/>
      <c r="Q171" s="193"/>
      <c r="R171" s="193"/>
      <c r="S171" s="193"/>
      <c r="T171" s="194"/>
      <c r="AT171" s="189" t="s">
        <v>229</v>
      </c>
      <c r="AU171" s="189" t="s">
        <v>85</v>
      </c>
      <c r="AV171" s="15" t="s">
        <v>78</v>
      </c>
      <c r="AW171" s="15" t="s">
        <v>30</v>
      </c>
      <c r="AX171" s="15" t="s">
        <v>74</v>
      </c>
      <c r="AY171" s="189" t="s">
        <v>222</v>
      </c>
    </row>
    <row r="172" spans="1:65" s="13" customFormat="1">
      <c r="B172" s="171"/>
      <c r="D172" s="172" t="s">
        <v>229</v>
      </c>
      <c r="E172" s="173" t="s">
        <v>1</v>
      </c>
      <c r="F172" s="174" t="s">
        <v>613</v>
      </c>
      <c r="H172" s="175">
        <v>2.1</v>
      </c>
      <c r="I172" s="176"/>
      <c r="L172" s="171"/>
      <c r="M172" s="177"/>
      <c r="N172" s="178"/>
      <c r="O172" s="178"/>
      <c r="P172" s="178"/>
      <c r="Q172" s="178"/>
      <c r="R172" s="178"/>
      <c r="S172" s="178"/>
      <c r="T172" s="179"/>
      <c r="AT172" s="173" t="s">
        <v>229</v>
      </c>
      <c r="AU172" s="173" t="s">
        <v>85</v>
      </c>
      <c r="AV172" s="13" t="s">
        <v>85</v>
      </c>
      <c r="AW172" s="13" t="s">
        <v>30</v>
      </c>
      <c r="AX172" s="13" t="s">
        <v>74</v>
      </c>
      <c r="AY172" s="173" t="s">
        <v>222</v>
      </c>
    </row>
    <row r="173" spans="1:65" s="13" customFormat="1">
      <c r="B173" s="171"/>
      <c r="D173" s="172" t="s">
        <v>229</v>
      </c>
      <c r="E173" s="173" t="s">
        <v>1</v>
      </c>
      <c r="F173" s="174" t="s">
        <v>614</v>
      </c>
      <c r="H173" s="175">
        <v>2.1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229</v>
      </c>
      <c r="AU173" s="173" t="s">
        <v>85</v>
      </c>
      <c r="AV173" s="13" t="s">
        <v>85</v>
      </c>
      <c r="AW173" s="13" t="s">
        <v>30</v>
      </c>
      <c r="AX173" s="13" t="s">
        <v>74</v>
      </c>
      <c r="AY173" s="173" t="s">
        <v>222</v>
      </c>
    </row>
    <row r="174" spans="1:65" s="14" customFormat="1">
      <c r="B174" s="180"/>
      <c r="D174" s="172" t="s">
        <v>229</v>
      </c>
      <c r="E174" s="181" t="s">
        <v>1</v>
      </c>
      <c r="F174" s="182" t="s">
        <v>232</v>
      </c>
      <c r="H174" s="183">
        <v>4.2</v>
      </c>
      <c r="I174" s="184"/>
      <c r="L174" s="180"/>
      <c r="M174" s="185"/>
      <c r="N174" s="186"/>
      <c r="O174" s="186"/>
      <c r="P174" s="186"/>
      <c r="Q174" s="186"/>
      <c r="R174" s="186"/>
      <c r="S174" s="186"/>
      <c r="T174" s="187"/>
      <c r="AT174" s="181" t="s">
        <v>229</v>
      </c>
      <c r="AU174" s="181" t="s">
        <v>85</v>
      </c>
      <c r="AV174" s="14" t="s">
        <v>114</v>
      </c>
      <c r="AW174" s="14" t="s">
        <v>30</v>
      </c>
      <c r="AX174" s="14" t="s">
        <v>78</v>
      </c>
      <c r="AY174" s="181" t="s">
        <v>222</v>
      </c>
    </row>
    <row r="175" spans="1:65" s="2" customFormat="1" ht="24.15" customHeight="1">
      <c r="A175" s="33"/>
      <c r="B175" s="156"/>
      <c r="C175" s="157" t="s">
        <v>349</v>
      </c>
      <c r="D175" s="157" t="s">
        <v>224</v>
      </c>
      <c r="E175" s="158" t="s">
        <v>350</v>
      </c>
      <c r="F175" s="159" t="s">
        <v>351</v>
      </c>
      <c r="G175" s="160" t="s">
        <v>227</v>
      </c>
      <c r="H175" s="161">
        <v>3</v>
      </c>
      <c r="I175" s="162"/>
      <c r="J175" s="163">
        <f>ROUND(I175*H175,2)</f>
        <v>0</v>
      </c>
      <c r="K175" s="164"/>
      <c r="L175" s="34"/>
      <c r="M175" s="165" t="s">
        <v>1</v>
      </c>
      <c r="N175" s="166" t="s">
        <v>40</v>
      </c>
      <c r="O175" s="62"/>
      <c r="P175" s="167">
        <f>O175*H175</f>
        <v>0</v>
      </c>
      <c r="Q175" s="167">
        <v>0</v>
      </c>
      <c r="R175" s="167">
        <f>Q175*H175</f>
        <v>0</v>
      </c>
      <c r="S175" s="167">
        <v>0</v>
      </c>
      <c r="T175" s="16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114</v>
      </c>
      <c r="AT175" s="169" t="s">
        <v>224</v>
      </c>
      <c r="AU175" s="169" t="s">
        <v>85</v>
      </c>
      <c r="AY175" s="18" t="s">
        <v>222</v>
      </c>
      <c r="BE175" s="170">
        <f>IF(N175="základná",J175,0)</f>
        <v>0</v>
      </c>
      <c r="BF175" s="170">
        <f>IF(N175="znížená",J175,0)</f>
        <v>0</v>
      </c>
      <c r="BG175" s="170">
        <f>IF(N175="zákl. prenesená",J175,0)</f>
        <v>0</v>
      </c>
      <c r="BH175" s="170">
        <f>IF(N175="zníž. prenesená",J175,0)</f>
        <v>0</v>
      </c>
      <c r="BI175" s="170">
        <f>IF(N175="nulová",J175,0)</f>
        <v>0</v>
      </c>
      <c r="BJ175" s="18" t="s">
        <v>85</v>
      </c>
      <c r="BK175" s="170">
        <f>ROUND(I175*H175,2)</f>
        <v>0</v>
      </c>
      <c r="BL175" s="18" t="s">
        <v>114</v>
      </c>
      <c r="BM175" s="169" t="s">
        <v>352</v>
      </c>
    </row>
    <row r="176" spans="1:65" s="15" customFormat="1">
      <c r="B176" s="188"/>
      <c r="D176" s="172" t="s">
        <v>229</v>
      </c>
      <c r="E176" s="189" t="s">
        <v>1</v>
      </c>
      <c r="F176" s="190" t="s">
        <v>237</v>
      </c>
      <c r="H176" s="189" t="s">
        <v>1</v>
      </c>
      <c r="I176" s="191"/>
      <c r="L176" s="188"/>
      <c r="M176" s="192"/>
      <c r="N176" s="193"/>
      <c r="O176" s="193"/>
      <c r="P176" s="193"/>
      <c r="Q176" s="193"/>
      <c r="R176" s="193"/>
      <c r="S176" s="193"/>
      <c r="T176" s="194"/>
      <c r="AT176" s="189" t="s">
        <v>229</v>
      </c>
      <c r="AU176" s="189" t="s">
        <v>85</v>
      </c>
      <c r="AV176" s="15" t="s">
        <v>78</v>
      </c>
      <c r="AW176" s="15" t="s">
        <v>30</v>
      </c>
      <c r="AX176" s="15" t="s">
        <v>74</v>
      </c>
      <c r="AY176" s="189" t="s">
        <v>222</v>
      </c>
    </row>
    <row r="177" spans="1:65" s="15" customFormat="1">
      <c r="B177" s="188"/>
      <c r="D177" s="172" t="s">
        <v>229</v>
      </c>
      <c r="E177" s="189" t="s">
        <v>1</v>
      </c>
      <c r="F177" s="190" t="s">
        <v>353</v>
      </c>
      <c r="H177" s="189" t="s">
        <v>1</v>
      </c>
      <c r="I177" s="191"/>
      <c r="L177" s="188"/>
      <c r="M177" s="192"/>
      <c r="N177" s="193"/>
      <c r="O177" s="193"/>
      <c r="P177" s="193"/>
      <c r="Q177" s="193"/>
      <c r="R177" s="193"/>
      <c r="S177" s="193"/>
      <c r="T177" s="194"/>
      <c r="AT177" s="189" t="s">
        <v>229</v>
      </c>
      <c r="AU177" s="189" t="s">
        <v>85</v>
      </c>
      <c r="AV177" s="15" t="s">
        <v>78</v>
      </c>
      <c r="AW177" s="15" t="s">
        <v>30</v>
      </c>
      <c r="AX177" s="15" t="s">
        <v>74</v>
      </c>
      <c r="AY177" s="189" t="s">
        <v>222</v>
      </c>
    </row>
    <row r="178" spans="1:65" s="13" customFormat="1">
      <c r="B178" s="171"/>
      <c r="D178" s="172" t="s">
        <v>229</v>
      </c>
      <c r="E178" s="173" t="s">
        <v>1</v>
      </c>
      <c r="F178" s="174" t="s">
        <v>615</v>
      </c>
      <c r="H178" s="175">
        <v>1</v>
      </c>
      <c r="I178" s="176"/>
      <c r="L178" s="171"/>
      <c r="M178" s="177"/>
      <c r="N178" s="178"/>
      <c r="O178" s="178"/>
      <c r="P178" s="178"/>
      <c r="Q178" s="178"/>
      <c r="R178" s="178"/>
      <c r="S178" s="178"/>
      <c r="T178" s="179"/>
      <c r="AT178" s="173" t="s">
        <v>229</v>
      </c>
      <c r="AU178" s="173" t="s">
        <v>85</v>
      </c>
      <c r="AV178" s="13" t="s">
        <v>85</v>
      </c>
      <c r="AW178" s="13" t="s">
        <v>30</v>
      </c>
      <c r="AX178" s="13" t="s">
        <v>74</v>
      </c>
      <c r="AY178" s="173" t="s">
        <v>222</v>
      </c>
    </row>
    <row r="179" spans="1:65" s="13" customFormat="1">
      <c r="B179" s="171"/>
      <c r="D179" s="172" t="s">
        <v>229</v>
      </c>
      <c r="E179" s="173" t="s">
        <v>1</v>
      </c>
      <c r="F179" s="174" t="s">
        <v>616</v>
      </c>
      <c r="H179" s="175">
        <v>1</v>
      </c>
      <c r="I179" s="176"/>
      <c r="L179" s="171"/>
      <c r="M179" s="177"/>
      <c r="N179" s="178"/>
      <c r="O179" s="178"/>
      <c r="P179" s="178"/>
      <c r="Q179" s="178"/>
      <c r="R179" s="178"/>
      <c r="S179" s="178"/>
      <c r="T179" s="179"/>
      <c r="AT179" s="173" t="s">
        <v>229</v>
      </c>
      <c r="AU179" s="173" t="s">
        <v>85</v>
      </c>
      <c r="AV179" s="13" t="s">
        <v>85</v>
      </c>
      <c r="AW179" s="13" t="s">
        <v>30</v>
      </c>
      <c r="AX179" s="13" t="s">
        <v>74</v>
      </c>
      <c r="AY179" s="173" t="s">
        <v>222</v>
      </c>
    </row>
    <row r="180" spans="1:65" s="13" customFormat="1">
      <c r="B180" s="171"/>
      <c r="D180" s="172" t="s">
        <v>229</v>
      </c>
      <c r="E180" s="173" t="s">
        <v>1</v>
      </c>
      <c r="F180" s="174" t="s">
        <v>617</v>
      </c>
      <c r="H180" s="175">
        <v>1</v>
      </c>
      <c r="I180" s="176"/>
      <c r="L180" s="171"/>
      <c r="M180" s="177"/>
      <c r="N180" s="178"/>
      <c r="O180" s="178"/>
      <c r="P180" s="178"/>
      <c r="Q180" s="178"/>
      <c r="R180" s="178"/>
      <c r="S180" s="178"/>
      <c r="T180" s="179"/>
      <c r="AT180" s="173" t="s">
        <v>229</v>
      </c>
      <c r="AU180" s="173" t="s">
        <v>85</v>
      </c>
      <c r="AV180" s="13" t="s">
        <v>85</v>
      </c>
      <c r="AW180" s="13" t="s">
        <v>30</v>
      </c>
      <c r="AX180" s="13" t="s">
        <v>74</v>
      </c>
      <c r="AY180" s="173" t="s">
        <v>222</v>
      </c>
    </row>
    <row r="181" spans="1:65" s="14" customFormat="1">
      <c r="B181" s="180"/>
      <c r="D181" s="172" t="s">
        <v>229</v>
      </c>
      <c r="E181" s="181" t="s">
        <v>1</v>
      </c>
      <c r="F181" s="182" t="s">
        <v>232</v>
      </c>
      <c r="H181" s="183">
        <v>3</v>
      </c>
      <c r="I181" s="184"/>
      <c r="L181" s="180"/>
      <c r="M181" s="185"/>
      <c r="N181" s="186"/>
      <c r="O181" s="186"/>
      <c r="P181" s="186"/>
      <c r="Q181" s="186"/>
      <c r="R181" s="186"/>
      <c r="S181" s="186"/>
      <c r="T181" s="187"/>
      <c r="AT181" s="181" t="s">
        <v>229</v>
      </c>
      <c r="AU181" s="181" t="s">
        <v>85</v>
      </c>
      <c r="AV181" s="14" t="s">
        <v>114</v>
      </c>
      <c r="AW181" s="14" t="s">
        <v>30</v>
      </c>
      <c r="AX181" s="14" t="s">
        <v>78</v>
      </c>
      <c r="AY181" s="181" t="s">
        <v>222</v>
      </c>
    </row>
    <row r="182" spans="1:65" s="2" customFormat="1" ht="24.15" customHeight="1">
      <c r="A182" s="33"/>
      <c r="B182" s="156"/>
      <c r="C182" s="157" t="s">
        <v>368</v>
      </c>
      <c r="D182" s="157" t="s">
        <v>224</v>
      </c>
      <c r="E182" s="158" t="s">
        <v>369</v>
      </c>
      <c r="F182" s="159" t="s">
        <v>370</v>
      </c>
      <c r="G182" s="160" t="s">
        <v>249</v>
      </c>
      <c r="H182" s="161">
        <v>2.1</v>
      </c>
      <c r="I182" s="162"/>
      <c r="J182" s="163">
        <f>ROUND(I182*H182,2)</f>
        <v>0</v>
      </c>
      <c r="K182" s="164"/>
      <c r="L182" s="34"/>
      <c r="M182" s="165" t="s">
        <v>1</v>
      </c>
      <c r="N182" s="166" t="s">
        <v>40</v>
      </c>
      <c r="O182" s="62"/>
      <c r="P182" s="167">
        <f>O182*H182</f>
        <v>0</v>
      </c>
      <c r="Q182" s="167">
        <v>0</v>
      </c>
      <c r="R182" s="167">
        <f>Q182*H182</f>
        <v>0</v>
      </c>
      <c r="S182" s="167">
        <v>6.3E-2</v>
      </c>
      <c r="T182" s="168">
        <f>S182*H182</f>
        <v>0.1323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114</v>
      </c>
      <c r="AT182" s="169" t="s">
        <v>224</v>
      </c>
      <c r="AU182" s="169" t="s">
        <v>85</v>
      </c>
      <c r="AY182" s="18" t="s">
        <v>222</v>
      </c>
      <c r="BE182" s="170">
        <f>IF(N182="základná",J182,0)</f>
        <v>0</v>
      </c>
      <c r="BF182" s="170">
        <f>IF(N182="znížená",J182,0)</f>
        <v>0</v>
      </c>
      <c r="BG182" s="170">
        <f>IF(N182="zákl. prenesená",J182,0)</f>
        <v>0</v>
      </c>
      <c r="BH182" s="170">
        <f>IF(N182="zníž. prenesená",J182,0)</f>
        <v>0</v>
      </c>
      <c r="BI182" s="170">
        <f>IF(N182="nulová",J182,0)</f>
        <v>0</v>
      </c>
      <c r="BJ182" s="18" t="s">
        <v>85</v>
      </c>
      <c r="BK182" s="170">
        <f>ROUND(I182*H182,2)</f>
        <v>0</v>
      </c>
      <c r="BL182" s="18" t="s">
        <v>114</v>
      </c>
      <c r="BM182" s="169" t="s">
        <v>371</v>
      </c>
    </row>
    <row r="183" spans="1:65" s="15" customFormat="1">
      <c r="B183" s="188"/>
      <c r="D183" s="172" t="s">
        <v>229</v>
      </c>
      <c r="E183" s="189" t="s">
        <v>1</v>
      </c>
      <c r="F183" s="190" t="s">
        <v>237</v>
      </c>
      <c r="H183" s="189" t="s">
        <v>1</v>
      </c>
      <c r="I183" s="191"/>
      <c r="L183" s="188"/>
      <c r="M183" s="192"/>
      <c r="N183" s="193"/>
      <c r="O183" s="193"/>
      <c r="P183" s="193"/>
      <c r="Q183" s="193"/>
      <c r="R183" s="193"/>
      <c r="S183" s="193"/>
      <c r="T183" s="194"/>
      <c r="AT183" s="189" t="s">
        <v>229</v>
      </c>
      <c r="AU183" s="189" t="s">
        <v>85</v>
      </c>
      <c r="AV183" s="15" t="s">
        <v>78</v>
      </c>
      <c r="AW183" s="15" t="s">
        <v>30</v>
      </c>
      <c r="AX183" s="15" t="s">
        <v>74</v>
      </c>
      <c r="AY183" s="189" t="s">
        <v>222</v>
      </c>
    </row>
    <row r="184" spans="1:65" s="15" customFormat="1">
      <c r="B184" s="188"/>
      <c r="D184" s="172" t="s">
        <v>229</v>
      </c>
      <c r="E184" s="189" t="s">
        <v>1</v>
      </c>
      <c r="F184" s="190" t="s">
        <v>372</v>
      </c>
      <c r="H184" s="189" t="s">
        <v>1</v>
      </c>
      <c r="I184" s="191"/>
      <c r="L184" s="188"/>
      <c r="M184" s="192"/>
      <c r="N184" s="193"/>
      <c r="O184" s="193"/>
      <c r="P184" s="193"/>
      <c r="Q184" s="193"/>
      <c r="R184" s="193"/>
      <c r="S184" s="193"/>
      <c r="T184" s="194"/>
      <c r="AT184" s="189" t="s">
        <v>229</v>
      </c>
      <c r="AU184" s="189" t="s">
        <v>85</v>
      </c>
      <c r="AV184" s="15" t="s">
        <v>78</v>
      </c>
      <c r="AW184" s="15" t="s">
        <v>30</v>
      </c>
      <c r="AX184" s="15" t="s">
        <v>74</v>
      </c>
      <c r="AY184" s="189" t="s">
        <v>222</v>
      </c>
    </row>
    <row r="185" spans="1:65" s="13" customFormat="1">
      <c r="B185" s="171"/>
      <c r="D185" s="172" t="s">
        <v>229</v>
      </c>
      <c r="E185" s="173" t="s">
        <v>1</v>
      </c>
      <c r="F185" s="174" t="s">
        <v>618</v>
      </c>
      <c r="H185" s="175">
        <v>2.1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229</v>
      </c>
      <c r="AU185" s="173" t="s">
        <v>85</v>
      </c>
      <c r="AV185" s="13" t="s">
        <v>85</v>
      </c>
      <c r="AW185" s="13" t="s">
        <v>30</v>
      </c>
      <c r="AX185" s="13" t="s">
        <v>74</v>
      </c>
      <c r="AY185" s="173" t="s">
        <v>222</v>
      </c>
    </row>
    <row r="186" spans="1:65" s="14" customFormat="1">
      <c r="B186" s="180"/>
      <c r="D186" s="172" t="s">
        <v>229</v>
      </c>
      <c r="E186" s="181" t="s">
        <v>1</v>
      </c>
      <c r="F186" s="182" t="s">
        <v>232</v>
      </c>
      <c r="H186" s="183">
        <v>2.1</v>
      </c>
      <c r="I186" s="184"/>
      <c r="L186" s="180"/>
      <c r="M186" s="185"/>
      <c r="N186" s="186"/>
      <c r="O186" s="186"/>
      <c r="P186" s="186"/>
      <c r="Q186" s="186"/>
      <c r="R186" s="186"/>
      <c r="S186" s="186"/>
      <c r="T186" s="187"/>
      <c r="AT186" s="181" t="s">
        <v>229</v>
      </c>
      <c r="AU186" s="181" t="s">
        <v>85</v>
      </c>
      <c r="AV186" s="14" t="s">
        <v>114</v>
      </c>
      <c r="AW186" s="14" t="s">
        <v>30</v>
      </c>
      <c r="AX186" s="14" t="s">
        <v>78</v>
      </c>
      <c r="AY186" s="181" t="s">
        <v>222</v>
      </c>
    </row>
    <row r="187" spans="1:65" s="2" customFormat="1" ht="24.15" customHeight="1">
      <c r="A187" s="33"/>
      <c r="B187" s="156"/>
      <c r="C187" s="157" t="s">
        <v>380</v>
      </c>
      <c r="D187" s="157" t="s">
        <v>224</v>
      </c>
      <c r="E187" s="158" t="s">
        <v>381</v>
      </c>
      <c r="F187" s="159" t="s">
        <v>382</v>
      </c>
      <c r="G187" s="160" t="s">
        <v>235</v>
      </c>
      <c r="H187" s="161">
        <v>0.56699999999999995</v>
      </c>
      <c r="I187" s="162"/>
      <c r="J187" s="163">
        <f>ROUND(I187*H187,2)</f>
        <v>0</v>
      </c>
      <c r="K187" s="164"/>
      <c r="L187" s="34"/>
      <c r="M187" s="165" t="s">
        <v>1</v>
      </c>
      <c r="N187" s="166" t="s">
        <v>40</v>
      </c>
      <c r="O187" s="62"/>
      <c r="P187" s="167">
        <f>O187*H187</f>
        <v>0</v>
      </c>
      <c r="Q187" s="167">
        <v>0</v>
      </c>
      <c r="R187" s="167">
        <f>Q187*H187</f>
        <v>0</v>
      </c>
      <c r="S187" s="167">
        <v>1.875</v>
      </c>
      <c r="T187" s="168">
        <f>S187*H187</f>
        <v>1.0631249999999999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114</v>
      </c>
      <c r="AT187" s="169" t="s">
        <v>224</v>
      </c>
      <c r="AU187" s="169" t="s">
        <v>85</v>
      </c>
      <c r="AY187" s="18" t="s">
        <v>222</v>
      </c>
      <c r="BE187" s="170">
        <f>IF(N187="základná",J187,0)</f>
        <v>0</v>
      </c>
      <c r="BF187" s="170">
        <f>IF(N187="znížená",J187,0)</f>
        <v>0</v>
      </c>
      <c r="BG187" s="170">
        <f>IF(N187="zákl. prenesená",J187,0)</f>
        <v>0</v>
      </c>
      <c r="BH187" s="170">
        <f>IF(N187="zníž. prenesená",J187,0)</f>
        <v>0</v>
      </c>
      <c r="BI187" s="170">
        <f>IF(N187="nulová",J187,0)</f>
        <v>0</v>
      </c>
      <c r="BJ187" s="18" t="s">
        <v>85</v>
      </c>
      <c r="BK187" s="170">
        <f>ROUND(I187*H187,2)</f>
        <v>0</v>
      </c>
      <c r="BL187" s="18" t="s">
        <v>114</v>
      </c>
      <c r="BM187" s="169" t="s">
        <v>383</v>
      </c>
    </row>
    <row r="188" spans="1:65" s="15" customFormat="1">
      <c r="B188" s="188"/>
      <c r="D188" s="172" t="s">
        <v>229</v>
      </c>
      <c r="E188" s="189" t="s">
        <v>1</v>
      </c>
      <c r="F188" s="190" t="s">
        <v>237</v>
      </c>
      <c r="H188" s="189" t="s">
        <v>1</v>
      </c>
      <c r="I188" s="191"/>
      <c r="L188" s="188"/>
      <c r="M188" s="192"/>
      <c r="N188" s="193"/>
      <c r="O188" s="193"/>
      <c r="P188" s="193"/>
      <c r="Q188" s="193"/>
      <c r="R188" s="193"/>
      <c r="S188" s="193"/>
      <c r="T188" s="194"/>
      <c r="AT188" s="189" t="s">
        <v>229</v>
      </c>
      <c r="AU188" s="189" t="s">
        <v>85</v>
      </c>
      <c r="AV188" s="15" t="s">
        <v>78</v>
      </c>
      <c r="AW188" s="15" t="s">
        <v>30</v>
      </c>
      <c r="AX188" s="15" t="s">
        <v>74</v>
      </c>
      <c r="AY188" s="189" t="s">
        <v>222</v>
      </c>
    </row>
    <row r="189" spans="1:65" s="15" customFormat="1">
      <c r="B189" s="188"/>
      <c r="D189" s="172" t="s">
        <v>229</v>
      </c>
      <c r="E189" s="189" t="s">
        <v>1</v>
      </c>
      <c r="F189" s="190" t="s">
        <v>384</v>
      </c>
      <c r="H189" s="189" t="s">
        <v>1</v>
      </c>
      <c r="I189" s="191"/>
      <c r="L189" s="188"/>
      <c r="M189" s="192"/>
      <c r="N189" s="193"/>
      <c r="O189" s="193"/>
      <c r="P189" s="193"/>
      <c r="Q189" s="193"/>
      <c r="R189" s="193"/>
      <c r="S189" s="193"/>
      <c r="T189" s="194"/>
      <c r="AT189" s="189" t="s">
        <v>229</v>
      </c>
      <c r="AU189" s="189" t="s">
        <v>85</v>
      </c>
      <c r="AV189" s="15" t="s">
        <v>78</v>
      </c>
      <c r="AW189" s="15" t="s">
        <v>30</v>
      </c>
      <c r="AX189" s="15" t="s">
        <v>74</v>
      </c>
      <c r="AY189" s="189" t="s">
        <v>222</v>
      </c>
    </row>
    <row r="190" spans="1:65" s="13" customFormat="1">
      <c r="B190" s="171"/>
      <c r="D190" s="172" t="s">
        <v>229</v>
      </c>
      <c r="E190" s="173" t="s">
        <v>1</v>
      </c>
      <c r="F190" s="174" t="s">
        <v>619</v>
      </c>
      <c r="H190" s="175">
        <v>0.56699999999999995</v>
      </c>
      <c r="I190" s="176"/>
      <c r="L190" s="171"/>
      <c r="M190" s="177"/>
      <c r="N190" s="178"/>
      <c r="O190" s="178"/>
      <c r="P190" s="178"/>
      <c r="Q190" s="178"/>
      <c r="R190" s="178"/>
      <c r="S190" s="178"/>
      <c r="T190" s="179"/>
      <c r="AT190" s="173" t="s">
        <v>229</v>
      </c>
      <c r="AU190" s="173" t="s">
        <v>85</v>
      </c>
      <c r="AV190" s="13" t="s">
        <v>85</v>
      </c>
      <c r="AW190" s="13" t="s">
        <v>30</v>
      </c>
      <c r="AX190" s="13" t="s">
        <v>74</v>
      </c>
      <c r="AY190" s="173" t="s">
        <v>222</v>
      </c>
    </row>
    <row r="191" spans="1:65" s="14" customFormat="1">
      <c r="B191" s="180"/>
      <c r="D191" s="172" t="s">
        <v>229</v>
      </c>
      <c r="E191" s="181" t="s">
        <v>1</v>
      </c>
      <c r="F191" s="182" t="s">
        <v>232</v>
      </c>
      <c r="H191" s="183">
        <v>0.56699999999999995</v>
      </c>
      <c r="I191" s="184"/>
      <c r="L191" s="180"/>
      <c r="M191" s="185"/>
      <c r="N191" s="186"/>
      <c r="O191" s="186"/>
      <c r="P191" s="186"/>
      <c r="Q191" s="186"/>
      <c r="R191" s="186"/>
      <c r="S191" s="186"/>
      <c r="T191" s="187"/>
      <c r="AT191" s="181" t="s">
        <v>229</v>
      </c>
      <c r="AU191" s="181" t="s">
        <v>85</v>
      </c>
      <c r="AV191" s="14" t="s">
        <v>114</v>
      </c>
      <c r="AW191" s="14" t="s">
        <v>30</v>
      </c>
      <c r="AX191" s="14" t="s">
        <v>78</v>
      </c>
      <c r="AY191" s="181" t="s">
        <v>222</v>
      </c>
    </row>
    <row r="192" spans="1:65" s="2" customFormat="1" ht="21.75" customHeight="1">
      <c r="A192" s="33"/>
      <c r="B192" s="156"/>
      <c r="C192" s="157" t="s">
        <v>620</v>
      </c>
      <c r="D192" s="157" t="s">
        <v>224</v>
      </c>
      <c r="E192" s="158" t="s">
        <v>621</v>
      </c>
      <c r="F192" s="159" t="s">
        <v>622</v>
      </c>
      <c r="G192" s="160" t="s">
        <v>399</v>
      </c>
      <c r="H192" s="161">
        <v>6.1</v>
      </c>
      <c r="I192" s="162"/>
      <c r="J192" s="163">
        <f>ROUND(I192*H192,2)</f>
        <v>0</v>
      </c>
      <c r="K192" s="164"/>
      <c r="L192" s="34"/>
      <c r="M192" s="165" t="s">
        <v>1</v>
      </c>
      <c r="N192" s="166" t="s">
        <v>40</v>
      </c>
      <c r="O192" s="62"/>
      <c r="P192" s="167">
        <f>O192*H192</f>
        <v>0</v>
      </c>
      <c r="Q192" s="167">
        <v>3.7900000000000003E-2</v>
      </c>
      <c r="R192" s="167">
        <f>Q192*H192</f>
        <v>0.23119000000000001</v>
      </c>
      <c r="S192" s="167">
        <v>0</v>
      </c>
      <c r="T192" s="16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114</v>
      </c>
      <c r="AT192" s="169" t="s">
        <v>224</v>
      </c>
      <c r="AU192" s="169" t="s">
        <v>85</v>
      </c>
      <c r="AY192" s="18" t="s">
        <v>222</v>
      </c>
      <c r="BE192" s="170">
        <f>IF(N192="základná",J192,0)</f>
        <v>0</v>
      </c>
      <c r="BF192" s="170">
        <f>IF(N192="znížená",J192,0)</f>
        <v>0</v>
      </c>
      <c r="BG192" s="170">
        <f>IF(N192="zákl. prenesená",J192,0)</f>
        <v>0</v>
      </c>
      <c r="BH192" s="170">
        <f>IF(N192="zníž. prenesená",J192,0)</f>
        <v>0</v>
      </c>
      <c r="BI192" s="170">
        <f>IF(N192="nulová",J192,0)</f>
        <v>0</v>
      </c>
      <c r="BJ192" s="18" t="s">
        <v>85</v>
      </c>
      <c r="BK192" s="170">
        <f>ROUND(I192*H192,2)</f>
        <v>0</v>
      </c>
      <c r="BL192" s="18" t="s">
        <v>114</v>
      </c>
      <c r="BM192" s="169" t="s">
        <v>623</v>
      </c>
    </row>
    <row r="193" spans="1:65" s="13" customFormat="1">
      <c r="B193" s="171"/>
      <c r="D193" s="172" t="s">
        <v>229</v>
      </c>
      <c r="E193" s="173" t="s">
        <v>1</v>
      </c>
      <c r="F193" s="174" t="s">
        <v>624</v>
      </c>
      <c r="H193" s="175">
        <v>6.1</v>
      </c>
      <c r="I193" s="176"/>
      <c r="L193" s="171"/>
      <c r="M193" s="177"/>
      <c r="N193" s="178"/>
      <c r="O193" s="178"/>
      <c r="P193" s="178"/>
      <c r="Q193" s="178"/>
      <c r="R193" s="178"/>
      <c r="S193" s="178"/>
      <c r="T193" s="179"/>
      <c r="AT193" s="173" t="s">
        <v>229</v>
      </c>
      <c r="AU193" s="173" t="s">
        <v>85</v>
      </c>
      <c r="AV193" s="13" t="s">
        <v>85</v>
      </c>
      <c r="AW193" s="13" t="s">
        <v>30</v>
      </c>
      <c r="AX193" s="13" t="s">
        <v>78</v>
      </c>
      <c r="AY193" s="173" t="s">
        <v>222</v>
      </c>
    </row>
    <row r="194" spans="1:65" s="2" customFormat="1" ht="21.75" customHeight="1">
      <c r="A194" s="33"/>
      <c r="B194" s="156"/>
      <c r="C194" s="157" t="s">
        <v>407</v>
      </c>
      <c r="D194" s="157" t="s">
        <v>224</v>
      </c>
      <c r="E194" s="158" t="s">
        <v>408</v>
      </c>
      <c r="F194" s="159" t="s">
        <v>409</v>
      </c>
      <c r="G194" s="160" t="s">
        <v>399</v>
      </c>
      <c r="H194" s="161">
        <v>8</v>
      </c>
      <c r="I194" s="162"/>
      <c r="J194" s="163">
        <f>ROUND(I194*H194,2)</f>
        <v>0</v>
      </c>
      <c r="K194" s="164"/>
      <c r="L194" s="34"/>
      <c r="M194" s="165" t="s">
        <v>1</v>
      </c>
      <c r="N194" s="166" t="s">
        <v>40</v>
      </c>
      <c r="O194" s="62"/>
      <c r="P194" s="167">
        <f>O194*H194</f>
        <v>0</v>
      </c>
      <c r="Q194" s="167">
        <v>6.1089999999999998E-2</v>
      </c>
      <c r="R194" s="167">
        <f>Q194*H194</f>
        <v>0.48871999999999999</v>
      </c>
      <c r="S194" s="167">
        <v>0</v>
      </c>
      <c r="T194" s="16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114</v>
      </c>
      <c r="AT194" s="169" t="s">
        <v>224</v>
      </c>
      <c r="AU194" s="169" t="s">
        <v>85</v>
      </c>
      <c r="AY194" s="18" t="s">
        <v>222</v>
      </c>
      <c r="BE194" s="170">
        <f>IF(N194="základná",J194,0)</f>
        <v>0</v>
      </c>
      <c r="BF194" s="170">
        <f>IF(N194="znížená",J194,0)</f>
        <v>0</v>
      </c>
      <c r="BG194" s="170">
        <f>IF(N194="zákl. prenesená",J194,0)</f>
        <v>0</v>
      </c>
      <c r="BH194" s="170">
        <f>IF(N194="zníž. prenesená",J194,0)</f>
        <v>0</v>
      </c>
      <c r="BI194" s="170">
        <f>IF(N194="nulová",J194,0)</f>
        <v>0</v>
      </c>
      <c r="BJ194" s="18" t="s">
        <v>85</v>
      </c>
      <c r="BK194" s="170">
        <f>ROUND(I194*H194,2)</f>
        <v>0</v>
      </c>
      <c r="BL194" s="18" t="s">
        <v>114</v>
      </c>
      <c r="BM194" s="169" t="s">
        <v>410</v>
      </c>
    </row>
    <row r="195" spans="1:65" s="13" customFormat="1">
      <c r="B195" s="171"/>
      <c r="D195" s="172" t="s">
        <v>229</v>
      </c>
      <c r="E195" s="173" t="s">
        <v>1</v>
      </c>
      <c r="F195" s="174" t="s">
        <v>625</v>
      </c>
      <c r="H195" s="175">
        <v>8</v>
      </c>
      <c r="I195" s="176"/>
      <c r="L195" s="171"/>
      <c r="M195" s="177"/>
      <c r="N195" s="178"/>
      <c r="O195" s="178"/>
      <c r="P195" s="178"/>
      <c r="Q195" s="178"/>
      <c r="R195" s="178"/>
      <c r="S195" s="178"/>
      <c r="T195" s="179"/>
      <c r="AT195" s="173" t="s">
        <v>229</v>
      </c>
      <c r="AU195" s="173" t="s">
        <v>85</v>
      </c>
      <c r="AV195" s="13" t="s">
        <v>85</v>
      </c>
      <c r="AW195" s="13" t="s">
        <v>30</v>
      </c>
      <c r="AX195" s="13" t="s">
        <v>74</v>
      </c>
      <c r="AY195" s="173" t="s">
        <v>222</v>
      </c>
    </row>
    <row r="196" spans="1:65" s="14" customFormat="1">
      <c r="B196" s="180"/>
      <c r="D196" s="172" t="s">
        <v>229</v>
      </c>
      <c r="E196" s="181" t="s">
        <v>1</v>
      </c>
      <c r="F196" s="182" t="s">
        <v>232</v>
      </c>
      <c r="H196" s="183">
        <v>8</v>
      </c>
      <c r="I196" s="184"/>
      <c r="L196" s="180"/>
      <c r="M196" s="185"/>
      <c r="N196" s="186"/>
      <c r="O196" s="186"/>
      <c r="P196" s="186"/>
      <c r="Q196" s="186"/>
      <c r="R196" s="186"/>
      <c r="S196" s="186"/>
      <c r="T196" s="187"/>
      <c r="AT196" s="181" t="s">
        <v>229</v>
      </c>
      <c r="AU196" s="181" t="s">
        <v>85</v>
      </c>
      <c r="AV196" s="14" t="s">
        <v>114</v>
      </c>
      <c r="AW196" s="14" t="s">
        <v>30</v>
      </c>
      <c r="AX196" s="14" t="s">
        <v>78</v>
      </c>
      <c r="AY196" s="181" t="s">
        <v>222</v>
      </c>
    </row>
    <row r="197" spans="1:65" s="2" customFormat="1" ht="33" customHeight="1">
      <c r="A197" s="33"/>
      <c r="B197" s="156"/>
      <c r="C197" s="157" t="s">
        <v>415</v>
      </c>
      <c r="D197" s="157" t="s">
        <v>224</v>
      </c>
      <c r="E197" s="158" t="s">
        <v>416</v>
      </c>
      <c r="F197" s="159" t="s">
        <v>417</v>
      </c>
      <c r="G197" s="160" t="s">
        <v>399</v>
      </c>
      <c r="H197" s="161">
        <v>4</v>
      </c>
      <c r="I197" s="162"/>
      <c r="J197" s="163">
        <f>ROUND(I197*H197,2)</f>
        <v>0</v>
      </c>
      <c r="K197" s="164"/>
      <c r="L197" s="34"/>
      <c r="M197" s="165" t="s">
        <v>1</v>
      </c>
      <c r="N197" s="166" t="s">
        <v>40</v>
      </c>
      <c r="O197" s="62"/>
      <c r="P197" s="167">
        <f>O197*H197</f>
        <v>0</v>
      </c>
      <c r="Q197" s="167">
        <v>2.366E-2</v>
      </c>
      <c r="R197" s="167">
        <f>Q197*H197</f>
        <v>9.4640000000000002E-2</v>
      </c>
      <c r="S197" s="167">
        <v>0</v>
      </c>
      <c r="T197" s="168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114</v>
      </c>
      <c r="AT197" s="169" t="s">
        <v>224</v>
      </c>
      <c r="AU197" s="169" t="s">
        <v>85</v>
      </c>
      <c r="AY197" s="18" t="s">
        <v>222</v>
      </c>
      <c r="BE197" s="170">
        <f>IF(N197="základná",J197,0)</f>
        <v>0</v>
      </c>
      <c r="BF197" s="170">
        <f>IF(N197="znížená",J197,0)</f>
        <v>0</v>
      </c>
      <c r="BG197" s="170">
        <f>IF(N197="zákl. prenesená",J197,0)</f>
        <v>0</v>
      </c>
      <c r="BH197" s="170">
        <f>IF(N197="zníž. prenesená",J197,0)</f>
        <v>0</v>
      </c>
      <c r="BI197" s="170">
        <f>IF(N197="nulová",J197,0)</f>
        <v>0</v>
      </c>
      <c r="BJ197" s="18" t="s">
        <v>85</v>
      </c>
      <c r="BK197" s="170">
        <f>ROUND(I197*H197,2)</f>
        <v>0</v>
      </c>
      <c r="BL197" s="18" t="s">
        <v>114</v>
      </c>
      <c r="BM197" s="169" t="s">
        <v>418</v>
      </c>
    </row>
    <row r="198" spans="1:65" s="15" customFormat="1">
      <c r="B198" s="188"/>
      <c r="D198" s="172" t="s">
        <v>229</v>
      </c>
      <c r="E198" s="189" t="s">
        <v>1</v>
      </c>
      <c r="F198" s="190" t="s">
        <v>237</v>
      </c>
      <c r="H198" s="189" t="s">
        <v>1</v>
      </c>
      <c r="I198" s="191"/>
      <c r="L198" s="188"/>
      <c r="M198" s="192"/>
      <c r="N198" s="193"/>
      <c r="O198" s="193"/>
      <c r="P198" s="193"/>
      <c r="Q198" s="193"/>
      <c r="R198" s="193"/>
      <c r="S198" s="193"/>
      <c r="T198" s="194"/>
      <c r="AT198" s="189" t="s">
        <v>229</v>
      </c>
      <c r="AU198" s="189" t="s">
        <v>85</v>
      </c>
      <c r="AV198" s="15" t="s">
        <v>78</v>
      </c>
      <c r="AW198" s="15" t="s">
        <v>30</v>
      </c>
      <c r="AX198" s="15" t="s">
        <v>74</v>
      </c>
      <c r="AY198" s="189" t="s">
        <v>222</v>
      </c>
    </row>
    <row r="199" spans="1:65" s="15" customFormat="1">
      <c r="B199" s="188"/>
      <c r="D199" s="172" t="s">
        <v>229</v>
      </c>
      <c r="E199" s="189" t="s">
        <v>1</v>
      </c>
      <c r="F199" s="190" t="s">
        <v>419</v>
      </c>
      <c r="H199" s="189" t="s">
        <v>1</v>
      </c>
      <c r="I199" s="191"/>
      <c r="L199" s="188"/>
      <c r="M199" s="192"/>
      <c r="N199" s="193"/>
      <c r="O199" s="193"/>
      <c r="P199" s="193"/>
      <c r="Q199" s="193"/>
      <c r="R199" s="193"/>
      <c r="S199" s="193"/>
      <c r="T199" s="194"/>
      <c r="AT199" s="189" t="s">
        <v>229</v>
      </c>
      <c r="AU199" s="189" t="s">
        <v>85</v>
      </c>
      <c r="AV199" s="15" t="s">
        <v>78</v>
      </c>
      <c r="AW199" s="15" t="s">
        <v>30</v>
      </c>
      <c r="AX199" s="15" t="s">
        <v>74</v>
      </c>
      <c r="AY199" s="189" t="s">
        <v>222</v>
      </c>
    </row>
    <row r="200" spans="1:65" s="13" customFormat="1">
      <c r="B200" s="171"/>
      <c r="D200" s="172" t="s">
        <v>229</v>
      </c>
      <c r="E200" s="173" t="s">
        <v>1</v>
      </c>
      <c r="F200" s="174" t="s">
        <v>626</v>
      </c>
      <c r="H200" s="175">
        <v>4</v>
      </c>
      <c r="I200" s="176"/>
      <c r="L200" s="171"/>
      <c r="M200" s="177"/>
      <c r="N200" s="178"/>
      <c r="O200" s="178"/>
      <c r="P200" s="178"/>
      <c r="Q200" s="178"/>
      <c r="R200" s="178"/>
      <c r="S200" s="178"/>
      <c r="T200" s="179"/>
      <c r="AT200" s="173" t="s">
        <v>229</v>
      </c>
      <c r="AU200" s="173" t="s">
        <v>85</v>
      </c>
      <c r="AV200" s="13" t="s">
        <v>85</v>
      </c>
      <c r="AW200" s="13" t="s">
        <v>30</v>
      </c>
      <c r="AX200" s="13" t="s">
        <v>74</v>
      </c>
      <c r="AY200" s="173" t="s">
        <v>222</v>
      </c>
    </row>
    <row r="201" spans="1:65" s="14" customFormat="1">
      <c r="B201" s="180"/>
      <c r="D201" s="172" t="s">
        <v>229</v>
      </c>
      <c r="E201" s="181" t="s">
        <v>1</v>
      </c>
      <c r="F201" s="182" t="s">
        <v>232</v>
      </c>
      <c r="H201" s="183">
        <v>4</v>
      </c>
      <c r="I201" s="184"/>
      <c r="L201" s="180"/>
      <c r="M201" s="185"/>
      <c r="N201" s="186"/>
      <c r="O201" s="186"/>
      <c r="P201" s="186"/>
      <c r="Q201" s="186"/>
      <c r="R201" s="186"/>
      <c r="S201" s="186"/>
      <c r="T201" s="187"/>
      <c r="AT201" s="181" t="s">
        <v>229</v>
      </c>
      <c r="AU201" s="181" t="s">
        <v>85</v>
      </c>
      <c r="AV201" s="14" t="s">
        <v>114</v>
      </c>
      <c r="AW201" s="14" t="s">
        <v>30</v>
      </c>
      <c r="AX201" s="14" t="s">
        <v>78</v>
      </c>
      <c r="AY201" s="181" t="s">
        <v>222</v>
      </c>
    </row>
    <row r="202" spans="1:65" s="2" customFormat="1" ht="33" customHeight="1">
      <c r="A202" s="33"/>
      <c r="B202" s="156"/>
      <c r="C202" s="157" t="s">
        <v>429</v>
      </c>
      <c r="D202" s="157" t="s">
        <v>224</v>
      </c>
      <c r="E202" s="158" t="s">
        <v>430</v>
      </c>
      <c r="F202" s="159" t="s">
        <v>431</v>
      </c>
      <c r="G202" s="160" t="s">
        <v>249</v>
      </c>
      <c r="H202" s="161">
        <v>141.28</v>
      </c>
      <c r="I202" s="162"/>
      <c r="J202" s="163">
        <f>ROUND(I202*H202,2)</f>
        <v>0</v>
      </c>
      <c r="K202" s="164"/>
      <c r="L202" s="34"/>
      <c r="M202" s="165" t="s">
        <v>1</v>
      </c>
      <c r="N202" s="166" t="s">
        <v>40</v>
      </c>
      <c r="O202" s="62"/>
      <c r="P202" s="167">
        <f>O202*H202</f>
        <v>0</v>
      </c>
      <c r="Q202" s="167">
        <v>0</v>
      </c>
      <c r="R202" s="167">
        <f>Q202*H202</f>
        <v>0</v>
      </c>
      <c r="S202" s="167">
        <v>0.05</v>
      </c>
      <c r="T202" s="168">
        <f>S202*H202</f>
        <v>7.0640000000000001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114</v>
      </c>
      <c r="AT202" s="169" t="s">
        <v>224</v>
      </c>
      <c r="AU202" s="169" t="s">
        <v>85</v>
      </c>
      <c r="AY202" s="18" t="s">
        <v>222</v>
      </c>
      <c r="BE202" s="170">
        <f>IF(N202="základná",J202,0)</f>
        <v>0</v>
      </c>
      <c r="BF202" s="170">
        <f>IF(N202="znížená",J202,0)</f>
        <v>0</v>
      </c>
      <c r="BG202" s="170">
        <f>IF(N202="zákl. prenesená",J202,0)</f>
        <v>0</v>
      </c>
      <c r="BH202" s="170">
        <f>IF(N202="zníž. prenesená",J202,0)</f>
        <v>0</v>
      </c>
      <c r="BI202" s="170">
        <f>IF(N202="nulová",J202,0)</f>
        <v>0</v>
      </c>
      <c r="BJ202" s="18" t="s">
        <v>85</v>
      </c>
      <c r="BK202" s="170">
        <f>ROUND(I202*H202,2)</f>
        <v>0</v>
      </c>
      <c r="BL202" s="18" t="s">
        <v>114</v>
      </c>
      <c r="BM202" s="169" t="s">
        <v>432</v>
      </c>
    </row>
    <row r="203" spans="1:65" s="15" customFormat="1">
      <c r="B203" s="188"/>
      <c r="D203" s="172" t="s">
        <v>229</v>
      </c>
      <c r="E203" s="189" t="s">
        <v>1</v>
      </c>
      <c r="F203" s="190" t="s">
        <v>237</v>
      </c>
      <c r="H203" s="189" t="s">
        <v>1</v>
      </c>
      <c r="I203" s="191"/>
      <c r="L203" s="188"/>
      <c r="M203" s="192"/>
      <c r="N203" s="193"/>
      <c r="O203" s="193"/>
      <c r="P203" s="193"/>
      <c r="Q203" s="193"/>
      <c r="R203" s="193"/>
      <c r="S203" s="193"/>
      <c r="T203" s="194"/>
      <c r="AT203" s="189" t="s">
        <v>229</v>
      </c>
      <c r="AU203" s="189" t="s">
        <v>85</v>
      </c>
      <c r="AV203" s="15" t="s">
        <v>78</v>
      </c>
      <c r="AW203" s="15" t="s">
        <v>30</v>
      </c>
      <c r="AX203" s="15" t="s">
        <v>74</v>
      </c>
      <c r="AY203" s="189" t="s">
        <v>222</v>
      </c>
    </row>
    <row r="204" spans="1:65" s="15" customFormat="1">
      <c r="B204" s="188"/>
      <c r="D204" s="172" t="s">
        <v>229</v>
      </c>
      <c r="E204" s="189" t="s">
        <v>1</v>
      </c>
      <c r="F204" s="190" t="s">
        <v>433</v>
      </c>
      <c r="H204" s="189" t="s">
        <v>1</v>
      </c>
      <c r="I204" s="191"/>
      <c r="L204" s="188"/>
      <c r="M204" s="192"/>
      <c r="N204" s="193"/>
      <c r="O204" s="193"/>
      <c r="P204" s="193"/>
      <c r="Q204" s="193"/>
      <c r="R204" s="193"/>
      <c r="S204" s="193"/>
      <c r="T204" s="194"/>
      <c r="AT204" s="189" t="s">
        <v>229</v>
      </c>
      <c r="AU204" s="189" t="s">
        <v>85</v>
      </c>
      <c r="AV204" s="15" t="s">
        <v>78</v>
      </c>
      <c r="AW204" s="15" t="s">
        <v>30</v>
      </c>
      <c r="AX204" s="15" t="s">
        <v>74</v>
      </c>
      <c r="AY204" s="189" t="s">
        <v>222</v>
      </c>
    </row>
    <row r="205" spans="1:65" s="13" customFormat="1">
      <c r="B205" s="171"/>
      <c r="D205" s="172" t="s">
        <v>229</v>
      </c>
      <c r="E205" s="173" t="s">
        <v>1</v>
      </c>
      <c r="F205" s="174" t="s">
        <v>627</v>
      </c>
      <c r="H205" s="175">
        <v>16.5</v>
      </c>
      <c r="I205" s="176"/>
      <c r="L205" s="171"/>
      <c r="M205" s="177"/>
      <c r="N205" s="178"/>
      <c r="O205" s="178"/>
      <c r="P205" s="178"/>
      <c r="Q205" s="178"/>
      <c r="R205" s="178"/>
      <c r="S205" s="178"/>
      <c r="T205" s="179"/>
      <c r="AT205" s="173" t="s">
        <v>229</v>
      </c>
      <c r="AU205" s="173" t="s">
        <v>85</v>
      </c>
      <c r="AV205" s="13" t="s">
        <v>85</v>
      </c>
      <c r="AW205" s="13" t="s">
        <v>30</v>
      </c>
      <c r="AX205" s="13" t="s">
        <v>74</v>
      </c>
      <c r="AY205" s="173" t="s">
        <v>222</v>
      </c>
    </row>
    <row r="206" spans="1:65" s="15" customFormat="1">
      <c r="B206" s="188"/>
      <c r="D206" s="172" t="s">
        <v>229</v>
      </c>
      <c r="E206" s="189" t="s">
        <v>1</v>
      </c>
      <c r="F206" s="190" t="s">
        <v>628</v>
      </c>
      <c r="H206" s="189" t="s">
        <v>1</v>
      </c>
      <c r="I206" s="191"/>
      <c r="L206" s="188"/>
      <c r="M206" s="192"/>
      <c r="N206" s="193"/>
      <c r="O206" s="193"/>
      <c r="P206" s="193"/>
      <c r="Q206" s="193"/>
      <c r="R206" s="193"/>
      <c r="S206" s="193"/>
      <c r="T206" s="194"/>
      <c r="AT206" s="189" t="s">
        <v>229</v>
      </c>
      <c r="AU206" s="189" t="s">
        <v>85</v>
      </c>
      <c r="AV206" s="15" t="s">
        <v>78</v>
      </c>
      <c r="AW206" s="15" t="s">
        <v>30</v>
      </c>
      <c r="AX206" s="15" t="s">
        <v>74</v>
      </c>
      <c r="AY206" s="189" t="s">
        <v>222</v>
      </c>
    </row>
    <row r="207" spans="1:65" s="13" customFormat="1">
      <c r="B207" s="171"/>
      <c r="D207" s="172" t="s">
        <v>229</v>
      </c>
      <c r="E207" s="173" t="s">
        <v>1</v>
      </c>
      <c r="F207" s="174" t="s">
        <v>435</v>
      </c>
      <c r="H207" s="175">
        <v>-2.1</v>
      </c>
      <c r="I207" s="176"/>
      <c r="L207" s="171"/>
      <c r="M207" s="177"/>
      <c r="N207" s="178"/>
      <c r="O207" s="178"/>
      <c r="P207" s="178"/>
      <c r="Q207" s="178"/>
      <c r="R207" s="178"/>
      <c r="S207" s="178"/>
      <c r="T207" s="179"/>
      <c r="AT207" s="173" t="s">
        <v>229</v>
      </c>
      <c r="AU207" s="173" t="s">
        <v>85</v>
      </c>
      <c r="AV207" s="13" t="s">
        <v>85</v>
      </c>
      <c r="AW207" s="13" t="s">
        <v>30</v>
      </c>
      <c r="AX207" s="13" t="s">
        <v>74</v>
      </c>
      <c r="AY207" s="173" t="s">
        <v>222</v>
      </c>
    </row>
    <row r="208" spans="1:65" s="13" customFormat="1">
      <c r="B208" s="171"/>
      <c r="D208" s="172" t="s">
        <v>229</v>
      </c>
      <c r="E208" s="173" t="s">
        <v>1</v>
      </c>
      <c r="F208" s="174" t="s">
        <v>629</v>
      </c>
      <c r="H208" s="175">
        <v>1.82</v>
      </c>
      <c r="I208" s="176"/>
      <c r="L208" s="171"/>
      <c r="M208" s="177"/>
      <c r="N208" s="178"/>
      <c r="O208" s="178"/>
      <c r="P208" s="178"/>
      <c r="Q208" s="178"/>
      <c r="R208" s="178"/>
      <c r="S208" s="178"/>
      <c r="T208" s="179"/>
      <c r="AT208" s="173" t="s">
        <v>229</v>
      </c>
      <c r="AU208" s="173" t="s">
        <v>85</v>
      </c>
      <c r="AV208" s="13" t="s">
        <v>85</v>
      </c>
      <c r="AW208" s="13" t="s">
        <v>30</v>
      </c>
      <c r="AX208" s="13" t="s">
        <v>74</v>
      </c>
      <c r="AY208" s="173" t="s">
        <v>222</v>
      </c>
    </row>
    <row r="209" spans="1:65" s="13" customFormat="1">
      <c r="B209" s="171"/>
      <c r="D209" s="172" t="s">
        <v>229</v>
      </c>
      <c r="E209" s="173" t="s">
        <v>1</v>
      </c>
      <c r="F209" s="174" t="s">
        <v>630</v>
      </c>
      <c r="H209" s="175">
        <v>64.5</v>
      </c>
      <c r="I209" s="176"/>
      <c r="L209" s="171"/>
      <c r="M209" s="177"/>
      <c r="N209" s="178"/>
      <c r="O209" s="178"/>
      <c r="P209" s="178"/>
      <c r="Q209" s="178"/>
      <c r="R209" s="178"/>
      <c r="S209" s="178"/>
      <c r="T209" s="179"/>
      <c r="AT209" s="173" t="s">
        <v>229</v>
      </c>
      <c r="AU209" s="173" t="s">
        <v>85</v>
      </c>
      <c r="AV209" s="13" t="s">
        <v>85</v>
      </c>
      <c r="AW209" s="13" t="s">
        <v>30</v>
      </c>
      <c r="AX209" s="13" t="s">
        <v>74</v>
      </c>
      <c r="AY209" s="173" t="s">
        <v>222</v>
      </c>
    </row>
    <row r="210" spans="1:65" s="15" customFormat="1">
      <c r="B210" s="188"/>
      <c r="D210" s="172" t="s">
        <v>229</v>
      </c>
      <c r="E210" s="189" t="s">
        <v>1</v>
      </c>
      <c r="F210" s="190" t="s">
        <v>628</v>
      </c>
      <c r="H210" s="189" t="s">
        <v>1</v>
      </c>
      <c r="I210" s="191"/>
      <c r="L210" s="188"/>
      <c r="M210" s="192"/>
      <c r="N210" s="193"/>
      <c r="O210" s="193"/>
      <c r="P210" s="193"/>
      <c r="Q210" s="193"/>
      <c r="R210" s="193"/>
      <c r="S210" s="193"/>
      <c r="T210" s="194"/>
      <c r="AT210" s="189" t="s">
        <v>229</v>
      </c>
      <c r="AU210" s="189" t="s">
        <v>85</v>
      </c>
      <c r="AV210" s="15" t="s">
        <v>78</v>
      </c>
      <c r="AW210" s="15" t="s">
        <v>30</v>
      </c>
      <c r="AX210" s="15" t="s">
        <v>74</v>
      </c>
      <c r="AY210" s="189" t="s">
        <v>222</v>
      </c>
    </row>
    <row r="211" spans="1:65" s="13" customFormat="1">
      <c r="B211" s="171"/>
      <c r="D211" s="172" t="s">
        <v>229</v>
      </c>
      <c r="E211" s="173" t="s">
        <v>1</v>
      </c>
      <c r="F211" s="174" t="s">
        <v>435</v>
      </c>
      <c r="H211" s="175">
        <v>-2.1</v>
      </c>
      <c r="I211" s="176"/>
      <c r="L211" s="171"/>
      <c r="M211" s="177"/>
      <c r="N211" s="178"/>
      <c r="O211" s="178"/>
      <c r="P211" s="178"/>
      <c r="Q211" s="178"/>
      <c r="R211" s="178"/>
      <c r="S211" s="178"/>
      <c r="T211" s="179"/>
      <c r="AT211" s="173" t="s">
        <v>229</v>
      </c>
      <c r="AU211" s="173" t="s">
        <v>85</v>
      </c>
      <c r="AV211" s="13" t="s">
        <v>85</v>
      </c>
      <c r="AW211" s="13" t="s">
        <v>30</v>
      </c>
      <c r="AX211" s="13" t="s">
        <v>74</v>
      </c>
      <c r="AY211" s="173" t="s">
        <v>222</v>
      </c>
    </row>
    <row r="212" spans="1:65" s="13" customFormat="1">
      <c r="B212" s="171"/>
      <c r="D212" s="172" t="s">
        <v>229</v>
      </c>
      <c r="E212" s="173" t="s">
        <v>1</v>
      </c>
      <c r="F212" s="174" t="s">
        <v>631</v>
      </c>
      <c r="H212" s="175">
        <v>-2.4</v>
      </c>
      <c r="I212" s="176"/>
      <c r="L212" s="171"/>
      <c r="M212" s="177"/>
      <c r="N212" s="178"/>
      <c r="O212" s="178"/>
      <c r="P212" s="178"/>
      <c r="Q212" s="178"/>
      <c r="R212" s="178"/>
      <c r="S212" s="178"/>
      <c r="T212" s="179"/>
      <c r="AT212" s="173" t="s">
        <v>229</v>
      </c>
      <c r="AU212" s="173" t="s">
        <v>85</v>
      </c>
      <c r="AV212" s="13" t="s">
        <v>85</v>
      </c>
      <c r="AW212" s="13" t="s">
        <v>30</v>
      </c>
      <c r="AX212" s="13" t="s">
        <v>74</v>
      </c>
      <c r="AY212" s="173" t="s">
        <v>222</v>
      </c>
    </row>
    <row r="213" spans="1:65" s="13" customFormat="1">
      <c r="B213" s="171"/>
      <c r="D213" s="172" t="s">
        <v>229</v>
      </c>
      <c r="E213" s="173" t="s">
        <v>1</v>
      </c>
      <c r="F213" s="174" t="s">
        <v>632</v>
      </c>
      <c r="H213" s="175">
        <v>-8.9600000000000009</v>
      </c>
      <c r="I213" s="176"/>
      <c r="L213" s="171"/>
      <c r="M213" s="177"/>
      <c r="N213" s="178"/>
      <c r="O213" s="178"/>
      <c r="P213" s="178"/>
      <c r="Q213" s="178"/>
      <c r="R213" s="178"/>
      <c r="S213" s="178"/>
      <c r="T213" s="179"/>
      <c r="AT213" s="173" t="s">
        <v>229</v>
      </c>
      <c r="AU213" s="173" t="s">
        <v>85</v>
      </c>
      <c r="AV213" s="13" t="s">
        <v>85</v>
      </c>
      <c r="AW213" s="13" t="s">
        <v>30</v>
      </c>
      <c r="AX213" s="13" t="s">
        <v>74</v>
      </c>
      <c r="AY213" s="173" t="s">
        <v>222</v>
      </c>
    </row>
    <row r="214" spans="1:65" s="13" customFormat="1" ht="30.6">
      <c r="B214" s="171"/>
      <c r="D214" s="172" t="s">
        <v>229</v>
      </c>
      <c r="E214" s="173" t="s">
        <v>1</v>
      </c>
      <c r="F214" s="174" t="s">
        <v>633</v>
      </c>
      <c r="H214" s="175">
        <v>15.96</v>
      </c>
      <c r="I214" s="176"/>
      <c r="L214" s="171"/>
      <c r="M214" s="177"/>
      <c r="N214" s="178"/>
      <c r="O214" s="178"/>
      <c r="P214" s="178"/>
      <c r="Q214" s="178"/>
      <c r="R214" s="178"/>
      <c r="S214" s="178"/>
      <c r="T214" s="179"/>
      <c r="AT214" s="173" t="s">
        <v>229</v>
      </c>
      <c r="AU214" s="173" t="s">
        <v>85</v>
      </c>
      <c r="AV214" s="13" t="s">
        <v>85</v>
      </c>
      <c r="AW214" s="13" t="s">
        <v>30</v>
      </c>
      <c r="AX214" s="13" t="s">
        <v>74</v>
      </c>
      <c r="AY214" s="173" t="s">
        <v>222</v>
      </c>
    </row>
    <row r="215" spans="1:65" s="13" customFormat="1">
      <c r="B215" s="171"/>
      <c r="D215" s="172" t="s">
        <v>229</v>
      </c>
      <c r="E215" s="173" t="s">
        <v>1</v>
      </c>
      <c r="F215" s="174" t="s">
        <v>634</v>
      </c>
      <c r="H215" s="175">
        <v>64.5</v>
      </c>
      <c r="I215" s="176"/>
      <c r="L215" s="171"/>
      <c r="M215" s="177"/>
      <c r="N215" s="178"/>
      <c r="O215" s="178"/>
      <c r="P215" s="178"/>
      <c r="Q215" s="178"/>
      <c r="R215" s="178"/>
      <c r="S215" s="178"/>
      <c r="T215" s="179"/>
      <c r="AT215" s="173" t="s">
        <v>229</v>
      </c>
      <c r="AU215" s="173" t="s">
        <v>85</v>
      </c>
      <c r="AV215" s="13" t="s">
        <v>85</v>
      </c>
      <c r="AW215" s="13" t="s">
        <v>30</v>
      </c>
      <c r="AX215" s="13" t="s">
        <v>74</v>
      </c>
      <c r="AY215" s="173" t="s">
        <v>222</v>
      </c>
    </row>
    <row r="216" spans="1:65" s="13" customFormat="1">
      <c r="B216" s="171"/>
      <c r="D216" s="172" t="s">
        <v>229</v>
      </c>
      <c r="E216" s="173" t="s">
        <v>1</v>
      </c>
      <c r="F216" s="174" t="s">
        <v>635</v>
      </c>
      <c r="H216" s="175">
        <v>-2.64</v>
      </c>
      <c r="I216" s="176"/>
      <c r="L216" s="171"/>
      <c r="M216" s="177"/>
      <c r="N216" s="178"/>
      <c r="O216" s="178"/>
      <c r="P216" s="178"/>
      <c r="Q216" s="178"/>
      <c r="R216" s="178"/>
      <c r="S216" s="178"/>
      <c r="T216" s="179"/>
      <c r="AT216" s="173" t="s">
        <v>229</v>
      </c>
      <c r="AU216" s="173" t="s">
        <v>85</v>
      </c>
      <c r="AV216" s="13" t="s">
        <v>85</v>
      </c>
      <c r="AW216" s="13" t="s">
        <v>30</v>
      </c>
      <c r="AX216" s="13" t="s">
        <v>74</v>
      </c>
      <c r="AY216" s="173" t="s">
        <v>222</v>
      </c>
    </row>
    <row r="217" spans="1:65" s="13" customFormat="1">
      <c r="B217" s="171"/>
      <c r="D217" s="172" t="s">
        <v>229</v>
      </c>
      <c r="E217" s="173" t="s">
        <v>1</v>
      </c>
      <c r="F217" s="174" t="s">
        <v>631</v>
      </c>
      <c r="H217" s="175">
        <v>-2.4</v>
      </c>
      <c r="I217" s="176"/>
      <c r="L217" s="171"/>
      <c r="M217" s="177"/>
      <c r="N217" s="178"/>
      <c r="O217" s="178"/>
      <c r="P217" s="178"/>
      <c r="Q217" s="178"/>
      <c r="R217" s="178"/>
      <c r="S217" s="178"/>
      <c r="T217" s="179"/>
      <c r="AT217" s="173" t="s">
        <v>229</v>
      </c>
      <c r="AU217" s="173" t="s">
        <v>85</v>
      </c>
      <c r="AV217" s="13" t="s">
        <v>85</v>
      </c>
      <c r="AW217" s="13" t="s">
        <v>30</v>
      </c>
      <c r="AX217" s="13" t="s">
        <v>74</v>
      </c>
      <c r="AY217" s="173" t="s">
        <v>222</v>
      </c>
    </row>
    <row r="218" spans="1:65" s="13" customFormat="1">
      <c r="B218" s="171"/>
      <c r="D218" s="172" t="s">
        <v>229</v>
      </c>
      <c r="E218" s="173" t="s">
        <v>1</v>
      </c>
      <c r="F218" s="174" t="s">
        <v>636</v>
      </c>
      <c r="H218" s="175">
        <v>-8.9600000000000009</v>
      </c>
      <c r="I218" s="176"/>
      <c r="L218" s="171"/>
      <c r="M218" s="177"/>
      <c r="N218" s="178"/>
      <c r="O218" s="178"/>
      <c r="P218" s="178"/>
      <c r="Q218" s="178"/>
      <c r="R218" s="178"/>
      <c r="S218" s="178"/>
      <c r="T218" s="179"/>
      <c r="AT218" s="173" t="s">
        <v>229</v>
      </c>
      <c r="AU218" s="173" t="s">
        <v>85</v>
      </c>
      <c r="AV218" s="13" t="s">
        <v>85</v>
      </c>
      <c r="AW218" s="13" t="s">
        <v>30</v>
      </c>
      <c r="AX218" s="13" t="s">
        <v>74</v>
      </c>
      <c r="AY218" s="173" t="s">
        <v>222</v>
      </c>
    </row>
    <row r="219" spans="1:65" s="13" customFormat="1">
      <c r="B219" s="171"/>
      <c r="D219" s="172" t="s">
        <v>229</v>
      </c>
      <c r="E219" s="173" t="s">
        <v>1</v>
      </c>
      <c r="F219" s="174" t="s">
        <v>637</v>
      </c>
      <c r="H219" s="175">
        <v>7.56</v>
      </c>
      <c r="I219" s="176"/>
      <c r="L219" s="171"/>
      <c r="M219" s="177"/>
      <c r="N219" s="178"/>
      <c r="O219" s="178"/>
      <c r="P219" s="178"/>
      <c r="Q219" s="178"/>
      <c r="R219" s="178"/>
      <c r="S219" s="178"/>
      <c r="T219" s="179"/>
      <c r="AT219" s="173" t="s">
        <v>229</v>
      </c>
      <c r="AU219" s="173" t="s">
        <v>85</v>
      </c>
      <c r="AV219" s="13" t="s">
        <v>85</v>
      </c>
      <c r="AW219" s="13" t="s">
        <v>30</v>
      </c>
      <c r="AX219" s="13" t="s">
        <v>74</v>
      </c>
      <c r="AY219" s="173" t="s">
        <v>222</v>
      </c>
    </row>
    <row r="220" spans="1:65" s="14" customFormat="1">
      <c r="B220" s="180"/>
      <c r="D220" s="172" t="s">
        <v>229</v>
      </c>
      <c r="E220" s="181" t="s">
        <v>1</v>
      </c>
      <c r="F220" s="182" t="s">
        <v>232</v>
      </c>
      <c r="H220" s="183">
        <v>141.28</v>
      </c>
      <c r="I220" s="184"/>
      <c r="L220" s="180"/>
      <c r="M220" s="185"/>
      <c r="N220" s="186"/>
      <c r="O220" s="186"/>
      <c r="P220" s="186"/>
      <c r="Q220" s="186"/>
      <c r="R220" s="186"/>
      <c r="S220" s="186"/>
      <c r="T220" s="187"/>
      <c r="AT220" s="181" t="s">
        <v>229</v>
      </c>
      <c r="AU220" s="181" t="s">
        <v>85</v>
      </c>
      <c r="AV220" s="14" t="s">
        <v>114</v>
      </c>
      <c r="AW220" s="14" t="s">
        <v>30</v>
      </c>
      <c r="AX220" s="14" t="s">
        <v>78</v>
      </c>
      <c r="AY220" s="181" t="s">
        <v>222</v>
      </c>
    </row>
    <row r="221" spans="1:65" s="2" customFormat="1" ht="24.15" customHeight="1">
      <c r="A221" s="33"/>
      <c r="B221" s="156"/>
      <c r="C221" s="157" t="s">
        <v>473</v>
      </c>
      <c r="D221" s="157" t="s">
        <v>224</v>
      </c>
      <c r="E221" s="158" t="s">
        <v>474</v>
      </c>
      <c r="F221" s="159" t="s">
        <v>475</v>
      </c>
      <c r="G221" s="160" t="s">
        <v>249</v>
      </c>
      <c r="H221" s="161">
        <v>95.7</v>
      </c>
      <c r="I221" s="162"/>
      <c r="J221" s="163">
        <f>ROUND(I221*H221,2)</f>
        <v>0</v>
      </c>
      <c r="K221" s="164"/>
      <c r="L221" s="34"/>
      <c r="M221" s="165" t="s">
        <v>1</v>
      </c>
      <c r="N221" s="166" t="s">
        <v>40</v>
      </c>
      <c r="O221" s="62"/>
      <c r="P221" s="167">
        <f>O221*H221</f>
        <v>0</v>
      </c>
      <c r="Q221" s="167">
        <v>0</v>
      </c>
      <c r="R221" s="167">
        <f>Q221*H221</f>
        <v>0</v>
      </c>
      <c r="S221" s="167">
        <v>4.4999999999999998E-2</v>
      </c>
      <c r="T221" s="168">
        <f>S221*H221</f>
        <v>4.3064999999999998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9" t="s">
        <v>114</v>
      </c>
      <c r="AT221" s="169" t="s">
        <v>224</v>
      </c>
      <c r="AU221" s="169" t="s">
        <v>85</v>
      </c>
      <c r="AY221" s="18" t="s">
        <v>222</v>
      </c>
      <c r="BE221" s="170">
        <f>IF(N221="základná",J221,0)</f>
        <v>0</v>
      </c>
      <c r="BF221" s="170">
        <f>IF(N221="znížená",J221,0)</f>
        <v>0</v>
      </c>
      <c r="BG221" s="170">
        <f>IF(N221="zákl. prenesená",J221,0)</f>
        <v>0</v>
      </c>
      <c r="BH221" s="170">
        <f>IF(N221="zníž. prenesená",J221,0)</f>
        <v>0</v>
      </c>
      <c r="BI221" s="170">
        <f>IF(N221="nulová",J221,0)</f>
        <v>0</v>
      </c>
      <c r="BJ221" s="18" t="s">
        <v>85</v>
      </c>
      <c r="BK221" s="170">
        <f>ROUND(I221*H221,2)</f>
        <v>0</v>
      </c>
      <c r="BL221" s="18" t="s">
        <v>114</v>
      </c>
      <c r="BM221" s="169" t="s">
        <v>476</v>
      </c>
    </row>
    <row r="222" spans="1:65" s="15" customFormat="1">
      <c r="B222" s="188"/>
      <c r="D222" s="172" t="s">
        <v>229</v>
      </c>
      <c r="E222" s="189" t="s">
        <v>1</v>
      </c>
      <c r="F222" s="190" t="s">
        <v>477</v>
      </c>
      <c r="H222" s="189" t="s">
        <v>1</v>
      </c>
      <c r="I222" s="191"/>
      <c r="L222" s="188"/>
      <c r="M222" s="192"/>
      <c r="N222" s="193"/>
      <c r="O222" s="193"/>
      <c r="P222" s="193"/>
      <c r="Q222" s="193"/>
      <c r="R222" s="193"/>
      <c r="S222" s="193"/>
      <c r="T222" s="194"/>
      <c r="AT222" s="189" t="s">
        <v>229</v>
      </c>
      <c r="AU222" s="189" t="s">
        <v>85</v>
      </c>
      <c r="AV222" s="15" t="s">
        <v>78</v>
      </c>
      <c r="AW222" s="15" t="s">
        <v>30</v>
      </c>
      <c r="AX222" s="15" t="s">
        <v>74</v>
      </c>
      <c r="AY222" s="189" t="s">
        <v>222</v>
      </c>
    </row>
    <row r="223" spans="1:65" s="13" customFormat="1">
      <c r="B223" s="171"/>
      <c r="D223" s="172" t="s">
        <v>229</v>
      </c>
      <c r="E223" s="173" t="s">
        <v>1</v>
      </c>
      <c r="F223" s="174" t="s">
        <v>638</v>
      </c>
      <c r="H223" s="175">
        <v>95.7</v>
      </c>
      <c r="I223" s="176"/>
      <c r="L223" s="171"/>
      <c r="M223" s="177"/>
      <c r="N223" s="178"/>
      <c r="O223" s="178"/>
      <c r="P223" s="178"/>
      <c r="Q223" s="178"/>
      <c r="R223" s="178"/>
      <c r="S223" s="178"/>
      <c r="T223" s="179"/>
      <c r="AT223" s="173" t="s">
        <v>229</v>
      </c>
      <c r="AU223" s="173" t="s">
        <v>85</v>
      </c>
      <c r="AV223" s="13" t="s">
        <v>85</v>
      </c>
      <c r="AW223" s="13" t="s">
        <v>30</v>
      </c>
      <c r="AX223" s="13" t="s">
        <v>74</v>
      </c>
      <c r="AY223" s="173" t="s">
        <v>222</v>
      </c>
    </row>
    <row r="224" spans="1:65" s="14" customFormat="1">
      <c r="B224" s="180"/>
      <c r="D224" s="172" t="s">
        <v>229</v>
      </c>
      <c r="E224" s="181" t="s">
        <v>1</v>
      </c>
      <c r="F224" s="182" t="s">
        <v>232</v>
      </c>
      <c r="H224" s="183">
        <v>95.7</v>
      </c>
      <c r="I224" s="184"/>
      <c r="L224" s="180"/>
      <c r="M224" s="185"/>
      <c r="N224" s="186"/>
      <c r="O224" s="186"/>
      <c r="P224" s="186"/>
      <c r="Q224" s="186"/>
      <c r="R224" s="186"/>
      <c r="S224" s="186"/>
      <c r="T224" s="187"/>
      <c r="AT224" s="181" t="s">
        <v>229</v>
      </c>
      <c r="AU224" s="181" t="s">
        <v>85</v>
      </c>
      <c r="AV224" s="14" t="s">
        <v>114</v>
      </c>
      <c r="AW224" s="14" t="s">
        <v>30</v>
      </c>
      <c r="AX224" s="14" t="s">
        <v>78</v>
      </c>
      <c r="AY224" s="181" t="s">
        <v>222</v>
      </c>
    </row>
    <row r="225" spans="1:65" s="2" customFormat="1" ht="24.15" customHeight="1">
      <c r="A225" s="33"/>
      <c r="B225" s="156"/>
      <c r="C225" s="157" t="s">
        <v>479</v>
      </c>
      <c r="D225" s="157" t="s">
        <v>224</v>
      </c>
      <c r="E225" s="158" t="s">
        <v>480</v>
      </c>
      <c r="F225" s="159" t="s">
        <v>481</v>
      </c>
      <c r="G225" s="160" t="s">
        <v>482</v>
      </c>
      <c r="H225" s="161">
        <v>87.543000000000006</v>
      </c>
      <c r="I225" s="162"/>
      <c r="J225" s="163">
        <f>ROUND(I225*H225,2)</f>
        <v>0</v>
      </c>
      <c r="K225" s="164"/>
      <c r="L225" s="34"/>
      <c r="M225" s="165" t="s">
        <v>1</v>
      </c>
      <c r="N225" s="166" t="s">
        <v>40</v>
      </c>
      <c r="O225" s="62"/>
      <c r="P225" s="167">
        <f>O225*H225</f>
        <v>0</v>
      </c>
      <c r="Q225" s="167">
        <v>0</v>
      </c>
      <c r="R225" s="167">
        <f>Q225*H225</f>
        <v>0</v>
      </c>
      <c r="S225" s="167">
        <v>0</v>
      </c>
      <c r="T225" s="168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9" t="s">
        <v>114</v>
      </c>
      <c r="AT225" s="169" t="s">
        <v>224</v>
      </c>
      <c r="AU225" s="169" t="s">
        <v>85</v>
      </c>
      <c r="AY225" s="18" t="s">
        <v>222</v>
      </c>
      <c r="BE225" s="170">
        <f>IF(N225="základná",J225,0)</f>
        <v>0</v>
      </c>
      <c r="BF225" s="170">
        <f>IF(N225="znížená",J225,0)</f>
        <v>0</v>
      </c>
      <c r="BG225" s="170">
        <f>IF(N225="zákl. prenesená",J225,0)</f>
        <v>0</v>
      </c>
      <c r="BH225" s="170">
        <f>IF(N225="zníž. prenesená",J225,0)</f>
        <v>0</v>
      </c>
      <c r="BI225" s="170">
        <f>IF(N225="nulová",J225,0)</f>
        <v>0</v>
      </c>
      <c r="BJ225" s="18" t="s">
        <v>85</v>
      </c>
      <c r="BK225" s="170">
        <f>ROUND(I225*H225,2)</f>
        <v>0</v>
      </c>
      <c r="BL225" s="18" t="s">
        <v>114</v>
      </c>
      <c r="BM225" s="169" t="s">
        <v>483</v>
      </c>
    </row>
    <row r="226" spans="1:65" s="2" customFormat="1" ht="16.5" customHeight="1">
      <c r="A226" s="33"/>
      <c r="B226" s="156"/>
      <c r="C226" s="157" t="s">
        <v>484</v>
      </c>
      <c r="D226" s="157" t="s">
        <v>224</v>
      </c>
      <c r="E226" s="158" t="s">
        <v>485</v>
      </c>
      <c r="F226" s="159" t="s">
        <v>486</v>
      </c>
      <c r="G226" s="160" t="s">
        <v>482</v>
      </c>
      <c r="H226" s="161">
        <v>87.543000000000006</v>
      </c>
      <c r="I226" s="162"/>
      <c r="J226" s="163">
        <f>ROUND(I226*H226,2)</f>
        <v>0</v>
      </c>
      <c r="K226" s="164"/>
      <c r="L226" s="34"/>
      <c r="M226" s="165" t="s">
        <v>1</v>
      </c>
      <c r="N226" s="166" t="s">
        <v>40</v>
      </c>
      <c r="O226" s="62"/>
      <c r="P226" s="167">
        <f>O226*H226</f>
        <v>0</v>
      </c>
      <c r="Q226" s="167">
        <v>0</v>
      </c>
      <c r="R226" s="167">
        <f>Q226*H226</f>
        <v>0</v>
      </c>
      <c r="S226" s="167">
        <v>0</v>
      </c>
      <c r="T226" s="168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9" t="s">
        <v>114</v>
      </c>
      <c r="AT226" s="169" t="s">
        <v>224</v>
      </c>
      <c r="AU226" s="169" t="s">
        <v>85</v>
      </c>
      <c r="AY226" s="18" t="s">
        <v>222</v>
      </c>
      <c r="BE226" s="170">
        <f>IF(N226="základná",J226,0)</f>
        <v>0</v>
      </c>
      <c r="BF226" s="170">
        <f>IF(N226="znížená",J226,0)</f>
        <v>0</v>
      </c>
      <c r="BG226" s="170">
        <f>IF(N226="zákl. prenesená",J226,0)</f>
        <v>0</v>
      </c>
      <c r="BH226" s="170">
        <f>IF(N226="zníž. prenesená",J226,0)</f>
        <v>0</v>
      </c>
      <c r="BI226" s="170">
        <f>IF(N226="nulová",J226,0)</f>
        <v>0</v>
      </c>
      <c r="BJ226" s="18" t="s">
        <v>85</v>
      </c>
      <c r="BK226" s="170">
        <f>ROUND(I226*H226,2)</f>
        <v>0</v>
      </c>
      <c r="BL226" s="18" t="s">
        <v>114</v>
      </c>
      <c r="BM226" s="169" t="s">
        <v>487</v>
      </c>
    </row>
    <row r="227" spans="1:65" s="2" customFormat="1" ht="24.15" customHeight="1">
      <c r="A227" s="33"/>
      <c r="B227" s="156"/>
      <c r="C227" s="157" t="s">
        <v>488</v>
      </c>
      <c r="D227" s="157" t="s">
        <v>224</v>
      </c>
      <c r="E227" s="158" t="s">
        <v>489</v>
      </c>
      <c r="F227" s="159" t="s">
        <v>490</v>
      </c>
      <c r="G227" s="160" t="s">
        <v>482</v>
      </c>
      <c r="H227" s="161">
        <v>87.543000000000006</v>
      </c>
      <c r="I227" s="162"/>
      <c r="J227" s="163">
        <f>ROUND(I227*H227,2)</f>
        <v>0</v>
      </c>
      <c r="K227" s="164"/>
      <c r="L227" s="34"/>
      <c r="M227" s="165" t="s">
        <v>1</v>
      </c>
      <c r="N227" s="166" t="s">
        <v>40</v>
      </c>
      <c r="O227" s="62"/>
      <c r="P227" s="167">
        <f>O227*H227</f>
        <v>0</v>
      </c>
      <c r="Q227" s="167">
        <v>0</v>
      </c>
      <c r="R227" s="167">
        <f>Q227*H227</f>
        <v>0</v>
      </c>
      <c r="S227" s="167">
        <v>0</v>
      </c>
      <c r="T227" s="168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9" t="s">
        <v>114</v>
      </c>
      <c r="AT227" s="169" t="s">
        <v>224</v>
      </c>
      <c r="AU227" s="169" t="s">
        <v>85</v>
      </c>
      <c r="AY227" s="18" t="s">
        <v>222</v>
      </c>
      <c r="BE227" s="170">
        <f>IF(N227="základná",J227,0)</f>
        <v>0</v>
      </c>
      <c r="BF227" s="170">
        <f>IF(N227="znížená",J227,0)</f>
        <v>0</v>
      </c>
      <c r="BG227" s="170">
        <f>IF(N227="zákl. prenesená",J227,0)</f>
        <v>0</v>
      </c>
      <c r="BH227" s="170">
        <f>IF(N227="zníž. prenesená",J227,0)</f>
        <v>0</v>
      </c>
      <c r="BI227" s="170">
        <f>IF(N227="nulová",J227,0)</f>
        <v>0</v>
      </c>
      <c r="BJ227" s="18" t="s">
        <v>85</v>
      </c>
      <c r="BK227" s="170">
        <f>ROUND(I227*H227,2)</f>
        <v>0</v>
      </c>
      <c r="BL227" s="18" t="s">
        <v>114</v>
      </c>
      <c r="BM227" s="169" t="s">
        <v>491</v>
      </c>
    </row>
    <row r="228" spans="1:65" s="2" customFormat="1" ht="24.15" customHeight="1">
      <c r="A228" s="33"/>
      <c r="B228" s="156"/>
      <c r="C228" s="157" t="s">
        <v>496</v>
      </c>
      <c r="D228" s="157" t="s">
        <v>224</v>
      </c>
      <c r="E228" s="158" t="s">
        <v>497</v>
      </c>
      <c r="F228" s="159" t="s">
        <v>498</v>
      </c>
      <c r="G228" s="160" t="s">
        <v>482</v>
      </c>
      <c r="H228" s="161">
        <v>82.210999999999999</v>
      </c>
      <c r="I228" s="162"/>
      <c r="J228" s="163">
        <f>ROUND(I228*H228,2)</f>
        <v>0</v>
      </c>
      <c r="K228" s="164"/>
      <c r="L228" s="34"/>
      <c r="M228" s="165" t="s">
        <v>1</v>
      </c>
      <c r="N228" s="166" t="s">
        <v>40</v>
      </c>
      <c r="O228" s="62"/>
      <c r="P228" s="167">
        <f>O228*H228</f>
        <v>0</v>
      </c>
      <c r="Q228" s="167">
        <v>0</v>
      </c>
      <c r="R228" s="167">
        <f>Q228*H228</f>
        <v>0</v>
      </c>
      <c r="S228" s="167">
        <v>0</v>
      </c>
      <c r="T228" s="168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114</v>
      </c>
      <c r="AT228" s="169" t="s">
        <v>224</v>
      </c>
      <c r="AU228" s="169" t="s">
        <v>85</v>
      </c>
      <c r="AY228" s="18" t="s">
        <v>222</v>
      </c>
      <c r="BE228" s="170">
        <f>IF(N228="základná",J228,0)</f>
        <v>0</v>
      </c>
      <c r="BF228" s="170">
        <f>IF(N228="znížená",J228,0)</f>
        <v>0</v>
      </c>
      <c r="BG228" s="170">
        <f>IF(N228="zákl. prenesená",J228,0)</f>
        <v>0</v>
      </c>
      <c r="BH228" s="170">
        <f>IF(N228="zníž. prenesená",J228,0)</f>
        <v>0</v>
      </c>
      <c r="BI228" s="170">
        <f>IF(N228="nulová",J228,0)</f>
        <v>0</v>
      </c>
      <c r="BJ228" s="18" t="s">
        <v>85</v>
      </c>
      <c r="BK228" s="170">
        <f>ROUND(I228*H228,2)</f>
        <v>0</v>
      </c>
      <c r="BL228" s="18" t="s">
        <v>114</v>
      </c>
      <c r="BM228" s="169" t="s">
        <v>499</v>
      </c>
    </row>
    <row r="229" spans="1:65" s="2" customFormat="1" ht="24.15" customHeight="1">
      <c r="A229" s="33"/>
      <c r="B229" s="156"/>
      <c r="C229" s="157" t="s">
        <v>500</v>
      </c>
      <c r="D229" s="157" t="s">
        <v>224</v>
      </c>
      <c r="E229" s="158" t="s">
        <v>501</v>
      </c>
      <c r="F229" s="159" t="s">
        <v>502</v>
      </c>
      <c r="G229" s="160" t="s">
        <v>482</v>
      </c>
      <c r="H229" s="161">
        <v>10.009</v>
      </c>
      <c r="I229" s="162"/>
      <c r="J229" s="163">
        <f>ROUND(I229*H229,2)</f>
        <v>0</v>
      </c>
      <c r="K229" s="164"/>
      <c r="L229" s="34"/>
      <c r="M229" s="165" t="s">
        <v>1</v>
      </c>
      <c r="N229" s="166" t="s">
        <v>40</v>
      </c>
      <c r="O229" s="62"/>
      <c r="P229" s="167">
        <f>O229*H229</f>
        <v>0</v>
      </c>
      <c r="Q229" s="167">
        <v>0</v>
      </c>
      <c r="R229" s="167">
        <f>Q229*H229</f>
        <v>0</v>
      </c>
      <c r="S229" s="167">
        <v>0</v>
      </c>
      <c r="T229" s="168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9" t="s">
        <v>114</v>
      </c>
      <c r="AT229" s="169" t="s">
        <v>224</v>
      </c>
      <c r="AU229" s="169" t="s">
        <v>85</v>
      </c>
      <c r="AY229" s="18" t="s">
        <v>222</v>
      </c>
      <c r="BE229" s="170">
        <f>IF(N229="základná",J229,0)</f>
        <v>0</v>
      </c>
      <c r="BF229" s="170">
        <f>IF(N229="znížená",J229,0)</f>
        <v>0</v>
      </c>
      <c r="BG229" s="170">
        <f>IF(N229="zákl. prenesená",J229,0)</f>
        <v>0</v>
      </c>
      <c r="BH229" s="170">
        <f>IF(N229="zníž. prenesená",J229,0)</f>
        <v>0</v>
      </c>
      <c r="BI229" s="170">
        <f>IF(N229="nulová",J229,0)</f>
        <v>0</v>
      </c>
      <c r="BJ229" s="18" t="s">
        <v>85</v>
      </c>
      <c r="BK229" s="170">
        <f>ROUND(I229*H229,2)</f>
        <v>0</v>
      </c>
      <c r="BL229" s="18" t="s">
        <v>114</v>
      </c>
      <c r="BM229" s="169" t="s">
        <v>503</v>
      </c>
    </row>
    <row r="230" spans="1:65" s="12" customFormat="1" ht="22.95" customHeight="1">
      <c r="B230" s="143"/>
      <c r="D230" s="144" t="s">
        <v>73</v>
      </c>
      <c r="E230" s="154" t="s">
        <v>504</v>
      </c>
      <c r="F230" s="154" t="s">
        <v>505</v>
      </c>
      <c r="I230" s="146"/>
      <c r="J230" s="155">
        <f>BK230</f>
        <v>0</v>
      </c>
      <c r="L230" s="143"/>
      <c r="M230" s="148"/>
      <c r="N230" s="149"/>
      <c r="O230" s="149"/>
      <c r="P230" s="150">
        <f>P231</f>
        <v>0</v>
      </c>
      <c r="Q230" s="149"/>
      <c r="R230" s="150">
        <f>R231</f>
        <v>0</v>
      </c>
      <c r="S230" s="149"/>
      <c r="T230" s="151">
        <f>T231</f>
        <v>0</v>
      </c>
      <c r="AR230" s="144" t="s">
        <v>78</v>
      </c>
      <c r="AT230" s="152" t="s">
        <v>73</v>
      </c>
      <c r="AU230" s="152" t="s">
        <v>78</v>
      </c>
      <c r="AY230" s="144" t="s">
        <v>222</v>
      </c>
      <c r="BK230" s="153">
        <f>BK231</f>
        <v>0</v>
      </c>
    </row>
    <row r="231" spans="1:65" s="2" customFormat="1" ht="24.15" customHeight="1">
      <c r="A231" s="33"/>
      <c r="B231" s="156"/>
      <c r="C231" s="157" t="s">
        <v>506</v>
      </c>
      <c r="D231" s="157" t="s">
        <v>224</v>
      </c>
      <c r="E231" s="158" t="s">
        <v>507</v>
      </c>
      <c r="F231" s="159" t="s">
        <v>508</v>
      </c>
      <c r="G231" s="160" t="s">
        <v>482</v>
      </c>
      <c r="H231" s="161">
        <v>0.81499999999999995</v>
      </c>
      <c r="I231" s="162"/>
      <c r="J231" s="163">
        <f>ROUND(I231*H231,2)</f>
        <v>0</v>
      </c>
      <c r="K231" s="164"/>
      <c r="L231" s="34"/>
      <c r="M231" s="165" t="s">
        <v>1</v>
      </c>
      <c r="N231" s="166" t="s">
        <v>40</v>
      </c>
      <c r="O231" s="62"/>
      <c r="P231" s="167">
        <f>O231*H231</f>
        <v>0</v>
      </c>
      <c r="Q231" s="167">
        <v>0</v>
      </c>
      <c r="R231" s="167">
        <f>Q231*H231</f>
        <v>0</v>
      </c>
      <c r="S231" s="167">
        <v>0</v>
      </c>
      <c r="T231" s="168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114</v>
      </c>
      <c r="AT231" s="169" t="s">
        <v>224</v>
      </c>
      <c r="AU231" s="169" t="s">
        <v>85</v>
      </c>
      <c r="AY231" s="18" t="s">
        <v>222</v>
      </c>
      <c r="BE231" s="170">
        <f>IF(N231="základná",J231,0)</f>
        <v>0</v>
      </c>
      <c r="BF231" s="170">
        <f>IF(N231="znížená",J231,0)</f>
        <v>0</v>
      </c>
      <c r="BG231" s="170">
        <f>IF(N231="zákl. prenesená",J231,0)</f>
        <v>0</v>
      </c>
      <c r="BH231" s="170">
        <f>IF(N231="zníž. prenesená",J231,0)</f>
        <v>0</v>
      </c>
      <c r="BI231" s="170">
        <f>IF(N231="nulová",J231,0)</f>
        <v>0</v>
      </c>
      <c r="BJ231" s="18" t="s">
        <v>85</v>
      </c>
      <c r="BK231" s="170">
        <f>ROUND(I231*H231,2)</f>
        <v>0</v>
      </c>
      <c r="BL231" s="18" t="s">
        <v>114</v>
      </c>
      <c r="BM231" s="169" t="s">
        <v>509</v>
      </c>
    </row>
    <row r="232" spans="1:65" s="12" customFormat="1" ht="25.95" customHeight="1">
      <c r="B232" s="143"/>
      <c r="D232" s="144" t="s">
        <v>73</v>
      </c>
      <c r="E232" s="145" t="s">
        <v>510</v>
      </c>
      <c r="F232" s="145" t="s">
        <v>511</v>
      </c>
      <c r="I232" s="146"/>
      <c r="J232" s="147">
        <f>BK232</f>
        <v>0</v>
      </c>
      <c r="L232" s="143"/>
      <c r="M232" s="148"/>
      <c r="N232" s="149"/>
      <c r="O232" s="149"/>
      <c r="P232" s="150">
        <f>P233+P258+P275</f>
        <v>0</v>
      </c>
      <c r="Q232" s="149"/>
      <c r="R232" s="150">
        <f>R233+R258+R275</f>
        <v>0</v>
      </c>
      <c r="S232" s="149"/>
      <c r="T232" s="151">
        <f>T233+T258+T275</f>
        <v>16.05941</v>
      </c>
      <c r="AR232" s="144" t="s">
        <v>85</v>
      </c>
      <c r="AT232" s="152" t="s">
        <v>73</v>
      </c>
      <c r="AU232" s="152" t="s">
        <v>74</v>
      </c>
      <c r="AY232" s="144" t="s">
        <v>222</v>
      </c>
      <c r="BK232" s="153">
        <f>BK233+BK258+BK275</f>
        <v>0</v>
      </c>
    </row>
    <row r="233" spans="1:65" s="12" customFormat="1" ht="22.95" customHeight="1">
      <c r="B233" s="143"/>
      <c r="D233" s="144" t="s">
        <v>73</v>
      </c>
      <c r="E233" s="154" t="s">
        <v>512</v>
      </c>
      <c r="F233" s="154" t="s">
        <v>513</v>
      </c>
      <c r="I233" s="146"/>
      <c r="J233" s="155">
        <f>BK233</f>
        <v>0</v>
      </c>
      <c r="L233" s="143"/>
      <c r="M233" s="148"/>
      <c r="N233" s="149"/>
      <c r="O233" s="149"/>
      <c r="P233" s="150">
        <f>SUM(P234:P257)</f>
        <v>0</v>
      </c>
      <c r="Q233" s="149"/>
      <c r="R233" s="150">
        <f>SUM(R234:R257)</f>
        <v>0</v>
      </c>
      <c r="S233" s="149"/>
      <c r="T233" s="151">
        <f>SUM(T234:T257)</f>
        <v>9.8959399999999995</v>
      </c>
      <c r="AR233" s="144" t="s">
        <v>85</v>
      </c>
      <c r="AT233" s="152" t="s">
        <v>73</v>
      </c>
      <c r="AU233" s="152" t="s">
        <v>78</v>
      </c>
      <c r="AY233" s="144" t="s">
        <v>222</v>
      </c>
      <c r="BK233" s="153">
        <f>SUM(BK234:BK257)</f>
        <v>0</v>
      </c>
    </row>
    <row r="234" spans="1:65" s="2" customFormat="1" ht="33" customHeight="1">
      <c r="A234" s="33"/>
      <c r="B234" s="156"/>
      <c r="C234" s="157" t="s">
        <v>514</v>
      </c>
      <c r="D234" s="157" t="s">
        <v>224</v>
      </c>
      <c r="E234" s="158" t="s">
        <v>515</v>
      </c>
      <c r="F234" s="159" t="s">
        <v>516</v>
      </c>
      <c r="G234" s="160" t="s">
        <v>399</v>
      </c>
      <c r="H234" s="161">
        <v>188.4</v>
      </c>
      <c r="I234" s="162"/>
      <c r="J234" s="163">
        <f>ROUND(I234*H234,2)</f>
        <v>0</v>
      </c>
      <c r="K234" s="164"/>
      <c r="L234" s="34"/>
      <c r="M234" s="165" t="s">
        <v>1</v>
      </c>
      <c r="N234" s="166" t="s">
        <v>40</v>
      </c>
      <c r="O234" s="62"/>
      <c r="P234" s="167">
        <f>O234*H234</f>
        <v>0</v>
      </c>
      <c r="Q234" s="167">
        <v>0</v>
      </c>
      <c r="R234" s="167">
        <f>Q234*H234</f>
        <v>0</v>
      </c>
      <c r="S234" s="167">
        <v>1.4E-2</v>
      </c>
      <c r="T234" s="168">
        <f>S234*H234</f>
        <v>2.6375999999999999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349</v>
      </c>
      <c r="AT234" s="169" t="s">
        <v>224</v>
      </c>
      <c r="AU234" s="169" t="s">
        <v>85</v>
      </c>
      <c r="AY234" s="18" t="s">
        <v>222</v>
      </c>
      <c r="BE234" s="170">
        <f>IF(N234="základná",J234,0)</f>
        <v>0</v>
      </c>
      <c r="BF234" s="170">
        <f>IF(N234="znížená",J234,0)</f>
        <v>0</v>
      </c>
      <c r="BG234" s="170">
        <f>IF(N234="zákl. prenesená",J234,0)</f>
        <v>0</v>
      </c>
      <c r="BH234" s="170">
        <f>IF(N234="zníž. prenesená",J234,0)</f>
        <v>0</v>
      </c>
      <c r="BI234" s="170">
        <f>IF(N234="nulová",J234,0)</f>
        <v>0</v>
      </c>
      <c r="BJ234" s="18" t="s">
        <v>85</v>
      </c>
      <c r="BK234" s="170">
        <f>ROUND(I234*H234,2)</f>
        <v>0</v>
      </c>
      <c r="BL234" s="18" t="s">
        <v>349</v>
      </c>
      <c r="BM234" s="169" t="s">
        <v>517</v>
      </c>
    </row>
    <row r="235" spans="1:65" s="2" customFormat="1" ht="33" customHeight="1">
      <c r="A235" s="33"/>
      <c r="B235" s="156"/>
      <c r="C235" s="157" t="s">
        <v>518</v>
      </c>
      <c r="D235" s="157" t="s">
        <v>224</v>
      </c>
      <c r="E235" s="158" t="s">
        <v>519</v>
      </c>
      <c r="F235" s="159" t="s">
        <v>520</v>
      </c>
      <c r="G235" s="160" t="s">
        <v>399</v>
      </c>
      <c r="H235" s="161">
        <v>63.13</v>
      </c>
      <c r="I235" s="162"/>
      <c r="J235" s="163">
        <f>ROUND(I235*H235,2)</f>
        <v>0</v>
      </c>
      <c r="K235" s="164"/>
      <c r="L235" s="34"/>
      <c r="M235" s="165" t="s">
        <v>1</v>
      </c>
      <c r="N235" s="166" t="s">
        <v>40</v>
      </c>
      <c r="O235" s="62"/>
      <c r="P235" s="167">
        <f>O235*H235</f>
        <v>0</v>
      </c>
      <c r="Q235" s="167">
        <v>0</v>
      </c>
      <c r="R235" s="167">
        <f>Q235*H235</f>
        <v>0</v>
      </c>
      <c r="S235" s="167">
        <v>3.2000000000000001E-2</v>
      </c>
      <c r="T235" s="168">
        <f>S235*H235</f>
        <v>2.0201600000000002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349</v>
      </c>
      <c r="AT235" s="169" t="s">
        <v>224</v>
      </c>
      <c r="AU235" s="169" t="s">
        <v>85</v>
      </c>
      <c r="AY235" s="18" t="s">
        <v>222</v>
      </c>
      <c r="BE235" s="170">
        <f>IF(N235="základná",J235,0)</f>
        <v>0</v>
      </c>
      <c r="BF235" s="170">
        <f>IF(N235="znížená",J235,0)</f>
        <v>0</v>
      </c>
      <c r="BG235" s="170">
        <f>IF(N235="zákl. prenesená",J235,0)</f>
        <v>0</v>
      </c>
      <c r="BH235" s="170">
        <f>IF(N235="zníž. prenesená",J235,0)</f>
        <v>0</v>
      </c>
      <c r="BI235" s="170">
        <f>IF(N235="nulová",J235,0)</f>
        <v>0</v>
      </c>
      <c r="BJ235" s="18" t="s">
        <v>85</v>
      </c>
      <c r="BK235" s="170">
        <f>ROUND(I235*H235,2)</f>
        <v>0</v>
      </c>
      <c r="BL235" s="18" t="s">
        <v>349</v>
      </c>
      <c r="BM235" s="169" t="s">
        <v>521</v>
      </c>
    </row>
    <row r="236" spans="1:65" s="2" customFormat="1" ht="33" customHeight="1">
      <c r="A236" s="33"/>
      <c r="B236" s="156"/>
      <c r="C236" s="157" t="s">
        <v>522</v>
      </c>
      <c r="D236" s="157" t="s">
        <v>224</v>
      </c>
      <c r="E236" s="158" t="s">
        <v>523</v>
      </c>
      <c r="F236" s="159" t="s">
        <v>524</v>
      </c>
      <c r="G236" s="160" t="s">
        <v>249</v>
      </c>
      <c r="H236" s="161">
        <v>121</v>
      </c>
      <c r="I236" s="162"/>
      <c r="J236" s="163">
        <f>ROUND(I236*H236,2)</f>
        <v>0</v>
      </c>
      <c r="K236" s="164"/>
      <c r="L236" s="34"/>
      <c r="M236" s="165" t="s">
        <v>1</v>
      </c>
      <c r="N236" s="166" t="s">
        <v>40</v>
      </c>
      <c r="O236" s="62"/>
      <c r="P236" s="167">
        <f>O236*H236</f>
        <v>0</v>
      </c>
      <c r="Q236" s="167">
        <v>0</v>
      </c>
      <c r="R236" s="167">
        <f>Q236*H236</f>
        <v>0</v>
      </c>
      <c r="S236" s="167">
        <v>5.0000000000000001E-3</v>
      </c>
      <c r="T236" s="168">
        <f>S236*H236</f>
        <v>0.60499999999999998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9" t="s">
        <v>349</v>
      </c>
      <c r="AT236" s="169" t="s">
        <v>224</v>
      </c>
      <c r="AU236" s="169" t="s">
        <v>85</v>
      </c>
      <c r="AY236" s="18" t="s">
        <v>222</v>
      </c>
      <c r="BE236" s="170">
        <f>IF(N236="základná",J236,0)</f>
        <v>0</v>
      </c>
      <c r="BF236" s="170">
        <f>IF(N236="znížená",J236,0)</f>
        <v>0</v>
      </c>
      <c r="BG236" s="170">
        <f>IF(N236="zákl. prenesená",J236,0)</f>
        <v>0</v>
      </c>
      <c r="BH236" s="170">
        <f>IF(N236="zníž. prenesená",J236,0)</f>
        <v>0</v>
      </c>
      <c r="BI236" s="170">
        <f>IF(N236="nulová",J236,0)</f>
        <v>0</v>
      </c>
      <c r="BJ236" s="18" t="s">
        <v>85</v>
      </c>
      <c r="BK236" s="170">
        <f>ROUND(I236*H236,2)</f>
        <v>0</v>
      </c>
      <c r="BL236" s="18" t="s">
        <v>349</v>
      </c>
      <c r="BM236" s="169" t="s">
        <v>525</v>
      </c>
    </row>
    <row r="237" spans="1:65" s="15" customFormat="1">
      <c r="B237" s="188"/>
      <c r="D237" s="172" t="s">
        <v>229</v>
      </c>
      <c r="E237" s="189" t="s">
        <v>1</v>
      </c>
      <c r="F237" s="190" t="s">
        <v>526</v>
      </c>
      <c r="H237" s="189" t="s">
        <v>1</v>
      </c>
      <c r="I237" s="191"/>
      <c r="L237" s="188"/>
      <c r="M237" s="192"/>
      <c r="N237" s="193"/>
      <c r="O237" s="193"/>
      <c r="P237" s="193"/>
      <c r="Q237" s="193"/>
      <c r="R237" s="193"/>
      <c r="S237" s="193"/>
      <c r="T237" s="194"/>
      <c r="AT237" s="189" t="s">
        <v>229</v>
      </c>
      <c r="AU237" s="189" t="s">
        <v>85</v>
      </c>
      <c r="AV237" s="15" t="s">
        <v>78</v>
      </c>
      <c r="AW237" s="15" t="s">
        <v>30</v>
      </c>
      <c r="AX237" s="15" t="s">
        <v>74</v>
      </c>
      <c r="AY237" s="189" t="s">
        <v>222</v>
      </c>
    </row>
    <row r="238" spans="1:65" s="13" customFormat="1">
      <c r="B238" s="171"/>
      <c r="D238" s="172" t="s">
        <v>229</v>
      </c>
      <c r="E238" s="173" t="s">
        <v>1</v>
      </c>
      <c r="F238" s="174" t="s">
        <v>639</v>
      </c>
      <c r="H238" s="175">
        <v>121</v>
      </c>
      <c r="I238" s="176"/>
      <c r="L238" s="171"/>
      <c r="M238" s="177"/>
      <c r="N238" s="178"/>
      <c r="O238" s="178"/>
      <c r="P238" s="178"/>
      <c r="Q238" s="178"/>
      <c r="R238" s="178"/>
      <c r="S238" s="178"/>
      <c r="T238" s="179"/>
      <c r="AT238" s="173" t="s">
        <v>229</v>
      </c>
      <c r="AU238" s="173" t="s">
        <v>85</v>
      </c>
      <c r="AV238" s="13" t="s">
        <v>85</v>
      </c>
      <c r="AW238" s="13" t="s">
        <v>30</v>
      </c>
      <c r="AX238" s="13" t="s">
        <v>74</v>
      </c>
      <c r="AY238" s="173" t="s">
        <v>222</v>
      </c>
    </row>
    <row r="239" spans="1:65" s="14" customFormat="1">
      <c r="B239" s="180"/>
      <c r="D239" s="172" t="s">
        <v>229</v>
      </c>
      <c r="E239" s="181" t="s">
        <v>1</v>
      </c>
      <c r="F239" s="182" t="s">
        <v>232</v>
      </c>
      <c r="H239" s="183">
        <v>121</v>
      </c>
      <c r="I239" s="184"/>
      <c r="L239" s="180"/>
      <c r="M239" s="185"/>
      <c r="N239" s="186"/>
      <c r="O239" s="186"/>
      <c r="P239" s="186"/>
      <c r="Q239" s="186"/>
      <c r="R239" s="186"/>
      <c r="S239" s="186"/>
      <c r="T239" s="187"/>
      <c r="AT239" s="181" t="s">
        <v>229</v>
      </c>
      <c r="AU239" s="181" t="s">
        <v>85</v>
      </c>
      <c r="AV239" s="14" t="s">
        <v>114</v>
      </c>
      <c r="AW239" s="14" t="s">
        <v>30</v>
      </c>
      <c r="AX239" s="14" t="s">
        <v>78</v>
      </c>
      <c r="AY239" s="181" t="s">
        <v>222</v>
      </c>
    </row>
    <row r="240" spans="1:65" s="2" customFormat="1" ht="24.15" customHeight="1">
      <c r="A240" s="33"/>
      <c r="B240" s="156"/>
      <c r="C240" s="157" t="s">
        <v>528</v>
      </c>
      <c r="D240" s="157" t="s">
        <v>224</v>
      </c>
      <c r="E240" s="158" t="s">
        <v>529</v>
      </c>
      <c r="F240" s="159" t="s">
        <v>530</v>
      </c>
      <c r="G240" s="160" t="s">
        <v>249</v>
      </c>
      <c r="H240" s="161">
        <v>61.67</v>
      </c>
      <c r="I240" s="162"/>
      <c r="J240" s="163">
        <f>ROUND(I240*H240,2)</f>
        <v>0</v>
      </c>
      <c r="K240" s="164"/>
      <c r="L240" s="34"/>
      <c r="M240" s="165" t="s">
        <v>1</v>
      </c>
      <c r="N240" s="166" t="s">
        <v>40</v>
      </c>
      <c r="O240" s="62"/>
      <c r="P240" s="167">
        <f>O240*H240</f>
        <v>0</v>
      </c>
      <c r="Q240" s="167">
        <v>0</v>
      </c>
      <c r="R240" s="167">
        <f>Q240*H240</f>
        <v>0</v>
      </c>
      <c r="S240" s="167">
        <v>1.4E-2</v>
      </c>
      <c r="T240" s="168">
        <f>S240*H240</f>
        <v>0.86338000000000004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9" t="s">
        <v>349</v>
      </c>
      <c r="AT240" s="169" t="s">
        <v>224</v>
      </c>
      <c r="AU240" s="169" t="s">
        <v>85</v>
      </c>
      <c r="AY240" s="18" t="s">
        <v>222</v>
      </c>
      <c r="BE240" s="170">
        <f>IF(N240="základná",J240,0)</f>
        <v>0</v>
      </c>
      <c r="BF240" s="170">
        <f>IF(N240="znížená",J240,0)</f>
        <v>0</v>
      </c>
      <c r="BG240" s="170">
        <f>IF(N240="zákl. prenesená",J240,0)</f>
        <v>0</v>
      </c>
      <c r="BH240" s="170">
        <f>IF(N240="zníž. prenesená",J240,0)</f>
        <v>0</v>
      </c>
      <c r="BI240" s="170">
        <f>IF(N240="nulová",J240,0)</f>
        <v>0</v>
      </c>
      <c r="BJ240" s="18" t="s">
        <v>85</v>
      </c>
      <c r="BK240" s="170">
        <f>ROUND(I240*H240,2)</f>
        <v>0</v>
      </c>
      <c r="BL240" s="18" t="s">
        <v>349</v>
      </c>
      <c r="BM240" s="169" t="s">
        <v>531</v>
      </c>
    </row>
    <row r="241" spans="1:65" s="15" customFormat="1">
      <c r="B241" s="188"/>
      <c r="D241" s="172" t="s">
        <v>229</v>
      </c>
      <c r="E241" s="189" t="s">
        <v>1</v>
      </c>
      <c r="F241" s="190" t="s">
        <v>237</v>
      </c>
      <c r="H241" s="189" t="s">
        <v>1</v>
      </c>
      <c r="I241" s="191"/>
      <c r="L241" s="188"/>
      <c r="M241" s="192"/>
      <c r="N241" s="193"/>
      <c r="O241" s="193"/>
      <c r="P241" s="193"/>
      <c r="Q241" s="193"/>
      <c r="R241" s="193"/>
      <c r="S241" s="193"/>
      <c r="T241" s="194"/>
      <c r="AT241" s="189" t="s">
        <v>229</v>
      </c>
      <c r="AU241" s="189" t="s">
        <v>85</v>
      </c>
      <c r="AV241" s="15" t="s">
        <v>78</v>
      </c>
      <c r="AW241" s="15" t="s">
        <v>30</v>
      </c>
      <c r="AX241" s="15" t="s">
        <v>74</v>
      </c>
      <c r="AY241" s="189" t="s">
        <v>222</v>
      </c>
    </row>
    <row r="242" spans="1:65" s="15" customFormat="1">
      <c r="B242" s="188"/>
      <c r="D242" s="172" t="s">
        <v>229</v>
      </c>
      <c r="E242" s="189" t="s">
        <v>1</v>
      </c>
      <c r="F242" s="190" t="s">
        <v>532</v>
      </c>
      <c r="H242" s="189" t="s">
        <v>1</v>
      </c>
      <c r="I242" s="191"/>
      <c r="L242" s="188"/>
      <c r="M242" s="192"/>
      <c r="N242" s="193"/>
      <c r="O242" s="193"/>
      <c r="P242" s="193"/>
      <c r="Q242" s="193"/>
      <c r="R242" s="193"/>
      <c r="S242" s="193"/>
      <c r="T242" s="194"/>
      <c r="AT242" s="189" t="s">
        <v>229</v>
      </c>
      <c r="AU242" s="189" t="s">
        <v>85</v>
      </c>
      <c r="AV242" s="15" t="s">
        <v>78</v>
      </c>
      <c r="AW242" s="15" t="s">
        <v>30</v>
      </c>
      <c r="AX242" s="15" t="s">
        <v>74</v>
      </c>
      <c r="AY242" s="189" t="s">
        <v>222</v>
      </c>
    </row>
    <row r="243" spans="1:65" s="13" customFormat="1">
      <c r="B243" s="171"/>
      <c r="D243" s="172" t="s">
        <v>229</v>
      </c>
      <c r="E243" s="173" t="s">
        <v>1</v>
      </c>
      <c r="F243" s="174" t="s">
        <v>640</v>
      </c>
      <c r="H243" s="175">
        <v>2.54</v>
      </c>
      <c r="I243" s="176"/>
      <c r="L243" s="171"/>
      <c r="M243" s="177"/>
      <c r="N243" s="178"/>
      <c r="O243" s="178"/>
      <c r="P243" s="178"/>
      <c r="Q243" s="178"/>
      <c r="R243" s="178"/>
      <c r="S243" s="178"/>
      <c r="T243" s="179"/>
      <c r="AT243" s="173" t="s">
        <v>229</v>
      </c>
      <c r="AU243" s="173" t="s">
        <v>85</v>
      </c>
      <c r="AV243" s="13" t="s">
        <v>85</v>
      </c>
      <c r="AW243" s="13" t="s">
        <v>30</v>
      </c>
      <c r="AX243" s="13" t="s">
        <v>74</v>
      </c>
      <c r="AY243" s="173" t="s">
        <v>222</v>
      </c>
    </row>
    <row r="244" spans="1:65" s="13" customFormat="1">
      <c r="B244" s="171"/>
      <c r="D244" s="172" t="s">
        <v>229</v>
      </c>
      <c r="E244" s="173" t="s">
        <v>1</v>
      </c>
      <c r="F244" s="174" t="s">
        <v>641</v>
      </c>
      <c r="H244" s="175">
        <v>1.89</v>
      </c>
      <c r="I244" s="176"/>
      <c r="L244" s="171"/>
      <c r="M244" s="177"/>
      <c r="N244" s="178"/>
      <c r="O244" s="178"/>
      <c r="P244" s="178"/>
      <c r="Q244" s="178"/>
      <c r="R244" s="178"/>
      <c r="S244" s="178"/>
      <c r="T244" s="179"/>
      <c r="AT244" s="173" t="s">
        <v>229</v>
      </c>
      <c r="AU244" s="173" t="s">
        <v>85</v>
      </c>
      <c r="AV244" s="13" t="s">
        <v>85</v>
      </c>
      <c r="AW244" s="13" t="s">
        <v>30</v>
      </c>
      <c r="AX244" s="13" t="s">
        <v>74</v>
      </c>
      <c r="AY244" s="173" t="s">
        <v>222</v>
      </c>
    </row>
    <row r="245" spans="1:65" s="13" customFormat="1">
      <c r="B245" s="171"/>
      <c r="D245" s="172" t="s">
        <v>229</v>
      </c>
      <c r="E245" s="173" t="s">
        <v>1</v>
      </c>
      <c r="F245" s="174" t="s">
        <v>604</v>
      </c>
      <c r="H245" s="175">
        <v>28.62</v>
      </c>
      <c r="I245" s="176"/>
      <c r="L245" s="171"/>
      <c r="M245" s="177"/>
      <c r="N245" s="178"/>
      <c r="O245" s="178"/>
      <c r="P245" s="178"/>
      <c r="Q245" s="178"/>
      <c r="R245" s="178"/>
      <c r="S245" s="178"/>
      <c r="T245" s="179"/>
      <c r="AT245" s="173" t="s">
        <v>229</v>
      </c>
      <c r="AU245" s="173" t="s">
        <v>85</v>
      </c>
      <c r="AV245" s="13" t="s">
        <v>85</v>
      </c>
      <c r="AW245" s="13" t="s">
        <v>30</v>
      </c>
      <c r="AX245" s="13" t="s">
        <v>74</v>
      </c>
      <c r="AY245" s="173" t="s">
        <v>222</v>
      </c>
    </row>
    <row r="246" spans="1:65" s="13" customFormat="1">
      <c r="B246" s="171"/>
      <c r="D246" s="172" t="s">
        <v>229</v>
      </c>
      <c r="E246" s="173" t="s">
        <v>1</v>
      </c>
      <c r="F246" s="174" t="s">
        <v>642</v>
      </c>
      <c r="H246" s="175">
        <v>28.62</v>
      </c>
      <c r="I246" s="176"/>
      <c r="L246" s="171"/>
      <c r="M246" s="177"/>
      <c r="N246" s="178"/>
      <c r="O246" s="178"/>
      <c r="P246" s="178"/>
      <c r="Q246" s="178"/>
      <c r="R246" s="178"/>
      <c r="S246" s="178"/>
      <c r="T246" s="179"/>
      <c r="AT246" s="173" t="s">
        <v>229</v>
      </c>
      <c r="AU246" s="173" t="s">
        <v>85</v>
      </c>
      <c r="AV246" s="13" t="s">
        <v>85</v>
      </c>
      <c r="AW246" s="13" t="s">
        <v>30</v>
      </c>
      <c r="AX246" s="13" t="s">
        <v>74</v>
      </c>
      <c r="AY246" s="173" t="s">
        <v>222</v>
      </c>
    </row>
    <row r="247" spans="1:65" s="14" customFormat="1">
      <c r="B247" s="180"/>
      <c r="D247" s="172" t="s">
        <v>229</v>
      </c>
      <c r="E247" s="181" t="s">
        <v>1</v>
      </c>
      <c r="F247" s="182" t="s">
        <v>232</v>
      </c>
      <c r="H247" s="183">
        <v>61.67</v>
      </c>
      <c r="I247" s="184"/>
      <c r="L247" s="180"/>
      <c r="M247" s="185"/>
      <c r="N247" s="186"/>
      <c r="O247" s="186"/>
      <c r="P247" s="186"/>
      <c r="Q247" s="186"/>
      <c r="R247" s="186"/>
      <c r="S247" s="186"/>
      <c r="T247" s="187"/>
      <c r="AT247" s="181" t="s">
        <v>229</v>
      </c>
      <c r="AU247" s="181" t="s">
        <v>85</v>
      </c>
      <c r="AV247" s="14" t="s">
        <v>114</v>
      </c>
      <c r="AW247" s="14" t="s">
        <v>30</v>
      </c>
      <c r="AX247" s="14" t="s">
        <v>78</v>
      </c>
      <c r="AY247" s="181" t="s">
        <v>222</v>
      </c>
    </row>
    <row r="248" spans="1:65" s="2" customFormat="1" ht="24.15" customHeight="1">
      <c r="A248" s="33"/>
      <c r="B248" s="156"/>
      <c r="C248" s="157" t="s">
        <v>539</v>
      </c>
      <c r="D248" s="157" t="s">
        <v>224</v>
      </c>
      <c r="E248" s="158" t="s">
        <v>540</v>
      </c>
      <c r="F248" s="159" t="s">
        <v>541</v>
      </c>
      <c r="G248" s="160" t="s">
        <v>399</v>
      </c>
      <c r="H248" s="161">
        <v>52.12</v>
      </c>
      <c r="I248" s="162"/>
      <c r="J248" s="163">
        <f>ROUND(I248*H248,2)</f>
        <v>0</v>
      </c>
      <c r="K248" s="164"/>
      <c r="L248" s="34"/>
      <c r="M248" s="165" t="s">
        <v>1</v>
      </c>
      <c r="N248" s="166" t="s">
        <v>40</v>
      </c>
      <c r="O248" s="62"/>
      <c r="P248" s="167">
        <f>O248*H248</f>
        <v>0</v>
      </c>
      <c r="Q248" s="167">
        <v>0</v>
      </c>
      <c r="R248" s="167">
        <f>Q248*H248</f>
        <v>0</v>
      </c>
      <c r="S248" s="167">
        <v>2.5000000000000001E-2</v>
      </c>
      <c r="T248" s="168">
        <f>S248*H248</f>
        <v>1.3029999999999999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9" t="s">
        <v>349</v>
      </c>
      <c r="AT248" s="169" t="s">
        <v>224</v>
      </c>
      <c r="AU248" s="169" t="s">
        <v>85</v>
      </c>
      <c r="AY248" s="18" t="s">
        <v>222</v>
      </c>
      <c r="BE248" s="170">
        <f>IF(N248="základná",J248,0)</f>
        <v>0</v>
      </c>
      <c r="BF248" s="170">
        <f>IF(N248="znížená",J248,0)</f>
        <v>0</v>
      </c>
      <c r="BG248" s="170">
        <f>IF(N248="zákl. prenesená",J248,0)</f>
        <v>0</v>
      </c>
      <c r="BH248" s="170">
        <f>IF(N248="zníž. prenesená",J248,0)</f>
        <v>0</v>
      </c>
      <c r="BI248" s="170">
        <f>IF(N248="nulová",J248,0)</f>
        <v>0</v>
      </c>
      <c r="BJ248" s="18" t="s">
        <v>85</v>
      </c>
      <c r="BK248" s="170">
        <f>ROUND(I248*H248,2)</f>
        <v>0</v>
      </c>
      <c r="BL248" s="18" t="s">
        <v>349</v>
      </c>
      <c r="BM248" s="169" t="s">
        <v>542</v>
      </c>
    </row>
    <row r="249" spans="1:65" s="15" customFormat="1">
      <c r="B249" s="188"/>
      <c r="D249" s="172" t="s">
        <v>229</v>
      </c>
      <c r="E249" s="189" t="s">
        <v>1</v>
      </c>
      <c r="F249" s="190" t="s">
        <v>237</v>
      </c>
      <c r="H249" s="189" t="s">
        <v>1</v>
      </c>
      <c r="I249" s="191"/>
      <c r="L249" s="188"/>
      <c r="M249" s="192"/>
      <c r="N249" s="193"/>
      <c r="O249" s="193"/>
      <c r="P249" s="193"/>
      <c r="Q249" s="193"/>
      <c r="R249" s="193"/>
      <c r="S249" s="193"/>
      <c r="T249" s="194"/>
      <c r="AT249" s="189" t="s">
        <v>229</v>
      </c>
      <c r="AU249" s="189" t="s">
        <v>85</v>
      </c>
      <c r="AV249" s="15" t="s">
        <v>78</v>
      </c>
      <c r="AW249" s="15" t="s">
        <v>30</v>
      </c>
      <c r="AX249" s="15" t="s">
        <v>74</v>
      </c>
      <c r="AY249" s="189" t="s">
        <v>222</v>
      </c>
    </row>
    <row r="250" spans="1:65" s="15" customFormat="1">
      <c r="B250" s="188"/>
      <c r="D250" s="172" t="s">
        <v>229</v>
      </c>
      <c r="E250" s="189" t="s">
        <v>1</v>
      </c>
      <c r="F250" s="190" t="s">
        <v>532</v>
      </c>
      <c r="H250" s="189" t="s">
        <v>1</v>
      </c>
      <c r="I250" s="191"/>
      <c r="L250" s="188"/>
      <c r="M250" s="192"/>
      <c r="N250" s="193"/>
      <c r="O250" s="193"/>
      <c r="P250" s="193"/>
      <c r="Q250" s="193"/>
      <c r="R250" s="193"/>
      <c r="S250" s="193"/>
      <c r="T250" s="194"/>
      <c r="AT250" s="189" t="s">
        <v>229</v>
      </c>
      <c r="AU250" s="189" t="s">
        <v>85</v>
      </c>
      <c r="AV250" s="15" t="s">
        <v>78</v>
      </c>
      <c r="AW250" s="15" t="s">
        <v>30</v>
      </c>
      <c r="AX250" s="15" t="s">
        <v>74</v>
      </c>
      <c r="AY250" s="189" t="s">
        <v>222</v>
      </c>
    </row>
    <row r="251" spans="1:65" s="13" customFormat="1">
      <c r="B251" s="171"/>
      <c r="D251" s="172" t="s">
        <v>229</v>
      </c>
      <c r="E251" s="173" t="s">
        <v>1</v>
      </c>
      <c r="F251" s="174" t="s">
        <v>643</v>
      </c>
      <c r="H251" s="175">
        <v>52.12</v>
      </c>
      <c r="I251" s="176"/>
      <c r="L251" s="171"/>
      <c r="M251" s="177"/>
      <c r="N251" s="178"/>
      <c r="O251" s="178"/>
      <c r="P251" s="178"/>
      <c r="Q251" s="178"/>
      <c r="R251" s="178"/>
      <c r="S251" s="178"/>
      <c r="T251" s="179"/>
      <c r="AT251" s="173" t="s">
        <v>229</v>
      </c>
      <c r="AU251" s="173" t="s">
        <v>85</v>
      </c>
      <c r="AV251" s="13" t="s">
        <v>85</v>
      </c>
      <c r="AW251" s="13" t="s">
        <v>30</v>
      </c>
      <c r="AX251" s="13" t="s">
        <v>74</v>
      </c>
      <c r="AY251" s="173" t="s">
        <v>222</v>
      </c>
    </row>
    <row r="252" spans="1:65" s="14" customFormat="1">
      <c r="B252" s="180"/>
      <c r="D252" s="172" t="s">
        <v>229</v>
      </c>
      <c r="E252" s="181" t="s">
        <v>1</v>
      </c>
      <c r="F252" s="182" t="s">
        <v>232</v>
      </c>
      <c r="H252" s="183">
        <v>52.12</v>
      </c>
      <c r="I252" s="184"/>
      <c r="L252" s="180"/>
      <c r="M252" s="185"/>
      <c r="N252" s="186"/>
      <c r="O252" s="186"/>
      <c r="P252" s="186"/>
      <c r="Q252" s="186"/>
      <c r="R252" s="186"/>
      <c r="S252" s="186"/>
      <c r="T252" s="187"/>
      <c r="AT252" s="181" t="s">
        <v>229</v>
      </c>
      <c r="AU252" s="181" t="s">
        <v>85</v>
      </c>
      <c r="AV252" s="14" t="s">
        <v>114</v>
      </c>
      <c r="AW252" s="14" t="s">
        <v>30</v>
      </c>
      <c r="AX252" s="14" t="s">
        <v>78</v>
      </c>
      <c r="AY252" s="181" t="s">
        <v>222</v>
      </c>
    </row>
    <row r="253" spans="1:65" s="2" customFormat="1" ht="24.15" customHeight="1">
      <c r="A253" s="33"/>
      <c r="B253" s="156"/>
      <c r="C253" s="157" t="s">
        <v>544</v>
      </c>
      <c r="D253" s="157" t="s">
        <v>224</v>
      </c>
      <c r="E253" s="158" t="s">
        <v>545</v>
      </c>
      <c r="F253" s="159" t="s">
        <v>546</v>
      </c>
      <c r="G253" s="160" t="s">
        <v>249</v>
      </c>
      <c r="H253" s="161">
        <v>61.67</v>
      </c>
      <c r="I253" s="162"/>
      <c r="J253" s="163">
        <f>ROUND(I253*H253,2)</f>
        <v>0</v>
      </c>
      <c r="K253" s="164"/>
      <c r="L253" s="34"/>
      <c r="M253" s="165" t="s">
        <v>1</v>
      </c>
      <c r="N253" s="166" t="s">
        <v>40</v>
      </c>
      <c r="O253" s="62"/>
      <c r="P253" s="167">
        <f>O253*H253</f>
        <v>0</v>
      </c>
      <c r="Q253" s="167">
        <v>0</v>
      </c>
      <c r="R253" s="167">
        <f>Q253*H253</f>
        <v>0</v>
      </c>
      <c r="S253" s="167">
        <v>0.04</v>
      </c>
      <c r="T253" s="168">
        <f>S253*H253</f>
        <v>2.4668000000000001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9" t="s">
        <v>349</v>
      </c>
      <c r="AT253" s="169" t="s">
        <v>224</v>
      </c>
      <c r="AU253" s="169" t="s">
        <v>85</v>
      </c>
      <c r="AY253" s="18" t="s">
        <v>222</v>
      </c>
      <c r="BE253" s="170">
        <f>IF(N253="základná",J253,0)</f>
        <v>0</v>
      </c>
      <c r="BF253" s="170">
        <f>IF(N253="znížená",J253,0)</f>
        <v>0</v>
      </c>
      <c r="BG253" s="170">
        <f>IF(N253="zákl. prenesená",J253,0)</f>
        <v>0</v>
      </c>
      <c r="BH253" s="170">
        <f>IF(N253="zníž. prenesená",J253,0)</f>
        <v>0</v>
      </c>
      <c r="BI253" s="170">
        <f>IF(N253="nulová",J253,0)</f>
        <v>0</v>
      </c>
      <c r="BJ253" s="18" t="s">
        <v>85</v>
      </c>
      <c r="BK253" s="170">
        <f>ROUND(I253*H253,2)</f>
        <v>0</v>
      </c>
      <c r="BL253" s="18" t="s">
        <v>349</v>
      </c>
      <c r="BM253" s="169" t="s">
        <v>547</v>
      </c>
    </row>
    <row r="254" spans="1:65" s="15" customFormat="1">
      <c r="B254" s="188"/>
      <c r="D254" s="172" t="s">
        <v>229</v>
      </c>
      <c r="E254" s="189" t="s">
        <v>1</v>
      </c>
      <c r="F254" s="190" t="s">
        <v>237</v>
      </c>
      <c r="H254" s="189" t="s">
        <v>1</v>
      </c>
      <c r="I254" s="191"/>
      <c r="L254" s="188"/>
      <c r="M254" s="192"/>
      <c r="N254" s="193"/>
      <c r="O254" s="193"/>
      <c r="P254" s="193"/>
      <c r="Q254" s="193"/>
      <c r="R254" s="193"/>
      <c r="S254" s="193"/>
      <c r="T254" s="194"/>
      <c r="AT254" s="189" t="s">
        <v>229</v>
      </c>
      <c r="AU254" s="189" t="s">
        <v>85</v>
      </c>
      <c r="AV254" s="15" t="s">
        <v>78</v>
      </c>
      <c r="AW254" s="15" t="s">
        <v>30</v>
      </c>
      <c r="AX254" s="15" t="s">
        <v>74</v>
      </c>
      <c r="AY254" s="189" t="s">
        <v>222</v>
      </c>
    </row>
    <row r="255" spans="1:65" s="15" customFormat="1" ht="20.399999999999999">
      <c r="B255" s="188"/>
      <c r="D255" s="172" t="s">
        <v>229</v>
      </c>
      <c r="E255" s="189" t="s">
        <v>1</v>
      </c>
      <c r="F255" s="190" t="s">
        <v>548</v>
      </c>
      <c r="H255" s="189" t="s">
        <v>1</v>
      </c>
      <c r="I255" s="191"/>
      <c r="L255" s="188"/>
      <c r="M255" s="192"/>
      <c r="N255" s="193"/>
      <c r="O255" s="193"/>
      <c r="P255" s="193"/>
      <c r="Q255" s="193"/>
      <c r="R255" s="193"/>
      <c r="S255" s="193"/>
      <c r="T255" s="194"/>
      <c r="AT255" s="189" t="s">
        <v>229</v>
      </c>
      <c r="AU255" s="189" t="s">
        <v>85</v>
      </c>
      <c r="AV255" s="15" t="s">
        <v>78</v>
      </c>
      <c r="AW255" s="15" t="s">
        <v>30</v>
      </c>
      <c r="AX255" s="15" t="s">
        <v>74</v>
      </c>
      <c r="AY255" s="189" t="s">
        <v>222</v>
      </c>
    </row>
    <row r="256" spans="1:65" s="13" customFormat="1">
      <c r="B256" s="171"/>
      <c r="D256" s="172" t="s">
        <v>229</v>
      </c>
      <c r="E256" s="173" t="s">
        <v>1</v>
      </c>
      <c r="F256" s="174" t="s">
        <v>644</v>
      </c>
      <c r="H256" s="175">
        <v>61.67</v>
      </c>
      <c r="I256" s="176"/>
      <c r="L256" s="171"/>
      <c r="M256" s="177"/>
      <c r="N256" s="178"/>
      <c r="O256" s="178"/>
      <c r="P256" s="178"/>
      <c r="Q256" s="178"/>
      <c r="R256" s="178"/>
      <c r="S256" s="178"/>
      <c r="T256" s="179"/>
      <c r="AT256" s="173" t="s">
        <v>229</v>
      </c>
      <c r="AU256" s="173" t="s">
        <v>85</v>
      </c>
      <c r="AV256" s="13" t="s">
        <v>85</v>
      </c>
      <c r="AW256" s="13" t="s">
        <v>30</v>
      </c>
      <c r="AX256" s="13" t="s">
        <v>74</v>
      </c>
      <c r="AY256" s="173" t="s">
        <v>222</v>
      </c>
    </row>
    <row r="257" spans="1:65" s="14" customFormat="1">
      <c r="B257" s="180"/>
      <c r="D257" s="172" t="s">
        <v>229</v>
      </c>
      <c r="E257" s="181" t="s">
        <v>1</v>
      </c>
      <c r="F257" s="182" t="s">
        <v>232</v>
      </c>
      <c r="H257" s="183">
        <v>61.67</v>
      </c>
      <c r="I257" s="184"/>
      <c r="L257" s="180"/>
      <c r="M257" s="185"/>
      <c r="N257" s="186"/>
      <c r="O257" s="186"/>
      <c r="P257" s="186"/>
      <c r="Q257" s="186"/>
      <c r="R257" s="186"/>
      <c r="S257" s="186"/>
      <c r="T257" s="187"/>
      <c r="AT257" s="181" t="s">
        <v>229</v>
      </c>
      <c r="AU257" s="181" t="s">
        <v>85</v>
      </c>
      <c r="AV257" s="14" t="s">
        <v>114</v>
      </c>
      <c r="AW257" s="14" t="s">
        <v>30</v>
      </c>
      <c r="AX257" s="14" t="s">
        <v>78</v>
      </c>
      <c r="AY257" s="181" t="s">
        <v>222</v>
      </c>
    </row>
    <row r="258" spans="1:65" s="12" customFormat="1" ht="22.95" customHeight="1">
      <c r="B258" s="143"/>
      <c r="D258" s="144" t="s">
        <v>73</v>
      </c>
      <c r="E258" s="154" t="s">
        <v>550</v>
      </c>
      <c r="F258" s="154" t="s">
        <v>551</v>
      </c>
      <c r="I258" s="146"/>
      <c r="J258" s="155">
        <f>BK258</f>
        <v>0</v>
      </c>
      <c r="L258" s="143"/>
      <c r="M258" s="148"/>
      <c r="N258" s="149"/>
      <c r="O258" s="149"/>
      <c r="P258" s="150">
        <f>SUM(P259:P274)</f>
        <v>0</v>
      </c>
      <c r="Q258" s="149"/>
      <c r="R258" s="150">
        <f>SUM(R259:R274)</f>
        <v>0</v>
      </c>
      <c r="S258" s="149"/>
      <c r="T258" s="151">
        <f>SUM(T259:T274)</f>
        <v>0.11347</v>
      </c>
      <c r="AR258" s="144" t="s">
        <v>85</v>
      </c>
      <c r="AT258" s="152" t="s">
        <v>73</v>
      </c>
      <c r="AU258" s="152" t="s">
        <v>78</v>
      </c>
      <c r="AY258" s="144" t="s">
        <v>222</v>
      </c>
      <c r="BK258" s="153">
        <f>SUM(BK259:BK274)</f>
        <v>0</v>
      </c>
    </row>
    <row r="259" spans="1:65" s="2" customFormat="1" ht="24.15" customHeight="1">
      <c r="A259" s="33"/>
      <c r="B259" s="156"/>
      <c r="C259" s="157" t="s">
        <v>552</v>
      </c>
      <c r="D259" s="157" t="s">
        <v>224</v>
      </c>
      <c r="E259" s="158" t="s">
        <v>553</v>
      </c>
      <c r="F259" s="159" t="s">
        <v>554</v>
      </c>
      <c r="G259" s="160" t="s">
        <v>399</v>
      </c>
      <c r="H259" s="161">
        <v>26.9</v>
      </c>
      <c r="I259" s="162"/>
      <c r="J259" s="163">
        <f>ROUND(I259*H259,2)</f>
        <v>0</v>
      </c>
      <c r="K259" s="164"/>
      <c r="L259" s="34"/>
      <c r="M259" s="165" t="s">
        <v>1</v>
      </c>
      <c r="N259" s="166" t="s">
        <v>40</v>
      </c>
      <c r="O259" s="62"/>
      <c r="P259" s="167">
        <f>O259*H259</f>
        <v>0</v>
      </c>
      <c r="Q259" s="167">
        <v>0</v>
      </c>
      <c r="R259" s="167">
        <f>Q259*H259</f>
        <v>0</v>
      </c>
      <c r="S259" s="167">
        <v>3.3E-3</v>
      </c>
      <c r="T259" s="168">
        <f>S259*H259</f>
        <v>8.8770000000000002E-2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9" t="s">
        <v>349</v>
      </c>
      <c r="AT259" s="169" t="s">
        <v>224</v>
      </c>
      <c r="AU259" s="169" t="s">
        <v>85</v>
      </c>
      <c r="AY259" s="18" t="s">
        <v>222</v>
      </c>
      <c r="BE259" s="170">
        <f>IF(N259="základná",J259,0)</f>
        <v>0</v>
      </c>
      <c r="BF259" s="170">
        <f>IF(N259="znížená",J259,0)</f>
        <v>0</v>
      </c>
      <c r="BG259" s="170">
        <f>IF(N259="zákl. prenesená",J259,0)</f>
        <v>0</v>
      </c>
      <c r="BH259" s="170">
        <f>IF(N259="zníž. prenesená",J259,0)</f>
        <v>0</v>
      </c>
      <c r="BI259" s="170">
        <f>IF(N259="nulová",J259,0)</f>
        <v>0</v>
      </c>
      <c r="BJ259" s="18" t="s">
        <v>85</v>
      </c>
      <c r="BK259" s="170">
        <f>ROUND(I259*H259,2)</f>
        <v>0</v>
      </c>
      <c r="BL259" s="18" t="s">
        <v>349</v>
      </c>
      <c r="BM259" s="169" t="s">
        <v>555</v>
      </c>
    </row>
    <row r="260" spans="1:65" s="15" customFormat="1">
      <c r="B260" s="188"/>
      <c r="D260" s="172" t="s">
        <v>229</v>
      </c>
      <c r="E260" s="189" t="s">
        <v>1</v>
      </c>
      <c r="F260" s="190" t="s">
        <v>556</v>
      </c>
      <c r="H260" s="189" t="s">
        <v>1</v>
      </c>
      <c r="I260" s="191"/>
      <c r="L260" s="188"/>
      <c r="M260" s="192"/>
      <c r="N260" s="193"/>
      <c r="O260" s="193"/>
      <c r="P260" s="193"/>
      <c r="Q260" s="193"/>
      <c r="R260" s="193"/>
      <c r="S260" s="193"/>
      <c r="T260" s="194"/>
      <c r="AT260" s="189" t="s">
        <v>229</v>
      </c>
      <c r="AU260" s="189" t="s">
        <v>85</v>
      </c>
      <c r="AV260" s="15" t="s">
        <v>78</v>
      </c>
      <c r="AW260" s="15" t="s">
        <v>30</v>
      </c>
      <c r="AX260" s="15" t="s">
        <v>74</v>
      </c>
      <c r="AY260" s="189" t="s">
        <v>222</v>
      </c>
    </row>
    <row r="261" spans="1:65" s="13" customFormat="1">
      <c r="B261" s="171"/>
      <c r="D261" s="172" t="s">
        <v>229</v>
      </c>
      <c r="E261" s="173" t="s">
        <v>1</v>
      </c>
      <c r="F261" s="174" t="s">
        <v>645</v>
      </c>
      <c r="H261" s="175">
        <v>26.9</v>
      </c>
      <c r="I261" s="176"/>
      <c r="L261" s="171"/>
      <c r="M261" s="177"/>
      <c r="N261" s="178"/>
      <c r="O261" s="178"/>
      <c r="P261" s="178"/>
      <c r="Q261" s="178"/>
      <c r="R261" s="178"/>
      <c r="S261" s="178"/>
      <c r="T261" s="179"/>
      <c r="AT261" s="173" t="s">
        <v>229</v>
      </c>
      <c r="AU261" s="173" t="s">
        <v>85</v>
      </c>
      <c r="AV261" s="13" t="s">
        <v>85</v>
      </c>
      <c r="AW261" s="13" t="s">
        <v>30</v>
      </c>
      <c r="AX261" s="13" t="s">
        <v>74</v>
      </c>
      <c r="AY261" s="173" t="s">
        <v>222</v>
      </c>
    </row>
    <row r="262" spans="1:65" s="14" customFormat="1">
      <c r="B262" s="180"/>
      <c r="D262" s="172" t="s">
        <v>229</v>
      </c>
      <c r="E262" s="181" t="s">
        <v>1</v>
      </c>
      <c r="F262" s="182" t="s">
        <v>232</v>
      </c>
      <c r="H262" s="183">
        <v>26.9</v>
      </c>
      <c r="I262" s="184"/>
      <c r="L262" s="180"/>
      <c r="M262" s="185"/>
      <c r="N262" s="186"/>
      <c r="O262" s="186"/>
      <c r="P262" s="186"/>
      <c r="Q262" s="186"/>
      <c r="R262" s="186"/>
      <c r="S262" s="186"/>
      <c r="T262" s="187"/>
      <c r="AT262" s="181" t="s">
        <v>229</v>
      </c>
      <c r="AU262" s="181" t="s">
        <v>85</v>
      </c>
      <c r="AV262" s="14" t="s">
        <v>114</v>
      </c>
      <c r="AW262" s="14" t="s">
        <v>30</v>
      </c>
      <c r="AX262" s="14" t="s">
        <v>78</v>
      </c>
      <c r="AY262" s="181" t="s">
        <v>222</v>
      </c>
    </row>
    <row r="263" spans="1:65" s="2" customFormat="1" ht="24.15" customHeight="1">
      <c r="A263" s="33"/>
      <c r="B263" s="156"/>
      <c r="C263" s="157" t="s">
        <v>558</v>
      </c>
      <c r="D263" s="157" t="s">
        <v>224</v>
      </c>
      <c r="E263" s="158" t="s">
        <v>559</v>
      </c>
      <c r="F263" s="159" t="s">
        <v>560</v>
      </c>
      <c r="G263" s="160" t="s">
        <v>227</v>
      </c>
      <c r="H263" s="161">
        <v>1</v>
      </c>
      <c r="I263" s="162"/>
      <c r="J263" s="163">
        <f>ROUND(I263*H263,2)</f>
        <v>0</v>
      </c>
      <c r="K263" s="164"/>
      <c r="L263" s="34"/>
      <c r="M263" s="165" t="s">
        <v>1</v>
      </c>
      <c r="N263" s="166" t="s">
        <v>40</v>
      </c>
      <c r="O263" s="62"/>
      <c r="P263" s="167">
        <f>O263*H263</f>
        <v>0</v>
      </c>
      <c r="Q263" s="167">
        <v>0</v>
      </c>
      <c r="R263" s="167">
        <f>Q263*H263</f>
        <v>0</v>
      </c>
      <c r="S263" s="167">
        <v>1.1000000000000001E-3</v>
      </c>
      <c r="T263" s="168">
        <f>S263*H263</f>
        <v>1.1000000000000001E-3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9" t="s">
        <v>349</v>
      </c>
      <c r="AT263" s="169" t="s">
        <v>224</v>
      </c>
      <c r="AU263" s="169" t="s">
        <v>85</v>
      </c>
      <c r="AY263" s="18" t="s">
        <v>222</v>
      </c>
      <c r="BE263" s="170">
        <f>IF(N263="základná",J263,0)</f>
        <v>0</v>
      </c>
      <c r="BF263" s="170">
        <f>IF(N263="znížená",J263,0)</f>
        <v>0</v>
      </c>
      <c r="BG263" s="170">
        <f>IF(N263="zákl. prenesená",J263,0)</f>
        <v>0</v>
      </c>
      <c r="BH263" s="170">
        <f>IF(N263="zníž. prenesená",J263,0)</f>
        <v>0</v>
      </c>
      <c r="BI263" s="170">
        <f>IF(N263="nulová",J263,0)</f>
        <v>0</v>
      </c>
      <c r="BJ263" s="18" t="s">
        <v>85</v>
      </c>
      <c r="BK263" s="170">
        <f>ROUND(I263*H263,2)</f>
        <v>0</v>
      </c>
      <c r="BL263" s="18" t="s">
        <v>349</v>
      </c>
      <c r="BM263" s="169" t="s">
        <v>561</v>
      </c>
    </row>
    <row r="264" spans="1:65" s="15" customFormat="1">
      <c r="B264" s="188"/>
      <c r="D264" s="172" t="s">
        <v>229</v>
      </c>
      <c r="E264" s="189" t="s">
        <v>1</v>
      </c>
      <c r="F264" s="190" t="s">
        <v>562</v>
      </c>
      <c r="H264" s="189" t="s">
        <v>1</v>
      </c>
      <c r="I264" s="191"/>
      <c r="L264" s="188"/>
      <c r="M264" s="192"/>
      <c r="N264" s="193"/>
      <c r="O264" s="193"/>
      <c r="P264" s="193"/>
      <c r="Q264" s="193"/>
      <c r="R264" s="193"/>
      <c r="S264" s="193"/>
      <c r="T264" s="194"/>
      <c r="AT264" s="189" t="s">
        <v>229</v>
      </c>
      <c r="AU264" s="189" t="s">
        <v>85</v>
      </c>
      <c r="AV264" s="15" t="s">
        <v>78</v>
      </c>
      <c r="AW264" s="15" t="s">
        <v>30</v>
      </c>
      <c r="AX264" s="15" t="s">
        <v>74</v>
      </c>
      <c r="AY264" s="189" t="s">
        <v>222</v>
      </c>
    </row>
    <row r="265" spans="1:65" s="13" customFormat="1">
      <c r="B265" s="171"/>
      <c r="D265" s="172" t="s">
        <v>229</v>
      </c>
      <c r="E265" s="173" t="s">
        <v>1</v>
      </c>
      <c r="F265" s="174" t="s">
        <v>78</v>
      </c>
      <c r="H265" s="175">
        <v>1</v>
      </c>
      <c r="I265" s="176"/>
      <c r="L265" s="171"/>
      <c r="M265" s="177"/>
      <c r="N265" s="178"/>
      <c r="O265" s="178"/>
      <c r="P265" s="178"/>
      <c r="Q265" s="178"/>
      <c r="R265" s="178"/>
      <c r="S265" s="178"/>
      <c r="T265" s="179"/>
      <c r="AT265" s="173" t="s">
        <v>229</v>
      </c>
      <c r="AU265" s="173" t="s">
        <v>85</v>
      </c>
      <c r="AV265" s="13" t="s">
        <v>85</v>
      </c>
      <c r="AW265" s="13" t="s">
        <v>30</v>
      </c>
      <c r="AX265" s="13" t="s">
        <v>74</v>
      </c>
      <c r="AY265" s="173" t="s">
        <v>222</v>
      </c>
    </row>
    <row r="266" spans="1:65" s="14" customFormat="1">
      <c r="B266" s="180"/>
      <c r="D266" s="172" t="s">
        <v>229</v>
      </c>
      <c r="E266" s="181" t="s">
        <v>1</v>
      </c>
      <c r="F266" s="182" t="s">
        <v>232</v>
      </c>
      <c r="H266" s="183">
        <v>1</v>
      </c>
      <c r="I266" s="184"/>
      <c r="L266" s="180"/>
      <c r="M266" s="185"/>
      <c r="N266" s="186"/>
      <c r="O266" s="186"/>
      <c r="P266" s="186"/>
      <c r="Q266" s="186"/>
      <c r="R266" s="186"/>
      <c r="S266" s="186"/>
      <c r="T266" s="187"/>
      <c r="AT266" s="181" t="s">
        <v>229</v>
      </c>
      <c r="AU266" s="181" t="s">
        <v>85</v>
      </c>
      <c r="AV266" s="14" t="s">
        <v>114</v>
      </c>
      <c r="AW266" s="14" t="s">
        <v>30</v>
      </c>
      <c r="AX266" s="14" t="s">
        <v>78</v>
      </c>
      <c r="AY266" s="181" t="s">
        <v>222</v>
      </c>
    </row>
    <row r="267" spans="1:65" s="2" customFormat="1" ht="24.15" customHeight="1">
      <c r="A267" s="33"/>
      <c r="B267" s="156"/>
      <c r="C267" s="157" t="s">
        <v>563</v>
      </c>
      <c r="D267" s="157" t="s">
        <v>224</v>
      </c>
      <c r="E267" s="158" t="s">
        <v>564</v>
      </c>
      <c r="F267" s="159" t="s">
        <v>565</v>
      </c>
      <c r="G267" s="160" t="s">
        <v>227</v>
      </c>
      <c r="H267" s="161">
        <v>2</v>
      </c>
      <c r="I267" s="162"/>
      <c r="J267" s="163">
        <f>ROUND(I267*H267,2)</f>
        <v>0</v>
      </c>
      <c r="K267" s="164"/>
      <c r="L267" s="34"/>
      <c r="M267" s="165" t="s">
        <v>1</v>
      </c>
      <c r="N267" s="166" t="s">
        <v>40</v>
      </c>
      <c r="O267" s="62"/>
      <c r="P267" s="167">
        <f>O267*H267</f>
        <v>0</v>
      </c>
      <c r="Q267" s="167">
        <v>0</v>
      </c>
      <c r="R267" s="167">
        <f>Q267*H267</f>
        <v>0</v>
      </c>
      <c r="S267" s="167">
        <v>2.8999999999999998E-3</v>
      </c>
      <c r="T267" s="168">
        <f>S267*H267</f>
        <v>5.7999999999999996E-3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9" t="s">
        <v>349</v>
      </c>
      <c r="AT267" s="169" t="s">
        <v>224</v>
      </c>
      <c r="AU267" s="169" t="s">
        <v>85</v>
      </c>
      <c r="AY267" s="18" t="s">
        <v>222</v>
      </c>
      <c r="BE267" s="170">
        <f>IF(N267="základná",J267,0)</f>
        <v>0</v>
      </c>
      <c r="BF267" s="170">
        <f>IF(N267="znížená",J267,0)</f>
        <v>0</v>
      </c>
      <c r="BG267" s="170">
        <f>IF(N267="zákl. prenesená",J267,0)</f>
        <v>0</v>
      </c>
      <c r="BH267" s="170">
        <f>IF(N267="zníž. prenesená",J267,0)</f>
        <v>0</v>
      </c>
      <c r="BI267" s="170">
        <f>IF(N267="nulová",J267,0)</f>
        <v>0</v>
      </c>
      <c r="BJ267" s="18" t="s">
        <v>85</v>
      </c>
      <c r="BK267" s="170">
        <f>ROUND(I267*H267,2)</f>
        <v>0</v>
      </c>
      <c r="BL267" s="18" t="s">
        <v>349</v>
      </c>
      <c r="BM267" s="169" t="s">
        <v>566</v>
      </c>
    </row>
    <row r="268" spans="1:65" s="15" customFormat="1">
      <c r="B268" s="188"/>
      <c r="D268" s="172" t="s">
        <v>229</v>
      </c>
      <c r="E268" s="189" t="s">
        <v>1</v>
      </c>
      <c r="F268" s="190" t="s">
        <v>567</v>
      </c>
      <c r="H268" s="189" t="s">
        <v>1</v>
      </c>
      <c r="I268" s="191"/>
      <c r="L268" s="188"/>
      <c r="M268" s="192"/>
      <c r="N268" s="193"/>
      <c r="O268" s="193"/>
      <c r="P268" s="193"/>
      <c r="Q268" s="193"/>
      <c r="R268" s="193"/>
      <c r="S268" s="193"/>
      <c r="T268" s="194"/>
      <c r="AT268" s="189" t="s">
        <v>229</v>
      </c>
      <c r="AU268" s="189" t="s">
        <v>85</v>
      </c>
      <c r="AV268" s="15" t="s">
        <v>78</v>
      </c>
      <c r="AW268" s="15" t="s">
        <v>30</v>
      </c>
      <c r="AX268" s="15" t="s">
        <v>74</v>
      </c>
      <c r="AY268" s="189" t="s">
        <v>222</v>
      </c>
    </row>
    <row r="269" spans="1:65" s="13" customFormat="1">
      <c r="B269" s="171"/>
      <c r="D269" s="172" t="s">
        <v>229</v>
      </c>
      <c r="E269" s="173" t="s">
        <v>1</v>
      </c>
      <c r="F269" s="174" t="s">
        <v>85</v>
      </c>
      <c r="H269" s="175">
        <v>2</v>
      </c>
      <c r="I269" s="176"/>
      <c r="L269" s="171"/>
      <c r="M269" s="177"/>
      <c r="N269" s="178"/>
      <c r="O269" s="178"/>
      <c r="P269" s="178"/>
      <c r="Q269" s="178"/>
      <c r="R269" s="178"/>
      <c r="S269" s="178"/>
      <c r="T269" s="179"/>
      <c r="AT269" s="173" t="s">
        <v>229</v>
      </c>
      <c r="AU269" s="173" t="s">
        <v>85</v>
      </c>
      <c r="AV269" s="13" t="s">
        <v>85</v>
      </c>
      <c r="AW269" s="13" t="s">
        <v>30</v>
      </c>
      <c r="AX269" s="13" t="s">
        <v>74</v>
      </c>
      <c r="AY269" s="173" t="s">
        <v>222</v>
      </c>
    </row>
    <row r="270" spans="1:65" s="14" customFormat="1">
      <c r="B270" s="180"/>
      <c r="D270" s="172" t="s">
        <v>229</v>
      </c>
      <c r="E270" s="181" t="s">
        <v>1</v>
      </c>
      <c r="F270" s="182" t="s">
        <v>232</v>
      </c>
      <c r="H270" s="183">
        <v>2</v>
      </c>
      <c r="I270" s="184"/>
      <c r="L270" s="180"/>
      <c r="M270" s="185"/>
      <c r="N270" s="186"/>
      <c r="O270" s="186"/>
      <c r="P270" s="186"/>
      <c r="Q270" s="186"/>
      <c r="R270" s="186"/>
      <c r="S270" s="186"/>
      <c r="T270" s="187"/>
      <c r="AT270" s="181" t="s">
        <v>229</v>
      </c>
      <c r="AU270" s="181" t="s">
        <v>85</v>
      </c>
      <c r="AV270" s="14" t="s">
        <v>114</v>
      </c>
      <c r="AW270" s="14" t="s">
        <v>30</v>
      </c>
      <c r="AX270" s="14" t="s">
        <v>78</v>
      </c>
      <c r="AY270" s="181" t="s">
        <v>222</v>
      </c>
    </row>
    <row r="271" spans="1:65" s="2" customFormat="1" ht="24.15" customHeight="1">
      <c r="A271" s="33"/>
      <c r="B271" s="156"/>
      <c r="C271" s="157" t="s">
        <v>568</v>
      </c>
      <c r="D271" s="157" t="s">
        <v>224</v>
      </c>
      <c r="E271" s="158" t="s">
        <v>569</v>
      </c>
      <c r="F271" s="159" t="s">
        <v>570</v>
      </c>
      <c r="G271" s="160" t="s">
        <v>399</v>
      </c>
      <c r="H271" s="161">
        <v>5</v>
      </c>
      <c r="I271" s="162"/>
      <c r="J271" s="163">
        <f>ROUND(I271*H271,2)</f>
        <v>0</v>
      </c>
      <c r="K271" s="164"/>
      <c r="L271" s="34"/>
      <c r="M271" s="165" t="s">
        <v>1</v>
      </c>
      <c r="N271" s="166" t="s">
        <v>40</v>
      </c>
      <c r="O271" s="62"/>
      <c r="P271" s="167">
        <f>O271*H271</f>
        <v>0</v>
      </c>
      <c r="Q271" s="167">
        <v>0</v>
      </c>
      <c r="R271" s="167">
        <f>Q271*H271</f>
        <v>0</v>
      </c>
      <c r="S271" s="167">
        <v>3.5599999999999998E-3</v>
      </c>
      <c r="T271" s="168">
        <f>S271*H271</f>
        <v>1.78E-2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9" t="s">
        <v>349</v>
      </c>
      <c r="AT271" s="169" t="s">
        <v>224</v>
      </c>
      <c r="AU271" s="169" t="s">
        <v>85</v>
      </c>
      <c r="AY271" s="18" t="s">
        <v>222</v>
      </c>
      <c r="BE271" s="170">
        <f>IF(N271="základná",J271,0)</f>
        <v>0</v>
      </c>
      <c r="BF271" s="170">
        <f>IF(N271="znížená",J271,0)</f>
        <v>0</v>
      </c>
      <c r="BG271" s="170">
        <f>IF(N271="zákl. prenesená",J271,0)</f>
        <v>0</v>
      </c>
      <c r="BH271" s="170">
        <f>IF(N271="zníž. prenesená",J271,0)</f>
        <v>0</v>
      </c>
      <c r="BI271" s="170">
        <f>IF(N271="nulová",J271,0)</f>
        <v>0</v>
      </c>
      <c r="BJ271" s="18" t="s">
        <v>85</v>
      </c>
      <c r="BK271" s="170">
        <f>ROUND(I271*H271,2)</f>
        <v>0</v>
      </c>
      <c r="BL271" s="18" t="s">
        <v>349</v>
      </c>
      <c r="BM271" s="169" t="s">
        <v>571</v>
      </c>
    </row>
    <row r="272" spans="1:65" s="15" customFormat="1">
      <c r="B272" s="188"/>
      <c r="D272" s="172" t="s">
        <v>229</v>
      </c>
      <c r="E272" s="189" t="s">
        <v>1</v>
      </c>
      <c r="F272" s="190" t="s">
        <v>572</v>
      </c>
      <c r="H272" s="189" t="s">
        <v>1</v>
      </c>
      <c r="I272" s="191"/>
      <c r="L272" s="188"/>
      <c r="M272" s="192"/>
      <c r="N272" s="193"/>
      <c r="O272" s="193"/>
      <c r="P272" s="193"/>
      <c r="Q272" s="193"/>
      <c r="R272" s="193"/>
      <c r="S272" s="193"/>
      <c r="T272" s="194"/>
      <c r="AT272" s="189" t="s">
        <v>229</v>
      </c>
      <c r="AU272" s="189" t="s">
        <v>85</v>
      </c>
      <c r="AV272" s="15" t="s">
        <v>78</v>
      </c>
      <c r="AW272" s="15" t="s">
        <v>30</v>
      </c>
      <c r="AX272" s="15" t="s">
        <v>74</v>
      </c>
      <c r="AY272" s="189" t="s">
        <v>222</v>
      </c>
    </row>
    <row r="273" spans="1:65" s="13" customFormat="1">
      <c r="B273" s="171"/>
      <c r="D273" s="172" t="s">
        <v>229</v>
      </c>
      <c r="E273" s="173" t="s">
        <v>1</v>
      </c>
      <c r="F273" s="174" t="s">
        <v>646</v>
      </c>
      <c r="H273" s="175">
        <v>5</v>
      </c>
      <c r="I273" s="176"/>
      <c r="L273" s="171"/>
      <c r="M273" s="177"/>
      <c r="N273" s="178"/>
      <c r="O273" s="178"/>
      <c r="P273" s="178"/>
      <c r="Q273" s="178"/>
      <c r="R273" s="178"/>
      <c r="S273" s="178"/>
      <c r="T273" s="179"/>
      <c r="AT273" s="173" t="s">
        <v>229</v>
      </c>
      <c r="AU273" s="173" t="s">
        <v>85</v>
      </c>
      <c r="AV273" s="13" t="s">
        <v>85</v>
      </c>
      <c r="AW273" s="13" t="s">
        <v>30</v>
      </c>
      <c r="AX273" s="13" t="s">
        <v>74</v>
      </c>
      <c r="AY273" s="173" t="s">
        <v>222</v>
      </c>
    </row>
    <row r="274" spans="1:65" s="14" customFormat="1">
      <c r="B274" s="180"/>
      <c r="D274" s="172" t="s">
        <v>229</v>
      </c>
      <c r="E274" s="181" t="s">
        <v>1</v>
      </c>
      <c r="F274" s="182" t="s">
        <v>232</v>
      </c>
      <c r="H274" s="183">
        <v>5</v>
      </c>
      <c r="I274" s="184"/>
      <c r="L274" s="180"/>
      <c r="M274" s="185"/>
      <c r="N274" s="186"/>
      <c r="O274" s="186"/>
      <c r="P274" s="186"/>
      <c r="Q274" s="186"/>
      <c r="R274" s="186"/>
      <c r="S274" s="186"/>
      <c r="T274" s="187"/>
      <c r="AT274" s="181" t="s">
        <v>229</v>
      </c>
      <c r="AU274" s="181" t="s">
        <v>85</v>
      </c>
      <c r="AV274" s="14" t="s">
        <v>114</v>
      </c>
      <c r="AW274" s="14" t="s">
        <v>30</v>
      </c>
      <c r="AX274" s="14" t="s">
        <v>78</v>
      </c>
      <c r="AY274" s="181" t="s">
        <v>222</v>
      </c>
    </row>
    <row r="275" spans="1:65" s="12" customFormat="1" ht="22.95" customHeight="1">
      <c r="B275" s="143"/>
      <c r="D275" s="144" t="s">
        <v>73</v>
      </c>
      <c r="E275" s="154" t="s">
        <v>574</v>
      </c>
      <c r="F275" s="154" t="s">
        <v>575</v>
      </c>
      <c r="I275" s="146"/>
      <c r="J275" s="155">
        <f>BK275</f>
        <v>0</v>
      </c>
      <c r="L275" s="143"/>
      <c r="M275" s="148"/>
      <c r="N275" s="149"/>
      <c r="O275" s="149"/>
      <c r="P275" s="150">
        <f>SUM(P276:P279)</f>
        <v>0</v>
      </c>
      <c r="Q275" s="149"/>
      <c r="R275" s="150">
        <f>SUM(R276:R279)</f>
        <v>0</v>
      </c>
      <c r="S275" s="149"/>
      <c r="T275" s="151">
        <f>SUM(T276:T279)</f>
        <v>6.0500000000000007</v>
      </c>
      <c r="AR275" s="144" t="s">
        <v>85</v>
      </c>
      <c r="AT275" s="152" t="s">
        <v>73</v>
      </c>
      <c r="AU275" s="152" t="s">
        <v>78</v>
      </c>
      <c r="AY275" s="144" t="s">
        <v>222</v>
      </c>
      <c r="BK275" s="153">
        <f>SUM(BK276:BK279)</f>
        <v>0</v>
      </c>
    </row>
    <row r="276" spans="1:65" s="2" customFormat="1" ht="37.950000000000003" customHeight="1">
      <c r="A276" s="33"/>
      <c r="B276" s="156"/>
      <c r="C276" s="157" t="s">
        <v>576</v>
      </c>
      <c r="D276" s="157" t="s">
        <v>224</v>
      </c>
      <c r="E276" s="158" t="s">
        <v>577</v>
      </c>
      <c r="F276" s="159" t="s">
        <v>578</v>
      </c>
      <c r="G276" s="160" t="s">
        <v>249</v>
      </c>
      <c r="H276" s="161">
        <v>121</v>
      </c>
      <c r="I276" s="162"/>
      <c r="J276" s="163">
        <f>ROUND(I276*H276,2)</f>
        <v>0</v>
      </c>
      <c r="K276" s="164"/>
      <c r="L276" s="34"/>
      <c r="M276" s="165" t="s">
        <v>1</v>
      </c>
      <c r="N276" s="166" t="s">
        <v>40</v>
      </c>
      <c r="O276" s="62"/>
      <c r="P276" s="167">
        <f>O276*H276</f>
        <v>0</v>
      </c>
      <c r="Q276" s="167">
        <v>0</v>
      </c>
      <c r="R276" s="167">
        <f>Q276*H276</f>
        <v>0</v>
      </c>
      <c r="S276" s="167">
        <v>0.05</v>
      </c>
      <c r="T276" s="168">
        <f>S276*H276</f>
        <v>6.0500000000000007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9" t="s">
        <v>349</v>
      </c>
      <c r="AT276" s="169" t="s">
        <v>224</v>
      </c>
      <c r="AU276" s="169" t="s">
        <v>85</v>
      </c>
      <c r="AY276" s="18" t="s">
        <v>222</v>
      </c>
      <c r="BE276" s="170">
        <f>IF(N276="základná",J276,0)</f>
        <v>0</v>
      </c>
      <c r="BF276" s="170">
        <f>IF(N276="znížená",J276,0)</f>
        <v>0</v>
      </c>
      <c r="BG276" s="170">
        <f>IF(N276="zákl. prenesená",J276,0)</f>
        <v>0</v>
      </c>
      <c r="BH276" s="170">
        <f>IF(N276="zníž. prenesená",J276,0)</f>
        <v>0</v>
      </c>
      <c r="BI276" s="170">
        <f>IF(N276="nulová",J276,0)</f>
        <v>0</v>
      </c>
      <c r="BJ276" s="18" t="s">
        <v>85</v>
      </c>
      <c r="BK276" s="170">
        <f>ROUND(I276*H276,2)</f>
        <v>0</v>
      </c>
      <c r="BL276" s="18" t="s">
        <v>349</v>
      </c>
      <c r="BM276" s="169" t="s">
        <v>647</v>
      </c>
    </row>
    <row r="277" spans="1:65" s="15" customFormat="1">
      <c r="B277" s="188"/>
      <c r="D277" s="172" t="s">
        <v>229</v>
      </c>
      <c r="E277" s="189" t="s">
        <v>1</v>
      </c>
      <c r="F277" s="190" t="s">
        <v>580</v>
      </c>
      <c r="H277" s="189" t="s">
        <v>1</v>
      </c>
      <c r="I277" s="191"/>
      <c r="L277" s="188"/>
      <c r="M277" s="192"/>
      <c r="N277" s="193"/>
      <c r="O277" s="193"/>
      <c r="P277" s="193"/>
      <c r="Q277" s="193"/>
      <c r="R277" s="193"/>
      <c r="S277" s="193"/>
      <c r="T277" s="194"/>
      <c r="AT277" s="189" t="s">
        <v>229</v>
      </c>
      <c r="AU277" s="189" t="s">
        <v>85</v>
      </c>
      <c r="AV277" s="15" t="s">
        <v>78</v>
      </c>
      <c r="AW277" s="15" t="s">
        <v>30</v>
      </c>
      <c r="AX277" s="15" t="s">
        <v>74</v>
      </c>
      <c r="AY277" s="189" t="s">
        <v>222</v>
      </c>
    </row>
    <row r="278" spans="1:65" s="13" customFormat="1">
      <c r="B278" s="171"/>
      <c r="D278" s="172" t="s">
        <v>229</v>
      </c>
      <c r="E278" s="173" t="s">
        <v>1</v>
      </c>
      <c r="F278" s="174" t="s">
        <v>648</v>
      </c>
      <c r="H278" s="175">
        <v>121</v>
      </c>
      <c r="I278" s="176"/>
      <c r="L278" s="171"/>
      <c r="M278" s="177"/>
      <c r="N278" s="178"/>
      <c r="O278" s="178"/>
      <c r="P278" s="178"/>
      <c r="Q278" s="178"/>
      <c r="R278" s="178"/>
      <c r="S278" s="178"/>
      <c r="T278" s="179"/>
      <c r="AT278" s="173" t="s">
        <v>229</v>
      </c>
      <c r="AU278" s="173" t="s">
        <v>85</v>
      </c>
      <c r="AV278" s="13" t="s">
        <v>85</v>
      </c>
      <c r="AW278" s="13" t="s">
        <v>30</v>
      </c>
      <c r="AX278" s="13" t="s">
        <v>74</v>
      </c>
      <c r="AY278" s="173" t="s">
        <v>222</v>
      </c>
    </row>
    <row r="279" spans="1:65" s="14" customFormat="1">
      <c r="B279" s="180"/>
      <c r="D279" s="172" t="s">
        <v>229</v>
      </c>
      <c r="E279" s="181" t="s">
        <v>1</v>
      </c>
      <c r="F279" s="182" t="s">
        <v>232</v>
      </c>
      <c r="H279" s="183">
        <v>121</v>
      </c>
      <c r="I279" s="184"/>
      <c r="L279" s="180"/>
      <c r="M279" s="206"/>
      <c r="N279" s="207"/>
      <c r="O279" s="207"/>
      <c r="P279" s="207"/>
      <c r="Q279" s="207"/>
      <c r="R279" s="207"/>
      <c r="S279" s="207"/>
      <c r="T279" s="208"/>
      <c r="AT279" s="181" t="s">
        <v>229</v>
      </c>
      <c r="AU279" s="181" t="s">
        <v>85</v>
      </c>
      <c r="AV279" s="14" t="s">
        <v>114</v>
      </c>
      <c r="AW279" s="14" t="s">
        <v>30</v>
      </c>
      <c r="AX279" s="14" t="s">
        <v>78</v>
      </c>
      <c r="AY279" s="181" t="s">
        <v>222</v>
      </c>
    </row>
    <row r="280" spans="1:65" s="2" customFormat="1" ht="6.9" customHeight="1">
      <c r="A280" s="33"/>
      <c r="B280" s="51"/>
      <c r="C280" s="52"/>
      <c r="D280" s="52"/>
      <c r="E280" s="52"/>
      <c r="F280" s="52"/>
      <c r="G280" s="52"/>
      <c r="H280" s="52"/>
      <c r="I280" s="52"/>
      <c r="J280" s="52"/>
      <c r="K280" s="52"/>
      <c r="L280" s="34"/>
      <c r="M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</row>
    <row r="284" spans="1:65">
      <c r="B284" s="281" t="s">
        <v>3286</v>
      </c>
      <c r="C284" s="281"/>
      <c r="D284" s="281"/>
      <c r="E284" s="281"/>
      <c r="F284" s="281"/>
      <c r="G284" s="281"/>
      <c r="H284" s="281"/>
      <c r="I284" s="281"/>
      <c r="J284" s="281"/>
    </row>
    <row r="285" spans="1:65">
      <c r="B285" s="281"/>
      <c r="C285" s="281"/>
      <c r="D285" s="281"/>
      <c r="E285" s="281"/>
      <c r="F285" s="281"/>
      <c r="G285" s="281"/>
      <c r="H285" s="281"/>
      <c r="I285" s="281"/>
      <c r="J285" s="281"/>
    </row>
    <row r="286" spans="1:65">
      <c r="B286" s="281"/>
      <c r="C286" s="281"/>
      <c r="D286" s="281"/>
      <c r="E286" s="281"/>
      <c r="F286" s="281"/>
      <c r="G286" s="281"/>
      <c r="H286" s="281"/>
      <c r="I286" s="281"/>
      <c r="J286" s="281"/>
    </row>
    <row r="287" spans="1:65">
      <c r="B287" s="281"/>
      <c r="C287" s="281"/>
      <c r="D287" s="281"/>
      <c r="E287" s="281"/>
      <c r="F287" s="281"/>
      <c r="G287" s="281"/>
      <c r="H287" s="281"/>
      <c r="I287" s="281"/>
      <c r="J287" s="281"/>
    </row>
    <row r="288" spans="1:65">
      <c r="B288" s="281"/>
      <c r="C288" s="281"/>
      <c r="D288" s="281"/>
      <c r="E288" s="281"/>
      <c r="F288" s="281"/>
      <c r="G288" s="281"/>
      <c r="H288" s="281"/>
      <c r="I288" s="281"/>
      <c r="J288" s="281"/>
    </row>
    <row r="291" spans="3:10">
      <c r="C291" s="281" t="s">
        <v>3287</v>
      </c>
      <c r="D291" s="281"/>
      <c r="E291" s="281"/>
      <c r="F291" s="281"/>
      <c r="G291" s="281"/>
      <c r="H291" s="281"/>
      <c r="I291" s="281"/>
      <c r="J291" s="281"/>
    </row>
    <row r="292" spans="3:10">
      <c r="C292" s="281"/>
      <c r="D292" s="281"/>
      <c r="E292" s="281"/>
      <c r="F292" s="281"/>
      <c r="G292" s="281"/>
      <c r="H292" s="281"/>
      <c r="I292" s="281"/>
      <c r="J292" s="281"/>
    </row>
    <row r="293" spans="3:10">
      <c r="C293" s="281"/>
      <c r="D293" s="281"/>
      <c r="E293" s="281"/>
      <c r="F293" s="281"/>
      <c r="G293" s="281"/>
      <c r="H293" s="281"/>
      <c r="I293" s="281"/>
      <c r="J293" s="281"/>
    </row>
    <row r="294" spans="3:10">
      <c r="C294" s="281"/>
      <c r="D294" s="281"/>
      <c r="E294" s="281"/>
      <c r="F294" s="281"/>
      <c r="G294" s="281"/>
      <c r="H294" s="281"/>
      <c r="I294" s="281"/>
      <c r="J294" s="281"/>
    </row>
    <row r="301" spans="3:10">
      <c r="C301" s="281" t="s">
        <v>3288</v>
      </c>
      <c r="D301" s="281"/>
      <c r="E301" s="281"/>
      <c r="F301" s="281"/>
      <c r="G301" s="281"/>
      <c r="H301" s="281"/>
      <c r="I301" s="281"/>
      <c r="J301" s="281"/>
    </row>
    <row r="302" spans="3:10">
      <c r="C302" s="281"/>
      <c r="D302" s="281"/>
      <c r="E302" s="281"/>
      <c r="F302" s="281"/>
      <c r="G302" s="281"/>
      <c r="H302" s="281"/>
      <c r="I302" s="281"/>
      <c r="J302" s="281"/>
    </row>
  </sheetData>
  <autoFilter ref="C130:K279" xr:uid="{00000000-0009-0000-0000-000002000000}"/>
  <mergeCells count="18">
    <mergeCell ref="B284:J288"/>
    <mergeCell ref="C291:J294"/>
    <mergeCell ref="C301:J302"/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45"/>
  <sheetViews>
    <sheetView showGridLines="0" topLeftCell="D321" zoomScale="120" zoomScaleNormal="120" workbookViewId="0">
      <selection activeCell="C344" sqref="C344:J345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102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649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30" customHeight="1">
      <c r="A13" s="33"/>
      <c r="B13" s="34"/>
      <c r="C13" s="33"/>
      <c r="D13" s="33"/>
      <c r="E13" s="259" t="s">
        <v>650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ROUND(J131,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ROUND((SUM(BE131:BE324)),  2)</f>
        <v>0</v>
      </c>
      <c r="G37" s="109"/>
      <c r="H37" s="109"/>
      <c r="I37" s="110">
        <v>0.2</v>
      </c>
      <c r="J37" s="108">
        <f>ROUND(((SUM(BE131:BE324))*I37),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ROUND((SUM(BF131:BF324)),  2)</f>
        <v>0</v>
      </c>
      <c r="G38" s="109"/>
      <c r="H38" s="109"/>
      <c r="I38" s="110">
        <v>0.2</v>
      </c>
      <c r="J38" s="108">
        <f>ROUND(((SUM(BF131:BF324))*I38),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ROUND((SUM(BG131:BG324)),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ROUND((SUM(BH131:BH324)),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ROUND((SUM(BI131:BI324)),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649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30" customHeight="1">
      <c r="A91" s="33"/>
      <c r="B91" s="34"/>
      <c r="C91" s="33"/>
      <c r="D91" s="33"/>
      <c r="E91" s="259" t="str">
        <f>E13</f>
        <v>SO 01.1 - NS - Architektonicko stavebné riešenie - nový stav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J131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J132</f>
        <v>0</v>
      </c>
      <c r="L101" s="124"/>
    </row>
    <row r="102" spans="1:47" s="10" customFormat="1" ht="19.95" customHeight="1">
      <c r="B102" s="128"/>
      <c r="D102" s="129" t="s">
        <v>651</v>
      </c>
      <c r="E102" s="130"/>
      <c r="F102" s="130"/>
      <c r="G102" s="130"/>
      <c r="H102" s="130"/>
      <c r="I102" s="130"/>
      <c r="J102" s="131">
        <f>J133</f>
        <v>0</v>
      </c>
      <c r="L102" s="128"/>
    </row>
    <row r="103" spans="1:47" s="10" customFormat="1" ht="19.95" customHeight="1">
      <c r="B103" s="128"/>
      <c r="D103" s="129" t="s">
        <v>652</v>
      </c>
      <c r="E103" s="130"/>
      <c r="F103" s="130"/>
      <c r="G103" s="130"/>
      <c r="H103" s="130"/>
      <c r="I103" s="130"/>
      <c r="J103" s="131">
        <f>J163</f>
        <v>0</v>
      </c>
      <c r="L103" s="128"/>
    </row>
    <row r="104" spans="1:47" s="10" customFormat="1" ht="19.95" customHeight="1">
      <c r="B104" s="128"/>
      <c r="D104" s="129" t="s">
        <v>653</v>
      </c>
      <c r="E104" s="130"/>
      <c r="F104" s="130"/>
      <c r="G104" s="130"/>
      <c r="H104" s="130"/>
      <c r="I104" s="130"/>
      <c r="J104" s="131">
        <f>J207</f>
        <v>0</v>
      </c>
      <c r="L104" s="128"/>
    </row>
    <row r="105" spans="1:47" s="10" customFormat="1" ht="19.95" customHeight="1">
      <c r="B105" s="128"/>
      <c r="D105" s="129" t="s">
        <v>654</v>
      </c>
      <c r="E105" s="130"/>
      <c r="F105" s="130"/>
      <c r="G105" s="130"/>
      <c r="H105" s="130"/>
      <c r="I105" s="130"/>
      <c r="J105" s="131">
        <f>J262</f>
        <v>0</v>
      </c>
      <c r="L105" s="128"/>
    </row>
    <row r="106" spans="1:47" s="10" customFormat="1" ht="19.95" customHeight="1">
      <c r="B106" s="128"/>
      <c r="D106" s="129" t="s">
        <v>655</v>
      </c>
      <c r="E106" s="130"/>
      <c r="F106" s="130"/>
      <c r="G106" s="130"/>
      <c r="H106" s="130"/>
      <c r="I106" s="130"/>
      <c r="J106" s="131">
        <f>J290</f>
        <v>0</v>
      </c>
      <c r="L106" s="128"/>
    </row>
    <row r="107" spans="1:47" s="10" customFormat="1" ht="19.95" customHeight="1">
      <c r="B107" s="128"/>
      <c r="D107" s="129" t="s">
        <v>201</v>
      </c>
      <c r="E107" s="130"/>
      <c r="F107" s="130"/>
      <c r="G107" s="130"/>
      <c r="H107" s="130"/>
      <c r="I107" s="130"/>
      <c r="J107" s="131">
        <f>J323</f>
        <v>0</v>
      </c>
      <c r="L107" s="128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" customHeight="1">
      <c r="A114" s="33"/>
      <c r="B114" s="34"/>
      <c r="C114" s="22" t="s">
        <v>208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77" t="str">
        <f>E7</f>
        <v>Výstavba zberného dvora Gemerská Poloma</v>
      </c>
      <c r="F117" s="278"/>
      <c r="G117" s="278"/>
      <c r="H117" s="278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187</v>
      </c>
      <c r="L118" s="21"/>
    </row>
    <row r="119" spans="1:31" s="1" customFormat="1" ht="16.5" customHeight="1">
      <c r="B119" s="21"/>
      <c r="E119" s="277" t="s">
        <v>649</v>
      </c>
      <c r="F119" s="240"/>
      <c r="G119" s="240"/>
      <c r="H119" s="240"/>
      <c r="L119" s="21"/>
    </row>
    <row r="120" spans="1:31" s="1" customFormat="1" ht="12" customHeight="1">
      <c r="B120" s="21"/>
      <c r="C120" s="28" t="s">
        <v>189</v>
      </c>
      <c r="L120" s="21"/>
    </row>
    <row r="121" spans="1:31" s="2" customFormat="1" ht="16.5" customHeight="1">
      <c r="A121" s="33"/>
      <c r="B121" s="34"/>
      <c r="C121" s="33"/>
      <c r="D121" s="33"/>
      <c r="E121" s="279" t="s">
        <v>190</v>
      </c>
      <c r="F121" s="276"/>
      <c r="G121" s="276"/>
      <c r="H121" s="276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191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30" customHeight="1">
      <c r="A123" s="33"/>
      <c r="B123" s="34"/>
      <c r="C123" s="33"/>
      <c r="D123" s="33"/>
      <c r="E123" s="259" t="str">
        <f>E13</f>
        <v>SO 01.1 - NS - Architektonicko stavebné riešenie - nový stav</v>
      </c>
      <c r="F123" s="276"/>
      <c r="G123" s="276"/>
      <c r="H123" s="276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19</v>
      </c>
      <c r="D125" s="33"/>
      <c r="E125" s="33"/>
      <c r="F125" s="26" t="str">
        <f>F16</f>
        <v>Gemerska Poloma</v>
      </c>
      <c r="G125" s="33"/>
      <c r="H125" s="33"/>
      <c r="I125" s="28" t="s">
        <v>21</v>
      </c>
      <c r="J125" s="59" t="str">
        <f>IF(J16="","",J16)</f>
        <v/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5.65" customHeight="1">
      <c r="A127" s="33"/>
      <c r="B127" s="34"/>
      <c r="C127" s="28" t="s">
        <v>22</v>
      </c>
      <c r="D127" s="33"/>
      <c r="E127" s="33"/>
      <c r="F127" s="26" t="str">
        <f>E19</f>
        <v>Obec Gemerská Poloma,Nám.SNP 211 Gemerská Poloma</v>
      </c>
      <c r="G127" s="33"/>
      <c r="H127" s="33"/>
      <c r="I127" s="28" t="s">
        <v>28</v>
      </c>
      <c r="J127" s="31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26</v>
      </c>
      <c r="D128" s="33"/>
      <c r="E128" s="33"/>
      <c r="F128" s="26" t="str">
        <f>IF(E22="","",E22)</f>
        <v/>
      </c>
      <c r="G128" s="33"/>
      <c r="H128" s="33"/>
      <c r="I128" s="28" t="s">
        <v>31</v>
      </c>
      <c r="J128" s="31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32"/>
      <c r="B130" s="133"/>
      <c r="C130" s="134" t="s">
        <v>209</v>
      </c>
      <c r="D130" s="135" t="s">
        <v>59</v>
      </c>
      <c r="E130" s="135" t="s">
        <v>55</v>
      </c>
      <c r="F130" s="135" t="s">
        <v>56</v>
      </c>
      <c r="G130" s="135" t="s">
        <v>210</v>
      </c>
      <c r="H130" s="135" t="s">
        <v>211</v>
      </c>
      <c r="I130" s="135" t="s">
        <v>212</v>
      </c>
      <c r="J130" s="136" t="s">
        <v>196</v>
      </c>
      <c r="K130" s="137" t="s">
        <v>213</v>
      </c>
      <c r="L130" s="138"/>
      <c r="M130" s="66" t="s">
        <v>1</v>
      </c>
      <c r="N130" s="67" t="s">
        <v>38</v>
      </c>
      <c r="O130" s="67" t="s">
        <v>214</v>
      </c>
      <c r="P130" s="67" t="s">
        <v>215</v>
      </c>
      <c r="Q130" s="67" t="s">
        <v>216</v>
      </c>
      <c r="R130" s="67" t="s">
        <v>217</v>
      </c>
      <c r="S130" s="67" t="s">
        <v>218</v>
      </c>
      <c r="T130" s="68" t="s">
        <v>219</v>
      </c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</row>
    <row r="131" spans="1:65" s="2" customFormat="1" ht="22.95" customHeight="1">
      <c r="A131" s="33"/>
      <c r="B131" s="34"/>
      <c r="C131" s="73" t="s">
        <v>197</v>
      </c>
      <c r="D131" s="33"/>
      <c r="E131" s="33"/>
      <c r="F131" s="33"/>
      <c r="G131" s="33"/>
      <c r="H131" s="33"/>
      <c r="I131" s="33"/>
      <c r="J131" s="139">
        <f>BK131</f>
        <v>0</v>
      </c>
      <c r="K131" s="33"/>
      <c r="L131" s="34"/>
      <c r="M131" s="69"/>
      <c r="N131" s="60"/>
      <c r="O131" s="70"/>
      <c r="P131" s="140">
        <f>P132</f>
        <v>0</v>
      </c>
      <c r="Q131" s="70"/>
      <c r="R131" s="140">
        <f>R132</f>
        <v>180.28811329999999</v>
      </c>
      <c r="S131" s="70"/>
      <c r="T131" s="141">
        <f>T132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73</v>
      </c>
      <c r="AU131" s="18" t="s">
        <v>198</v>
      </c>
      <c r="BK131" s="142">
        <f>BK132</f>
        <v>0</v>
      </c>
    </row>
    <row r="132" spans="1:65" s="12" customFormat="1" ht="25.95" customHeight="1">
      <c r="B132" s="143"/>
      <c r="D132" s="144" t="s">
        <v>73</v>
      </c>
      <c r="E132" s="145" t="s">
        <v>220</v>
      </c>
      <c r="F132" s="145" t="s">
        <v>221</v>
      </c>
      <c r="I132" s="146"/>
      <c r="J132" s="147">
        <f>BK132</f>
        <v>0</v>
      </c>
      <c r="L132" s="143"/>
      <c r="M132" s="148"/>
      <c r="N132" s="149"/>
      <c r="O132" s="149"/>
      <c r="P132" s="150">
        <f>P133+P163+P207+P262+P290+P323</f>
        <v>0</v>
      </c>
      <c r="Q132" s="149"/>
      <c r="R132" s="150">
        <f>R133+R163+R207+R262+R290+R323</f>
        <v>180.28811329999999</v>
      </c>
      <c r="S132" s="149"/>
      <c r="T132" s="151">
        <f>T133+T163+T207+T262+T290+T323</f>
        <v>0</v>
      </c>
      <c r="AR132" s="144" t="s">
        <v>78</v>
      </c>
      <c r="AT132" s="152" t="s">
        <v>73</v>
      </c>
      <c r="AU132" s="152" t="s">
        <v>74</v>
      </c>
      <c r="AY132" s="144" t="s">
        <v>222</v>
      </c>
      <c r="BK132" s="153">
        <f>BK133+BK163+BK207+BK262+BK290+BK323</f>
        <v>0</v>
      </c>
    </row>
    <row r="133" spans="1:65" s="12" customFormat="1" ht="22.95" customHeight="1">
      <c r="B133" s="143"/>
      <c r="D133" s="144" t="s">
        <v>73</v>
      </c>
      <c r="E133" s="154" t="s">
        <v>78</v>
      </c>
      <c r="F133" s="154" t="s">
        <v>656</v>
      </c>
      <c r="I133" s="146"/>
      <c r="J133" s="155">
        <f>BK133</f>
        <v>0</v>
      </c>
      <c r="L133" s="143"/>
      <c r="M133" s="148"/>
      <c r="N133" s="149"/>
      <c r="O133" s="149"/>
      <c r="P133" s="150">
        <f>SUM(P134:P162)</f>
        <v>0</v>
      </c>
      <c r="Q133" s="149"/>
      <c r="R133" s="150">
        <f>SUM(R134:R162)</f>
        <v>0</v>
      </c>
      <c r="S133" s="149"/>
      <c r="T133" s="151">
        <f>SUM(T134:T162)</f>
        <v>0</v>
      </c>
      <c r="AR133" s="144" t="s">
        <v>78</v>
      </c>
      <c r="AT133" s="152" t="s">
        <v>73</v>
      </c>
      <c r="AU133" s="152" t="s">
        <v>78</v>
      </c>
      <c r="AY133" s="144" t="s">
        <v>222</v>
      </c>
      <c r="BK133" s="153">
        <f>SUM(BK134:BK162)</f>
        <v>0</v>
      </c>
    </row>
    <row r="134" spans="1:65" s="2" customFormat="1" ht="21.75" customHeight="1">
      <c r="A134" s="33"/>
      <c r="B134" s="156"/>
      <c r="C134" s="157" t="s">
        <v>78</v>
      </c>
      <c r="D134" s="157" t="s">
        <v>224</v>
      </c>
      <c r="E134" s="158" t="s">
        <v>657</v>
      </c>
      <c r="F134" s="159" t="s">
        <v>658</v>
      </c>
      <c r="G134" s="160" t="s">
        <v>235</v>
      </c>
      <c r="H134" s="161">
        <v>21.824000000000002</v>
      </c>
      <c r="I134" s="162"/>
      <c r="J134" s="163">
        <f>ROUND(I134*H134,2)</f>
        <v>0</v>
      </c>
      <c r="K134" s="164"/>
      <c r="L134" s="34"/>
      <c r="M134" s="165" t="s">
        <v>1</v>
      </c>
      <c r="N134" s="166" t="s">
        <v>40</v>
      </c>
      <c r="O134" s="62"/>
      <c r="P134" s="167">
        <f>O134*H134</f>
        <v>0</v>
      </c>
      <c r="Q134" s="167">
        <v>0</v>
      </c>
      <c r="R134" s="167">
        <f>Q134*H134</f>
        <v>0</v>
      </c>
      <c r="S134" s="167">
        <v>0</v>
      </c>
      <c r="T134" s="16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114</v>
      </c>
      <c r="AT134" s="169" t="s">
        <v>224</v>
      </c>
      <c r="AU134" s="169" t="s">
        <v>85</v>
      </c>
      <c r="AY134" s="18" t="s">
        <v>222</v>
      </c>
      <c r="BE134" s="170">
        <f>IF(N134="základná",J134,0)</f>
        <v>0</v>
      </c>
      <c r="BF134" s="170">
        <f>IF(N134="znížená",J134,0)</f>
        <v>0</v>
      </c>
      <c r="BG134" s="170">
        <f>IF(N134="zákl. prenesená",J134,0)</f>
        <v>0</v>
      </c>
      <c r="BH134" s="170">
        <f>IF(N134="zníž. prenesená",J134,0)</f>
        <v>0</v>
      </c>
      <c r="BI134" s="170">
        <f>IF(N134="nulová",J134,0)</f>
        <v>0</v>
      </c>
      <c r="BJ134" s="18" t="s">
        <v>85</v>
      </c>
      <c r="BK134" s="170">
        <f>ROUND(I134*H134,2)</f>
        <v>0</v>
      </c>
      <c r="BL134" s="18" t="s">
        <v>114</v>
      </c>
      <c r="BM134" s="169" t="s">
        <v>659</v>
      </c>
    </row>
    <row r="135" spans="1:65" s="15" customFormat="1">
      <c r="B135" s="188"/>
      <c r="D135" s="172" t="s">
        <v>229</v>
      </c>
      <c r="E135" s="189" t="s">
        <v>1</v>
      </c>
      <c r="F135" s="190" t="s">
        <v>660</v>
      </c>
      <c r="H135" s="189" t="s">
        <v>1</v>
      </c>
      <c r="I135" s="191"/>
      <c r="L135" s="188"/>
      <c r="M135" s="192"/>
      <c r="N135" s="193"/>
      <c r="O135" s="193"/>
      <c r="P135" s="193"/>
      <c r="Q135" s="193"/>
      <c r="R135" s="193"/>
      <c r="S135" s="193"/>
      <c r="T135" s="194"/>
      <c r="AT135" s="189" t="s">
        <v>229</v>
      </c>
      <c r="AU135" s="189" t="s">
        <v>85</v>
      </c>
      <c r="AV135" s="15" t="s">
        <v>78</v>
      </c>
      <c r="AW135" s="15" t="s">
        <v>30</v>
      </c>
      <c r="AX135" s="15" t="s">
        <v>74</v>
      </c>
      <c r="AY135" s="189" t="s">
        <v>222</v>
      </c>
    </row>
    <row r="136" spans="1:65" s="13" customFormat="1">
      <c r="B136" s="171"/>
      <c r="D136" s="172" t="s">
        <v>229</v>
      </c>
      <c r="E136" s="173" t="s">
        <v>1</v>
      </c>
      <c r="F136" s="174" t="s">
        <v>661</v>
      </c>
      <c r="H136" s="175">
        <v>21.824000000000002</v>
      </c>
      <c r="I136" s="176"/>
      <c r="L136" s="171"/>
      <c r="M136" s="177"/>
      <c r="N136" s="178"/>
      <c r="O136" s="178"/>
      <c r="P136" s="178"/>
      <c r="Q136" s="178"/>
      <c r="R136" s="178"/>
      <c r="S136" s="178"/>
      <c r="T136" s="179"/>
      <c r="AT136" s="173" t="s">
        <v>229</v>
      </c>
      <c r="AU136" s="173" t="s">
        <v>85</v>
      </c>
      <c r="AV136" s="13" t="s">
        <v>85</v>
      </c>
      <c r="AW136" s="13" t="s">
        <v>30</v>
      </c>
      <c r="AX136" s="13" t="s">
        <v>74</v>
      </c>
      <c r="AY136" s="173" t="s">
        <v>222</v>
      </c>
    </row>
    <row r="137" spans="1:65" s="14" customFormat="1">
      <c r="B137" s="180"/>
      <c r="D137" s="172" t="s">
        <v>229</v>
      </c>
      <c r="E137" s="181" t="s">
        <v>1</v>
      </c>
      <c r="F137" s="182" t="s">
        <v>232</v>
      </c>
      <c r="H137" s="183">
        <v>21.824000000000002</v>
      </c>
      <c r="I137" s="184"/>
      <c r="L137" s="180"/>
      <c r="M137" s="185"/>
      <c r="N137" s="186"/>
      <c r="O137" s="186"/>
      <c r="P137" s="186"/>
      <c r="Q137" s="186"/>
      <c r="R137" s="186"/>
      <c r="S137" s="186"/>
      <c r="T137" s="187"/>
      <c r="AT137" s="181" t="s">
        <v>229</v>
      </c>
      <c r="AU137" s="181" t="s">
        <v>85</v>
      </c>
      <c r="AV137" s="14" t="s">
        <v>114</v>
      </c>
      <c r="AW137" s="14" t="s">
        <v>30</v>
      </c>
      <c r="AX137" s="14" t="s">
        <v>78</v>
      </c>
      <c r="AY137" s="181" t="s">
        <v>222</v>
      </c>
    </row>
    <row r="138" spans="1:65" s="2" customFormat="1" ht="37.950000000000003" customHeight="1">
      <c r="A138" s="33"/>
      <c r="B138" s="156"/>
      <c r="C138" s="157" t="s">
        <v>85</v>
      </c>
      <c r="D138" s="157" t="s">
        <v>224</v>
      </c>
      <c r="E138" s="158" t="s">
        <v>662</v>
      </c>
      <c r="F138" s="159" t="s">
        <v>663</v>
      </c>
      <c r="G138" s="160" t="s">
        <v>235</v>
      </c>
      <c r="H138" s="161">
        <v>21.824000000000002</v>
      </c>
      <c r="I138" s="162"/>
      <c r="J138" s="163">
        <f>ROUND(I138*H138,2)</f>
        <v>0</v>
      </c>
      <c r="K138" s="164"/>
      <c r="L138" s="34"/>
      <c r="M138" s="165" t="s">
        <v>1</v>
      </c>
      <c r="N138" s="166" t="s">
        <v>40</v>
      </c>
      <c r="O138" s="62"/>
      <c r="P138" s="167">
        <f>O138*H138</f>
        <v>0</v>
      </c>
      <c r="Q138" s="167">
        <v>0</v>
      </c>
      <c r="R138" s="167">
        <f>Q138*H138</f>
        <v>0</v>
      </c>
      <c r="S138" s="167">
        <v>0</v>
      </c>
      <c r="T138" s="16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>IF(N138="základná",J138,0)</f>
        <v>0</v>
      </c>
      <c r="BF138" s="170">
        <f>IF(N138="znížená",J138,0)</f>
        <v>0</v>
      </c>
      <c r="BG138" s="170">
        <f>IF(N138="zákl. prenesená",J138,0)</f>
        <v>0</v>
      </c>
      <c r="BH138" s="170">
        <f>IF(N138="zníž. prenesená",J138,0)</f>
        <v>0</v>
      </c>
      <c r="BI138" s="170">
        <f>IF(N138="nulová",J138,0)</f>
        <v>0</v>
      </c>
      <c r="BJ138" s="18" t="s">
        <v>85</v>
      </c>
      <c r="BK138" s="170">
        <f>ROUND(I138*H138,2)</f>
        <v>0</v>
      </c>
      <c r="BL138" s="18" t="s">
        <v>114</v>
      </c>
      <c r="BM138" s="169" t="s">
        <v>664</v>
      </c>
    </row>
    <row r="139" spans="1:65" s="2" customFormat="1" ht="33" customHeight="1">
      <c r="A139" s="33"/>
      <c r="B139" s="156"/>
      <c r="C139" s="157" t="s">
        <v>90</v>
      </c>
      <c r="D139" s="157" t="s">
        <v>224</v>
      </c>
      <c r="E139" s="158" t="s">
        <v>665</v>
      </c>
      <c r="F139" s="159" t="s">
        <v>666</v>
      </c>
      <c r="G139" s="160" t="s">
        <v>235</v>
      </c>
      <c r="H139" s="161">
        <v>41.826999999999998</v>
      </c>
      <c r="I139" s="162"/>
      <c r="J139" s="163">
        <f>ROUND(I139*H139,2)</f>
        <v>0</v>
      </c>
      <c r="K139" s="164"/>
      <c r="L139" s="34"/>
      <c r="M139" s="165" t="s">
        <v>1</v>
      </c>
      <c r="N139" s="166" t="s">
        <v>40</v>
      </c>
      <c r="O139" s="62"/>
      <c r="P139" s="167">
        <f>O139*H139</f>
        <v>0</v>
      </c>
      <c r="Q139" s="167">
        <v>0</v>
      </c>
      <c r="R139" s="167">
        <f>Q139*H139</f>
        <v>0</v>
      </c>
      <c r="S139" s="167">
        <v>0</v>
      </c>
      <c r="T139" s="16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>IF(N139="základná",J139,0)</f>
        <v>0</v>
      </c>
      <c r="BF139" s="170">
        <f>IF(N139="znížená",J139,0)</f>
        <v>0</v>
      </c>
      <c r="BG139" s="170">
        <f>IF(N139="zákl. prenesená",J139,0)</f>
        <v>0</v>
      </c>
      <c r="BH139" s="170">
        <f>IF(N139="zníž. prenesená",J139,0)</f>
        <v>0</v>
      </c>
      <c r="BI139" s="170">
        <f>IF(N139="nulová",J139,0)</f>
        <v>0</v>
      </c>
      <c r="BJ139" s="18" t="s">
        <v>85</v>
      </c>
      <c r="BK139" s="170">
        <f>ROUND(I139*H139,2)</f>
        <v>0</v>
      </c>
      <c r="BL139" s="18" t="s">
        <v>114</v>
      </c>
      <c r="BM139" s="169" t="s">
        <v>667</v>
      </c>
    </row>
    <row r="140" spans="1:65" s="15" customFormat="1">
      <c r="B140" s="188"/>
      <c r="D140" s="172" t="s">
        <v>229</v>
      </c>
      <c r="E140" s="189" t="s">
        <v>1</v>
      </c>
      <c r="F140" s="190" t="s">
        <v>237</v>
      </c>
      <c r="H140" s="189" t="s">
        <v>1</v>
      </c>
      <c r="I140" s="191"/>
      <c r="L140" s="188"/>
      <c r="M140" s="192"/>
      <c r="N140" s="193"/>
      <c r="O140" s="193"/>
      <c r="P140" s="193"/>
      <c r="Q140" s="193"/>
      <c r="R140" s="193"/>
      <c r="S140" s="193"/>
      <c r="T140" s="194"/>
      <c r="AT140" s="189" t="s">
        <v>229</v>
      </c>
      <c r="AU140" s="189" t="s">
        <v>85</v>
      </c>
      <c r="AV140" s="15" t="s">
        <v>78</v>
      </c>
      <c r="AW140" s="15" t="s">
        <v>30</v>
      </c>
      <c r="AX140" s="15" t="s">
        <v>74</v>
      </c>
      <c r="AY140" s="189" t="s">
        <v>222</v>
      </c>
    </row>
    <row r="141" spans="1:65" s="15" customFormat="1">
      <c r="B141" s="188"/>
      <c r="D141" s="172" t="s">
        <v>229</v>
      </c>
      <c r="E141" s="189" t="s">
        <v>1</v>
      </c>
      <c r="F141" s="190" t="s">
        <v>238</v>
      </c>
      <c r="H141" s="189" t="s">
        <v>1</v>
      </c>
      <c r="I141" s="191"/>
      <c r="L141" s="188"/>
      <c r="M141" s="192"/>
      <c r="N141" s="193"/>
      <c r="O141" s="193"/>
      <c r="P141" s="193"/>
      <c r="Q141" s="193"/>
      <c r="R141" s="193"/>
      <c r="S141" s="193"/>
      <c r="T141" s="194"/>
      <c r="AT141" s="189" t="s">
        <v>229</v>
      </c>
      <c r="AU141" s="189" t="s">
        <v>85</v>
      </c>
      <c r="AV141" s="15" t="s">
        <v>78</v>
      </c>
      <c r="AW141" s="15" t="s">
        <v>30</v>
      </c>
      <c r="AX141" s="15" t="s">
        <v>74</v>
      </c>
      <c r="AY141" s="189" t="s">
        <v>222</v>
      </c>
    </row>
    <row r="142" spans="1:65" s="13" customFormat="1">
      <c r="B142" s="171"/>
      <c r="D142" s="172" t="s">
        <v>229</v>
      </c>
      <c r="E142" s="173" t="s">
        <v>1</v>
      </c>
      <c r="F142" s="174" t="s">
        <v>239</v>
      </c>
      <c r="H142" s="175">
        <v>37.729999999999997</v>
      </c>
      <c r="I142" s="176"/>
      <c r="L142" s="171"/>
      <c r="M142" s="177"/>
      <c r="N142" s="178"/>
      <c r="O142" s="178"/>
      <c r="P142" s="178"/>
      <c r="Q142" s="178"/>
      <c r="R142" s="178"/>
      <c r="S142" s="178"/>
      <c r="T142" s="179"/>
      <c r="AT142" s="173" t="s">
        <v>229</v>
      </c>
      <c r="AU142" s="173" t="s">
        <v>85</v>
      </c>
      <c r="AV142" s="13" t="s">
        <v>85</v>
      </c>
      <c r="AW142" s="13" t="s">
        <v>30</v>
      </c>
      <c r="AX142" s="13" t="s">
        <v>74</v>
      </c>
      <c r="AY142" s="173" t="s">
        <v>222</v>
      </c>
    </row>
    <row r="143" spans="1:65" s="13" customFormat="1">
      <c r="B143" s="171"/>
      <c r="D143" s="172" t="s">
        <v>229</v>
      </c>
      <c r="E143" s="173" t="s">
        <v>1</v>
      </c>
      <c r="F143" s="174" t="s">
        <v>240</v>
      </c>
      <c r="H143" s="175">
        <v>53.59</v>
      </c>
      <c r="I143" s="176"/>
      <c r="L143" s="171"/>
      <c r="M143" s="177"/>
      <c r="N143" s="178"/>
      <c r="O143" s="178"/>
      <c r="P143" s="178"/>
      <c r="Q143" s="178"/>
      <c r="R143" s="178"/>
      <c r="S143" s="178"/>
      <c r="T143" s="179"/>
      <c r="AT143" s="173" t="s">
        <v>229</v>
      </c>
      <c r="AU143" s="173" t="s">
        <v>85</v>
      </c>
      <c r="AV143" s="13" t="s">
        <v>85</v>
      </c>
      <c r="AW143" s="13" t="s">
        <v>30</v>
      </c>
      <c r="AX143" s="13" t="s">
        <v>74</v>
      </c>
      <c r="AY143" s="173" t="s">
        <v>222</v>
      </c>
    </row>
    <row r="144" spans="1:65" s="13" customFormat="1">
      <c r="B144" s="171"/>
      <c r="D144" s="172" t="s">
        <v>229</v>
      </c>
      <c r="E144" s="173" t="s">
        <v>1</v>
      </c>
      <c r="F144" s="174" t="s">
        <v>241</v>
      </c>
      <c r="H144" s="175">
        <v>16.89</v>
      </c>
      <c r="I144" s="176"/>
      <c r="L144" s="171"/>
      <c r="M144" s="177"/>
      <c r="N144" s="178"/>
      <c r="O144" s="178"/>
      <c r="P144" s="178"/>
      <c r="Q144" s="178"/>
      <c r="R144" s="178"/>
      <c r="S144" s="178"/>
      <c r="T144" s="179"/>
      <c r="AT144" s="173" t="s">
        <v>229</v>
      </c>
      <c r="AU144" s="173" t="s">
        <v>85</v>
      </c>
      <c r="AV144" s="13" t="s">
        <v>85</v>
      </c>
      <c r="AW144" s="13" t="s">
        <v>30</v>
      </c>
      <c r="AX144" s="13" t="s">
        <v>74</v>
      </c>
      <c r="AY144" s="173" t="s">
        <v>222</v>
      </c>
    </row>
    <row r="145" spans="1:65" s="13" customFormat="1">
      <c r="B145" s="171"/>
      <c r="D145" s="172" t="s">
        <v>229</v>
      </c>
      <c r="E145" s="173" t="s">
        <v>1</v>
      </c>
      <c r="F145" s="174" t="s">
        <v>242</v>
      </c>
      <c r="H145" s="175">
        <v>61.02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229</v>
      </c>
      <c r="AU145" s="173" t="s">
        <v>85</v>
      </c>
      <c r="AV145" s="13" t="s">
        <v>85</v>
      </c>
      <c r="AW145" s="13" t="s">
        <v>30</v>
      </c>
      <c r="AX145" s="13" t="s">
        <v>74</v>
      </c>
      <c r="AY145" s="173" t="s">
        <v>222</v>
      </c>
    </row>
    <row r="146" spans="1:65" s="13" customFormat="1">
      <c r="B146" s="171"/>
      <c r="D146" s="172" t="s">
        <v>229</v>
      </c>
      <c r="E146" s="173" t="s">
        <v>1</v>
      </c>
      <c r="F146" s="174" t="s">
        <v>243</v>
      </c>
      <c r="H146" s="175">
        <v>3.61</v>
      </c>
      <c r="I146" s="176"/>
      <c r="L146" s="171"/>
      <c r="M146" s="177"/>
      <c r="N146" s="178"/>
      <c r="O146" s="178"/>
      <c r="P146" s="178"/>
      <c r="Q146" s="178"/>
      <c r="R146" s="178"/>
      <c r="S146" s="178"/>
      <c r="T146" s="179"/>
      <c r="AT146" s="173" t="s">
        <v>229</v>
      </c>
      <c r="AU146" s="173" t="s">
        <v>85</v>
      </c>
      <c r="AV146" s="13" t="s">
        <v>85</v>
      </c>
      <c r="AW146" s="13" t="s">
        <v>30</v>
      </c>
      <c r="AX146" s="13" t="s">
        <v>74</v>
      </c>
      <c r="AY146" s="173" t="s">
        <v>222</v>
      </c>
    </row>
    <row r="147" spans="1:65" s="13" customFormat="1">
      <c r="B147" s="171"/>
      <c r="D147" s="172" t="s">
        <v>229</v>
      </c>
      <c r="E147" s="173" t="s">
        <v>1</v>
      </c>
      <c r="F147" s="174" t="s">
        <v>244</v>
      </c>
      <c r="H147" s="175">
        <v>13.77</v>
      </c>
      <c r="I147" s="176"/>
      <c r="L147" s="171"/>
      <c r="M147" s="177"/>
      <c r="N147" s="178"/>
      <c r="O147" s="178"/>
      <c r="P147" s="178"/>
      <c r="Q147" s="178"/>
      <c r="R147" s="178"/>
      <c r="S147" s="178"/>
      <c r="T147" s="179"/>
      <c r="AT147" s="173" t="s">
        <v>229</v>
      </c>
      <c r="AU147" s="173" t="s">
        <v>85</v>
      </c>
      <c r="AV147" s="13" t="s">
        <v>85</v>
      </c>
      <c r="AW147" s="13" t="s">
        <v>30</v>
      </c>
      <c r="AX147" s="13" t="s">
        <v>74</v>
      </c>
      <c r="AY147" s="173" t="s">
        <v>222</v>
      </c>
    </row>
    <row r="148" spans="1:65" s="13" customFormat="1">
      <c r="B148" s="171"/>
      <c r="D148" s="172" t="s">
        <v>229</v>
      </c>
      <c r="E148" s="173" t="s">
        <v>1</v>
      </c>
      <c r="F148" s="174" t="s">
        <v>245</v>
      </c>
      <c r="H148" s="175">
        <v>78.959999999999994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229</v>
      </c>
      <c r="AU148" s="173" t="s">
        <v>85</v>
      </c>
      <c r="AV148" s="13" t="s">
        <v>85</v>
      </c>
      <c r="AW148" s="13" t="s">
        <v>30</v>
      </c>
      <c r="AX148" s="13" t="s">
        <v>74</v>
      </c>
      <c r="AY148" s="173" t="s">
        <v>222</v>
      </c>
    </row>
    <row r="149" spans="1:65" s="14" customFormat="1">
      <c r="B149" s="180"/>
      <c r="D149" s="172" t="s">
        <v>229</v>
      </c>
      <c r="E149" s="181" t="s">
        <v>1</v>
      </c>
      <c r="F149" s="182" t="s">
        <v>232</v>
      </c>
      <c r="H149" s="183">
        <v>265.57</v>
      </c>
      <c r="I149" s="184"/>
      <c r="L149" s="180"/>
      <c r="M149" s="185"/>
      <c r="N149" s="186"/>
      <c r="O149" s="186"/>
      <c r="P149" s="186"/>
      <c r="Q149" s="186"/>
      <c r="R149" s="186"/>
      <c r="S149" s="186"/>
      <c r="T149" s="187"/>
      <c r="AT149" s="181" t="s">
        <v>229</v>
      </c>
      <c r="AU149" s="181" t="s">
        <v>85</v>
      </c>
      <c r="AV149" s="14" t="s">
        <v>114</v>
      </c>
      <c r="AW149" s="14" t="s">
        <v>30</v>
      </c>
      <c r="AX149" s="14" t="s">
        <v>74</v>
      </c>
      <c r="AY149" s="181" t="s">
        <v>222</v>
      </c>
    </row>
    <row r="150" spans="1:65" s="13" customFormat="1">
      <c r="B150" s="171"/>
      <c r="D150" s="172" t="s">
        <v>229</v>
      </c>
      <c r="E150" s="173" t="s">
        <v>1</v>
      </c>
      <c r="F150" s="174" t="s">
        <v>668</v>
      </c>
      <c r="H150" s="175">
        <v>41.826999999999998</v>
      </c>
      <c r="I150" s="176"/>
      <c r="L150" s="171"/>
      <c r="M150" s="177"/>
      <c r="N150" s="178"/>
      <c r="O150" s="178"/>
      <c r="P150" s="178"/>
      <c r="Q150" s="178"/>
      <c r="R150" s="178"/>
      <c r="S150" s="178"/>
      <c r="T150" s="179"/>
      <c r="AT150" s="173" t="s">
        <v>229</v>
      </c>
      <c r="AU150" s="173" t="s">
        <v>85</v>
      </c>
      <c r="AV150" s="13" t="s">
        <v>85</v>
      </c>
      <c r="AW150" s="13" t="s">
        <v>30</v>
      </c>
      <c r="AX150" s="13" t="s">
        <v>78</v>
      </c>
      <c r="AY150" s="173" t="s">
        <v>222</v>
      </c>
    </row>
    <row r="151" spans="1:65" s="2" customFormat="1" ht="24.15" customHeight="1">
      <c r="A151" s="33"/>
      <c r="B151" s="156"/>
      <c r="C151" s="157" t="s">
        <v>114</v>
      </c>
      <c r="D151" s="157" t="s">
        <v>224</v>
      </c>
      <c r="E151" s="158" t="s">
        <v>669</v>
      </c>
      <c r="F151" s="159" t="s">
        <v>670</v>
      </c>
      <c r="G151" s="160" t="s">
        <v>235</v>
      </c>
      <c r="H151" s="161">
        <v>9.4320000000000004</v>
      </c>
      <c r="I151" s="162"/>
      <c r="J151" s="163">
        <f>ROUND(I151*H151,2)</f>
        <v>0</v>
      </c>
      <c r="K151" s="164"/>
      <c r="L151" s="34"/>
      <c r="M151" s="165" t="s">
        <v>1</v>
      </c>
      <c r="N151" s="166" t="s">
        <v>40</v>
      </c>
      <c r="O151" s="62"/>
      <c r="P151" s="167">
        <f>O151*H151</f>
        <v>0</v>
      </c>
      <c r="Q151" s="167">
        <v>0</v>
      </c>
      <c r="R151" s="167">
        <f>Q151*H151</f>
        <v>0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114</v>
      </c>
      <c r="AT151" s="169" t="s">
        <v>224</v>
      </c>
      <c r="AU151" s="169" t="s">
        <v>85</v>
      </c>
      <c r="AY151" s="18" t="s">
        <v>222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8" t="s">
        <v>85</v>
      </c>
      <c r="BK151" s="170">
        <f>ROUND(I151*H151,2)</f>
        <v>0</v>
      </c>
      <c r="BL151" s="18" t="s">
        <v>114</v>
      </c>
      <c r="BM151" s="169" t="s">
        <v>671</v>
      </c>
    </row>
    <row r="152" spans="1:65" s="15" customFormat="1">
      <c r="B152" s="188"/>
      <c r="D152" s="172" t="s">
        <v>229</v>
      </c>
      <c r="E152" s="189" t="s">
        <v>1</v>
      </c>
      <c r="F152" s="190" t="s">
        <v>660</v>
      </c>
      <c r="H152" s="189" t="s">
        <v>1</v>
      </c>
      <c r="I152" s="191"/>
      <c r="L152" s="188"/>
      <c r="M152" s="192"/>
      <c r="N152" s="193"/>
      <c r="O152" s="193"/>
      <c r="P152" s="193"/>
      <c r="Q152" s="193"/>
      <c r="R152" s="193"/>
      <c r="S152" s="193"/>
      <c r="T152" s="194"/>
      <c r="AT152" s="189" t="s">
        <v>229</v>
      </c>
      <c r="AU152" s="189" t="s">
        <v>85</v>
      </c>
      <c r="AV152" s="15" t="s">
        <v>78</v>
      </c>
      <c r="AW152" s="15" t="s">
        <v>30</v>
      </c>
      <c r="AX152" s="15" t="s">
        <v>74</v>
      </c>
      <c r="AY152" s="189" t="s">
        <v>222</v>
      </c>
    </row>
    <row r="153" spans="1:65" s="13" customFormat="1">
      <c r="B153" s="171"/>
      <c r="D153" s="172" t="s">
        <v>229</v>
      </c>
      <c r="E153" s="173" t="s">
        <v>1</v>
      </c>
      <c r="F153" s="174" t="s">
        <v>672</v>
      </c>
      <c r="H153" s="175">
        <v>9.4320000000000004</v>
      </c>
      <c r="I153" s="176"/>
      <c r="L153" s="171"/>
      <c r="M153" s="177"/>
      <c r="N153" s="178"/>
      <c r="O153" s="178"/>
      <c r="P153" s="178"/>
      <c r="Q153" s="178"/>
      <c r="R153" s="178"/>
      <c r="S153" s="178"/>
      <c r="T153" s="179"/>
      <c r="AT153" s="173" t="s">
        <v>229</v>
      </c>
      <c r="AU153" s="173" t="s">
        <v>85</v>
      </c>
      <c r="AV153" s="13" t="s">
        <v>85</v>
      </c>
      <c r="AW153" s="13" t="s">
        <v>30</v>
      </c>
      <c r="AX153" s="13" t="s">
        <v>74</v>
      </c>
      <c r="AY153" s="173" t="s">
        <v>222</v>
      </c>
    </row>
    <row r="154" spans="1:65" s="14" customFormat="1">
      <c r="B154" s="180"/>
      <c r="D154" s="172" t="s">
        <v>229</v>
      </c>
      <c r="E154" s="181" t="s">
        <v>1</v>
      </c>
      <c r="F154" s="182" t="s">
        <v>232</v>
      </c>
      <c r="H154" s="183">
        <v>9.4320000000000004</v>
      </c>
      <c r="I154" s="184"/>
      <c r="L154" s="180"/>
      <c r="M154" s="185"/>
      <c r="N154" s="186"/>
      <c r="O154" s="186"/>
      <c r="P154" s="186"/>
      <c r="Q154" s="186"/>
      <c r="R154" s="186"/>
      <c r="S154" s="186"/>
      <c r="T154" s="187"/>
      <c r="AT154" s="181" t="s">
        <v>229</v>
      </c>
      <c r="AU154" s="181" t="s">
        <v>85</v>
      </c>
      <c r="AV154" s="14" t="s">
        <v>114</v>
      </c>
      <c r="AW154" s="14" t="s">
        <v>30</v>
      </c>
      <c r="AX154" s="14" t="s">
        <v>78</v>
      </c>
      <c r="AY154" s="181" t="s">
        <v>222</v>
      </c>
    </row>
    <row r="155" spans="1:65" s="2" customFormat="1" ht="33" customHeight="1">
      <c r="A155" s="33"/>
      <c r="B155" s="156"/>
      <c r="C155" s="157" t="s">
        <v>121</v>
      </c>
      <c r="D155" s="157" t="s">
        <v>224</v>
      </c>
      <c r="E155" s="158" t="s">
        <v>673</v>
      </c>
      <c r="F155" s="159" t="s">
        <v>674</v>
      </c>
      <c r="G155" s="160" t="s">
        <v>235</v>
      </c>
      <c r="H155" s="161">
        <v>54.219000000000001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0</v>
      </c>
      <c r="R155" s="167">
        <f>Q155*H155</f>
        <v>0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114</v>
      </c>
      <c r="AT155" s="169" t="s">
        <v>224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114</v>
      </c>
      <c r="BM155" s="169" t="s">
        <v>675</v>
      </c>
    </row>
    <row r="156" spans="1:65" s="13" customFormat="1">
      <c r="B156" s="171"/>
      <c r="D156" s="172" t="s">
        <v>229</v>
      </c>
      <c r="E156" s="173" t="s">
        <v>1</v>
      </c>
      <c r="F156" s="174" t="s">
        <v>676</v>
      </c>
      <c r="H156" s="175">
        <v>21.824000000000002</v>
      </c>
      <c r="I156" s="176"/>
      <c r="L156" s="171"/>
      <c r="M156" s="177"/>
      <c r="N156" s="178"/>
      <c r="O156" s="178"/>
      <c r="P156" s="178"/>
      <c r="Q156" s="178"/>
      <c r="R156" s="178"/>
      <c r="S156" s="178"/>
      <c r="T156" s="179"/>
      <c r="AT156" s="173" t="s">
        <v>229</v>
      </c>
      <c r="AU156" s="173" t="s">
        <v>85</v>
      </c>
      <c r="AV156" s="13" t="s">
        <v>85</v>
      </c>
      <c r="AW156" s="13" t="s">
        <v>30</v>
      </c>
      <c r="AX156" s="13" t="s">
        <v>74</v>
      </c>
      <c r="AY156" s="173" t="s">
        <v>222</v>
      </c>
    </row>
    <row r="157" spans="1:65" s="13" customFormat="1">
      <c r="B157" s="171"/>
      <c r="D157" s="172" t="s">
        <v>229</v>
      </c>
      <c r="E157" s="173" t="s">
        <v>1</v>
      </c>
      <c r="F157" s="174" t="s">
        <v>677</v>
      </c>
      <c r="H157" s="175">
        <v>41.826999999999998</v>
      </c>
      <c r="I157" s="176"/>
      <c r="L157" s="171"/>
      <c r="M157" s="177"/>
      <c r="N157" s="178"/>
      <c r="O157" s="178"/>
      <c r="P157" s="178"/>
      <c r="Q157" s="178"/>
      <c r="R157" s="178"/>
      <c r="S157" s="178"/>
      <c r="T157" s="179"/>
      <c r="AT157" s="173" t="s">
        <v>229</v>
      </c>
      <c r="AU157" s="173" t="s">
        <v>85</v>
      </c>
      <c r="AV157" s="13" t="s">
        <v>85</v>
      </c>
      <c r="AW157" s="13" t="s">
        <v>30</v>
      </c>
      <c r="AX157" s="13" t="s">
        <v>74</v>
      </c>
      <c r="AY157" s="173" t="s">
        <v>222</v>
      </c>
    </row>
    <row r="158" spans="1:65" s="13" customFormat="1">
      <c r="B158" s="171"/>
      <c r="D158" s="172" t="s">
        <v>229</v>
      </c>
      <c r="E158" s="173" t="s">
        <v>1</v>
      </c>
      <c r="F158" s="174" t="s">
        <v>678</v>
      </c>
      <c r="H158" s="175">
        <v>-9.4320000000000004</v>
      </c>
      <c r="I158" s="176"/>
      <c r="L158" s="171"/>
      <c r="M158" s="177"/>
      <c r="N158" s="178"/>
      <c r="O158" s="178"/>
      <c r="P158" s="178"/>
      <c r="Q158" s="178"/>
      <c r="R158" s="178"/>
      <c r="S158" s="178"/>
      <c r="T158" s="179"/>
      <c r="AT158" s="173" t="s">
        <v>229</v>
      </c>
      <c r="AU158" s="173" t="s">
        <v>85</v>
      </c>
      <c r="AV158" s="13" t="s">
        <v>85</v>
      </c>
      <c r="AW158" s="13" t="s">
        <v>30</v>
      </c>
      <c r="AX158" s="13" t="s">
        <v>74</v>
      </c>
      <c r="AY158" s="173" t="s">
        <v>222</v>
      </c>
    </row>
    <row r="159" spans="1:65" s="14" customFormat="1">
      <c r="B159" s="180"/>
      <c r="D159" s="172" t="s">
        <v>229</v>
      </c>
      <c r="E159" s="181" t="s">
        <v>1</v>
      </c>
      <c r="F159" s="182" t="s">
        <v>232</v>
      </c>
      <c r="H159" s="183">
        <v>54.218999999999994</v>
      </c>
      <c r="I159" s="184"/>
      <c r="L159" s="180"/>
      <c r="M159" s="185"/>
      <c r="N159" s="186"/>
      <c r="O159" s="186"/>
      <c r="P159" s="186"/>
      <c r="Q159" s="186"/>
      <c r="R159" s="186"/>
      <c r="S159" s="186"/>
      <c r="T159" s="187"/>
      <c r="AT159" s="181" t="s">
        <v>229</v>
      </c>
      <c r="AU159" s="181" t="s">
        <v>85</v>
      </c>
      <c r="AV159" s="14" t="s">
        <v>114</v>
      </c>
      <c r="AW159" s="14" t="s">
        <v>30</v>
      </c>
      <c r="AX159" s="14" t="s">
        <v>78</v>
      </c>
      <c r="AY159" s="181" t="s">
        <v>222</v>
      </c>
    </row>
    <row r="160" spans="1:65" s="2" customFormat="1" ht="37.950000000000003" customHeight="1">
      <c r="A160" s="33"/>
      <c r="B160" s="156"/>
      <c r="C160" s="157" t="s">
        <v>137</v>
      </c>
      <c r="D160" s="157" t="s">
        <v>224</v>
      </c>
      <c r="E160" s="158" t="s">
        <v>679</v>
      </c>
      <c r="F160" s="159" t="s">
        <v>680</v>
      </c>
      <c r="G160" s="160" t="s">
        <v>235</v>
      </c>
      <c r="H160" s="161">
        <v>542.19000000000005</v>
      </c>
      <c r="I160" s="162"/>
      <c r="J160" s="163">
        <f>ROUND(I160*H160,2)</f>
        <v>0</v>
      </c>
      <c r="K160" s="164"/>
      <c r="L160" s="34"/>
      <c r="M160" s="165" t="s">
        <v>1</v>
      </c>
      <c r="N160" s="166" t="s">
        <v>40</v>
      </c>
      <c r="O160" s="62"/>
      <c r="P160" s="167">
        <f>O160*H160</f>
        <v>0</v>
      </c>
      <c r="Q160" s="167">
        <v>0</v>
      </c>
      <c r="R160" s="167">
        <f>Q160*H160</f>
        <v>0</v>
      </c>
      <c r="S160" s="167">
        <v>0</v>
      </c>
      <c r="T160" s="16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114</v>
      </c>
      <c r="AT160" s="169" t="s">
        <v>224</v>
      </c>
      <c r="AU160" s="169" t="s">
        <v>85</v>
      </c>
      <c r="AY160" s="18" t="s">
        <v>222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8" t="s">
        <v>85</v>
      </c>
      <c r="BK160" s="170">
        <f>ROUND(I160*H160,2)</f>
        <v>0</v>
      </c>
      <c r="BL160" s="18" t="s">
        <v>114</v>
      </c>
      <c r="BM160" s="169" t="s">
        <v>681</v>
      </c>
    </row>
    <row r="161" spans="1:65" s="13" customFormat="1">
      <c r="B161" s="171"/>
      <c r="D161" s="172" t="s">
        <v>229</v>
      </c>
      <c r="F161" s="174" t="s">
        <v>682</v>
      </c>
      <c r="H161" s="175">
        <v>542.19000000000005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229</v>
      </c>
      <c r="AU161" s="173" t="s">
        <v>85</v>
      </c>
      <c r="AV161" s="13" t="s">
        <v>85</v>
      </c>
      <c r="AW161" s="13" t="s">
        <v>3</v>
      </c>
      <c r="AX161" s="13" t="s">
        <v>78</v>
      </c>
      <c r="AY161" s="173" t="s">
        <v>222</v>
      </c>
    </row>
    <row r="162" spans="1:65" s="2" customFormat="1" ht="16.5" customHeight="1">
      <c r="A162" s="33"/>
      <c r="B162" s="156"/>
      <c r="C162" s="157" t="s">
        <v>146</v>
      </c>
      <c r="D162" s="157" t="s">
        <v>224</v>
      </c>
      <c r="E162" s="158" t="s">
        <v>683</v>
      </c>
      <c r="F162" s="159" t="s">
        <v>684</v>
      </c>
      <c r="G162" s="160" t="s">
        <v>235</v>
      </c>
      <c r="H162" s="161">
        <v>54.219000000000001</v>
      </c>
      <c r="I162" s="162"/>
      <c r="J162" s="163">
        <f>ROUND(I162*H162,2)</f>
        <v>0</v>
      </c>
      <c r="K162" s="164"/>
      <c r="L162" s="34"/>
      <c r="M162" s="165" t="s">
        <v>1</v>
      </c>
      <c r="N162" s="166" t="s">
        <v>40</v>
      </c>
      <c r="O162" s="62"/>
      <c r="P162" s="167">
        <f>O162*H162</f>
        <v>0</v>
      </c>
      <c r="Q162" s="167">
        <v>0</v>
      </c>
      <c r="R162" s="167">
        <f>Q162*H162</f>
        <v>0</v>
      </c>
      <c r="S162" s="167">
        <v>0</v>
      </c>
      <c r="T162" s="16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114</v>
      </c>
      <c r="AT162" s="169" t="s">
        <v>224</v>
      </c>
      <c r="AU162" s="169" t="s">
        <v>85</v>
      </c>
      <c r="AY162" s="18" t="s">
        <v>222</v>
      </c>
      <c r="BE162" s="170">
        <f>IF(N162="základná",J162,0)</f>
        <v>0</v>
      </c>
      <c r="BF162" s="170">
        <f>IF(N162="znížená",J162,0)</f>
        <v>0</v>
      </c>
      <c r="BG162" s="170">
        <f>IF(N162="zákl. prenesená",J162,0)</f>
        <v>0</v>
      </c>
      <c r="BH162" s="170">
        <f>IF(N162="zníž. prenesená",J162,0)</f>
        <v>0</v>
      </c>
      <c r="BI162" s="170">
        <f>IF(N162="nulová",J162,0)</f>
        <v>0</v>
      </c>
      <c r="BJ162" s="18" t="s">
        <v>85</v>
      </c>
      <c r="BK162" s="170">
        <f>ROUND(I162*H162,2)</f>
        <v>0</v>
      </c>
      <c r="BL162" s="18" t="s">
        <v>114</v>
      </c>
      <c r="BM162" s="169" t="s">
        <v>685</v>
      </c>
    </row>
    <row r="163" spans="1:65" s="12" customFormat="1" ht="22.95" customHeight="1">
      <c r="B163" s="143"/>
      <c r="D163" s="144" t="s">
        <v>73</v>
      </c>
      <c r="E163" s="154" t="s">
        <v>85</v>
      </c>
      <c r="F163" s="154" t="s">
        <v>686</v>
      </c>
      <c r="I163" s="146"/>
      <c r="J163" s="155">
        <f>BK163</f>
        <v>0</v>
      </c>
      <c r="L163" s="143"/>
      <c r="M163" s="148"/>
      <c r="N163" s="149"/>
      <c r="O163" s="149"/>
      <c r="P163" s="150">
        <f>SUM(P164:P206)</f>
        <v>0</v>
      </c>
      <c r="Q163" s="149"/>
      <c r="R163" s="150">
        <f>SUM(R164:R206)</f>
        <v>96.434950779999994</v>
      </c>
      <c r="S163" s="149"/>
      <c r="T163" s="151">
        <f>SUM(T164:T206)</f>
        <v>0</v>
      </c>
      <c r="AR163" s="144" t="s">
        <v>78</v>
      </c>
      <c r="AT163" s="152" t="s">
        <v>73</v>
      </c>
      <c r="AU163" s="152" t="s">
        <v>78</v>
      </c>
      <c r="AY163" s="144" t="s">
        <v>222</v>
      </c>
      <c r="BK163" s="153">
        <f>SUM(BK164:BK206)</f>
        <v>0</v>
      </c>
    </row>
    <row r="164" spans="1:65" s="2" customFormat="1" ht="24.15" customHeight="1">
      <c r="A164" s="33"/>
      <c r="B164" s="156"/>
      <c r="C164" s="157" t="s">
        <v>160</v>
      </c>
      <c r="D164" s="157" t="s">
        <v>224</v>
      </c>
      <c r="E164" s="158" t="s">
        <v>687</v>
      </c>
      <c r="F164" s="159" t="s">
        <v>688</v>
      </c>
      <c r="G164" s="160" t="s">
        <v>235</v>
      </c>
      <c r="H164" s="161">
        <v>42.369</v>
      </c>
      <c r="I164" s="162"/>
      <c r="J164" s="163">
        <f>ROUND(I164*H164,2)</f>
        <v>0</v>
      </c>
      <c r="K164" s="164"/>
      <c r="L164" s="34"/>
      <c r="M164" s="165" t="s">
        <v>1</v>
      </c>
      <c r="N164" s="166" t="s">
        <v>40</v>
      </c>
      <c r="O164" s="62"/>
      <c r="P164" s="167">
        <f>O164*H164</f>
        <v>0</v>
      </c>
      <c r="Q164" s="167">
        <v>2.2119</v>
      </c>
      <c r="R164" s="167">
        <f>Q164*H164</f>
        <v>93.715991099999997</v>
      </c>
      <c r="S164" s="167">
        <v>0</v>
      </c>
      <c r="T164" s="16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114</v>
      </c>
      <c r="AT164" s="169" t="s">
        <v>224</v>
      </c>
      <c r="AU164" s="169" t="s">
        <v>85</v>
      </c>
      <c r="AY164" s="18" t="s">
        <v>222</v>
      </c>
      <c r="BE164" s="170">
        <f>IF(N164="základná",J164,0)</f>
        <v>0</v>
      </c>
      <c r="BF164" s="170">
        <f>IF(N164="znížená",J164,0)</f>
        <v>0</v>
      </c>
      <c r="BG164" s="170">
        <f>IF(N164="zákl. prenesená",J164,0)</f>
        <v>0</v>
      </c>
      <c r="BH164" s="170">
        <f>IF(N164="zníž. prenesená",J164,0)</f>
        <v>0</v>
      </c>
      <c r="BI164" s="170">
        <f>IF(N164="nulová",J164,0)</f>
        <v>0</v>
      </c>
      <c r="BJ164" s="18" t="s">
        <v>85</v>
      </c>
      <c r="BK164" s="170">
        <f>ROUND(I164*H164,2)</f>
        <v>0</v>
      </c>
      <c r="BL164" s="18" t="s">
        <v>114</v>
      </c>
      <c r="BM164" s="169" t="s">
        <v>689</v>
      </c>
    </row>
    <row r="165" spans="1:65" s="15" customFormat="1">
      <c r="B165" s="188"/>
      <c r="D165" s="172" t="s">
        <v>229</v>
      </c>
      <c r="E165" s="189" t="s">
        <v>1</v>
      </c>
      <c r="F165" s="190" t="s">
        <v>237</v>
      </c>
      <c r="H165" s="189" t="s">
        <v>1</v>
      </c>
      <c r="I165" s="191"/>
      <c r="L165" s="188"/>
      <c r="M165" s="192"/>
      <c r="N165" s="193"/>
      <c r="O165" s="193"/>
      <c r="P165" s="193"/>
      <c r="Q165" s="193"/>
      <c r="R165" s="193"/>
      <c r="S165" s="193"/>
      <c r="T165" s="194"/>
      <c r="AT165" s="189" t="s">
        <v>229</v>
      </c>
      <c r="AU165" s="189" t="s">
        <v>85</v>
      </c>
      <c r="AV165" s="15" t="s">
        <v>78</v>
      </c>
      <c r="AW165" s="15" t="s">
        <v>30</v>
      </c>
      <c r="AX165" s="15" t="s">
        <v>74</v>
      </c>
      <c r="AY165" s="189" t="s">
        <v>222</v>
      </c>
    </row>
    <row r="166" spans="1:65" s="15" customFormat="1">
      <c r="B166" s="188"/>
      <c r="D166" s="172" t="s">
        <v>229</v>
      </c>
      <c r="E166" s="189" t="s">
        <v>1</v>
      </c>
      <c r="F166" s="190" t="s">
        <v>690</v>
      </c>
      <c r="H166" s="189" t="s">
        <v>1</v>
      </c>
      <c r="I166" s="191"/>
      <c r="L166" s="188"/>
      <c r="M166" s="192"/>
      <c r="N166" s="193"/>
      <c r="O166" s="193"/>
      <c r="P166" s="193"/>
      <c r="Q166" s="193"/>
      <c r="R166" s="193"/>
      <c r="S166" s="193"/>
      <c r="T166" s="194"/>
      <c r="AT166" s="189" t="s">
        <v>229</v>
      </c>
      <c r="AU166" s="189" t="s">
        <v>85</v>
      </c>
      <c r="AV166" s="15" t="s">
        <v>78</v>
      </c>
      <c r="AW166" s="15" t="s">
        <v>30</v>
      </c>
      <c r="AX166" s="15" t="s">
        <v>74</v>
      </c>
      <c r="AY166" s="189" t="s">
        <v>222</v>
      </c>
    </row>
    <row r="167" spans="1:65" s="15" customFormat="1">
      <c r="B167" s="188"/>
      <c r="D167" s="172" t="s">
        <v>229</v>
      </c>
      <c r="E167" s="189" t="s">
        <v>1</v>
      </c>
      <c r="F167" s="190" t="s">
        <v>691</v>
      </c>
      <c r="H167" s="189" t="s">
        <v>1</v>
      </c>
      <c r="I167" s="191"/>
      <c r="L167" s="188"/>
      <c r="M167" s="192"/>
      <c r="N167" s="193"/>
      <c r="O167" s="193"/>
      <c r="P167" s="193"/>
      <c r="Q167" s="193"/>
      <c r="R167" s="193"/>
      <c r="S167" s="193"/>
      <c r="T167" s="194"/>
      <c r="AT167" s="189" t="s">
        <v>229</v>
      </c>
      <c r="AU167" s="189" t="s">
        <v>85</v>
      </c>
      <c r="AV167" s="15" t="s">
        <v>78</v>
      </c>
      <c r="AW167" s="15" t="s">
        <v>30</v>
      </c>
      <c r="AX167" s="15" t="s">
        <v>74</v>
      </c>
      <c r="AY167" s="189" t="s">
        <v>222</v>
      </c>
    </row>
    <row r="168" spans="1:65" s="13" customFormat="1">
      <c r="B168" s="171"/>
      <c r="D168" s="172" t="s">
        <v>229</v>
      </c>
      <c r="E168" s="173" t="s">
        <v>1</v>
      </c>
      <c r="F168" s="174" t="s">
        <v>692</v>
      </c>
      <c r="H168" s="175">
        <v>83.95</v>
      </c>
      <c r="I168" s="176"/>
      <c r="L168" s="171"/>
      <c r="M168" s="177"/>
      <c r="N168" s="178"/>
      <c r="O168" s="178"/>
      <c r="P168" s="178"/>
      <c r="Q168" s="178"/>
      <c r="R168" s="178"/>
      <c r="S168" s="178"/>
      <c r="T168" s="179"/>
      <c r="AT168" s="173" t="s">
        <v>229</v>
      </c>
      <c r="AU168" s="173" t="s">
        <v>85</v>
      </c>
      <c r="AV168" s="13" t="s">
        <v>85</v>
      </c>
      <c r="AW168" s="13" t="s">
        <v>30</v>
      </c>
      <c r="AX168" s="13" t="s">
        <v>74</v>
      </c>
      <c r="AY168" s="173" t="s">
        <v>222</v>
      </c>
    </row>
    <row r="169" spans="1:65" s="13" customFormat="1">
      <c r="B169" s="171"/>
      <c r="D169" s="172" t="s">
        <v>229</v>
      </c>
      <c r="E169" s="173" t="s">
        <v>1</v>
      </c>
      <c r="F169" s="174" t="s">
        <v>693</v>
      </c>
      <c r="H169" s="175">
        <v>177.39</v>
      </c>
      <c r="I169" s="176"/>
      <c r="L169" s="171"/>
      <c r="M169" s="177"/>
      <c r="N169" s="178"/>
      <c r="O169" s="178"/>
      <c r="P169" s="178"/>
      <c r="Q169" s="178"/>
      <c r="R169" s="178"/>
      <c r="S169" s="178"/>
      <c r="T169" s="179"/>
      <c r="AT169" s="173" t="s">
        <v>229</v>
      </c>
      <c r="AU169" s="173" t="s">
        <v>85</v>
      </c>
      <c r="AV169" s="13" t="s">
        <v>85</v>
      </c>
      <c r="AW169" s="13" t="s">
        <v>30</v>
      </c>
      <c r="AX169" s="13" t="s">
        <v>74</v>
      </c>
      <c r="AY169" s="173" t="s">
        <v>222</v>
      </c>
    </row>
    <row r="170" spans="1:65" s="16" customFormat="1">
      <c r="B170" s="195"/>
      <c r="D170" s="172" t="s">
        <v>229</v>
      </c>
      <c r="E170" s="196" t="s">
        <v>1</v>
      </c>
      <c r="F170" s="197" t="s">
        <v>259</v>
      </c>
      <c r="H170" s="198">
        <v>261.33999999999997</v>
      </c>
      <c r="I170" s="199"/>
      <c r="L170" s="195"/>
      <c r="M170" s="200"/>
      <c r="N170" s="201"/>
      <c r="O170" s="201"/>
      <c r="P170" s="201"/>
      <c r="Q170" s="201"/>
      <c r="R170" s="201"/>
      <c r="S170" s="201"/>
      <c r="T170" s="202"/>
      <c r="AT170" s="196" t="s">
        <v>229</v>
      </c>
      <c r="AU170" s="196" t="s">
        <v>85</v>
      </c>
      <c r="AV170" s="16" t="s">
        <v>90</v>
      </c>
      <c r="AW170" s="16" t="s">
        <v>30</v>
      </c>
      <c r="AX170" s="16" t="s">
        <v>74</v>
      </c>
      <c r="AY170" s="196" t="s">
        <v>222</v>
      </c>
    </row>
    <row r="171" spans="1:65" s="15" customFormat="1">
      <c r="B171" s="188"/>
      <c r="D171" s="172" t="s">
        <v>229</v>
      </c>
      <c r="E171" s="189" t="s">
        <v>1</v>
      </c>
      <c r="F171" s="190" t="s">
        <v>694</v>
      </c>
      <c r="H171" s="189" t="s">
        <v>1</v>
      </c>
      <c r="I171" s="191"/>
      <c r="L171" s="188"/>
      <c r="M171" s="192"/>
      <c r="N171" s="193"/>
      <c r="O171" s="193"/>
      <c r="P171" s="193"/>
      <c r="Q171" s="193"/>
      <c r="R171" s="193"/>
      <c r="S171" s="193"/>
      <c r="T171" s="194"/>
      <c r="AT171" s="189" t="s">
        <v>229</v>
      </c>
      <c r="AU171" s="189" t="s">
        <v>85</v>
      </c>
      <c r="AV171" s="15" t="s">
        <v>78</v>
      </c>
      <c r="AW171" s="15" t="s">
        <v>30</v>
      </c>
      <c r="AX171" s="15" t="s">
        <v>74</v>
      </c>
      <c r="AY171" s="189" t="s">
        <v>222</v>
      </c>
    </row>
    <row r="172" spans="1:65" s="13" customFormat="1">
      <c r="B172" s="171"/>
      <c r="D172" s="172" t="s">
        <v>229</v>
      </c>
      <c r="E172" s="173" t="s">
        <v>1</v>
      </c>
      <c r="F172" s="174" t="s">
        <v>695</v>
      </c>
      <c r="H172" s="175">
        <v>4.2</v>
      </c>
      <c r="I172" s="176"/>
      <c r="L172" s="171"/>
      <c r="M172" s="177"/>
      <c r="N172" s="178"/>
      <c r="O172" s="178"/>
      <c r="P172" s="178"/>
      <c r="Q172" s="178"/>
      <c r="R172" s="178"/>
      <c r="S172" s="178"/>
      <c r="T172" s="179"/>
      <c r="AT172" s="173" t="s">
        <v>229</v>
      </c>
      <c r="AU172" s="173" t="s">
        <v>85</v>
      </c>
      <c r="AV172" s="13" t="s">
        <v>85</v>
      </c>
      <c r="AW172" s="13" t="s">
        <v>30</v>
      </c>
      <c r="AX172" s="13" t="s">
        <v>74</v>
      </c>
      <c r="AY172" s="173" t="s">
        <v>222</v>
      </c>
    </row>
    <row r="173" spans="1:65" s="13" customFormat="1">
      <c r="B173" s="171"/>
      <c r="D173" s="172" t="s">
        <v>229</v>
      </c>
      <c r="E173" s="173" t="s">
        <v>1</v>
      </c>
      <c r="F173" s="174" t="s">
        <v>696</v>
      </c>
      <c r="H173" s="175">
        <v>3.47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229</v>
      </c>
      <c r="AU173" s="173" t="s">
        <v>85</v>
      </c>
      <c r="AV173" s="13" t="s">
        <v>85</v>
      </c>
      <c r="AW173" s="13" t="s">
        <v>30</v>
      </c>
      <c r="AX173" s="13" t="s">
        <v>74</v>
      </c>
      <c r="AY173" s="173" t="s">
        <v>222</v>
      </c>
    </row>
    <row r="174" spans="1:65" s="16" customFormat="1">
      <c r="B174" s="195"/>
      <c r="D174" s="172" t="s">
        <v>229</v>
      </c>
      <c r="E174" s="196" t="s">
        <v>1</v>
      </c>
      <c r="F174" s="197" t="s">
        <v>259</v>
      </c>
      <c r="H174" s="198">
        <v>7.67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229</v>
      </c>
      <c r="AU174" s="196" t="s">
        <v>85</v>
      </c>
      <c r="AV174" s="16" t="s">
        <v>90</v>
      </c>
      <c r="AW174" s="16" t="s">
        <v>30</v>
      </c>
      <c r="AX174" s="16" t="s">
        <v>74</v>
      </c>
      <c r="AY174" s="196" t="s">
        <v>222</v>
      </c>
    </row>
    <row r="175" spans="1:65" s="14" customFormat="1">
      <c r="B175" s="180"/>
      <c r="D175" s="172" t="s">
        <v>229</v>
      </c>
      <c r="E175" s="181" t="s">
        <v>1</v>
      </c>
      <c r="F175" s="182" t="s">
        <v>232</v>
      </c>
      <c r="H175" s="183">
        <v>269.01</v>
      </c>
      <c r="I175" s="184"/>
      <c r="L175" s="180"/>
      <c r="M175" s="185"/>
      <c r="N175" s="186"/>
      <c r="O175" s="186"/>
      <c r="P175" s="186"/>
      <c r="Q175" s="186"/>
      <c r="R175" s="186"/>
      <c r="S175" s="186"/>
      <c r="T175" s="187"/>
      <c r="AT175" s="181" t="s">
        <v>229</v>
      </c>
      <c r="AU175" s="181" t="s">
        <v>85</v>
      </c>
      <c r="AV175" s="14" t="s">
        <v>114</v>
      </c>
      <c r="AW175" s="14" t="s">
        <v>30</v>
      </c>
      <c r="AX175" s="14" t="s">
        <v>74</v>
      </c>
      <c r="AY175" s="181" t="s">
        <v>222</v>
      </c>
    </row>
    <row r="176" spans="1:65" s="13" customFormat="1">
      <c r="B176" s="171"/>
      <c r="D176" s="172" t="s">
        <v>229</v>
      </c>
      <c r="E176" s="173" t="s">
        <v>1</v>
      </c>
      <c r="F176" s="174" t="s">
        <v>697</v>
      </c>
      <c r="H176" s="175">
        <v>42.369</v>
      </c>
      <c r="I176" s="176"/>
      <c r="L176" s="171"/>
      <c r="M176" s="177"/>
      <c r="N176" s="178"/>
      <c r="O176" s="178"/>
      <c r="P176" s="178"/>
      <c r="Q176" s="178"/>
      <c r="R176" s="178"/>
      <c r="S176" s="178"/>
      <c r="T176" s="179"/>
      <c r="AT176" s="173" t="s">
        <v>229</v>
      </c>
      <c r="AU176" s="173" t="s">
        <v>85</v>
      </c>
      <c r="AV176" s="13" t="s">
        <v>85</v>
      </c>
      <c r="AW176" s="13" t="s">
        <v>30</v>
      </c>
      <c r="AX176" s="13" t="s">
        <v>78</v>
      </c>
      <c r="AY176" s="173" t="s">
        <v>222</v>
      </c>
    </row>
    <row r="177" spans="1:65" s="2" customFormat="1" ht="16.5" customHeight="1">
      <c r="A177" s="33"/>
      <c r="B177" s="156"/>
      <c r="C177" s="157" t="s">
        <v>179</v>
      </c>
      <c r="D177" s="157" t="s">
        <v>224</v>
      </c>
      <c r="E177" s="158" t="s">
        <v>698</v>
      </c>
      <c r="F177" s="159" t="s">
        <v>699</v>
      </c>
      <c r="G177" s="160" t="s">
        <v>482</v>
      </c>
      <c r="H177" s="161">
        <v>2.1890000000000001</v>
      </c>
      <c r="I177" s="162"/>
      <c r="J177" s="163">
        <f>ROUND(I177*H177,2)</f>
        <v>0</v>
      </c>
      <c r="K177" s="164"/>
      <c r="L177" s="34"/>
      <c r="M177" s="165" t="s">
        <v>1</v>
      </c>
      <c r="N177" s="166" t="s">
        <v>40</v>
      </c>
      <c r="O177" s="62"/>
      <c r="P177" s="167">
        <f>O177*H177</f>
        <v>0</v>
      </c>
      <c r="Q177" s="167">
        <v>1.20296</v>
      </c>
      <c r="R177" s="167">
        <f>Q177*H177</f>
        <v>2.6332794399999999</v>
      </c>
      <c r="S177" s="167">
        <v>0</v>
      </c>
      <c r="T177" s="16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114</v>
      </c>
      <c r="AT177" s="169" t="s">
        <v>224</v>
      </c>
      <c r="AU177" s="169" t="s">
        <v>85</v>
      </c>
      <c r="AY177" s="18" t="s">
        <v>222</v>
      </c>
      <c r="BE177" s="170">
        <f>IF(N177="základná",J177,0)</f>
        <v>0</v>
      </c>
      <c r="BF177" s="170">
        <f>IF(N177="znížená",J177,0)</f>
        <v>0</v>
      </c>
      <c r="BG177" s="170">
        <f>IF(N177="zákl. prenesená",J177,0)</f>
        <v>0</v>
      </c>
      <c r="BH177" s="170">
        <f>IF(N177="zníž. prenesená",J177,0)</f>
        <v>0</v>
      </c>
      <c r="BI177" s="170">
        <f>IF(N177="nulová",J177,0)</f>
        <v>0</v>
      </c>
      <c r="BJ177" s="18" t="s">
        <v>85</v>
      </c>
      <c r="BK177" s="170">
        <f>ROUND(I177*H177,2)</f>
        <v>0</v>
      </c>
      <c r="BL177" s="18" t="s">
        <v>114</v>
      </c>
      <c r="BM177" s="169" t="s">
        <v>700</v>
      </c>
    </row>
    <row r="178" spans="1:65" s="15" customFormat="1">
      <c r="B178" s="188"/>
      <c r="D178" s="172" t="s">
        <v>229</v>
      </c>
      <c r="E178" s="189" t="s">
        <v>1</v>
      </c>
      <c r="F178" s="190" t="s">
        <v>237</v>
      </c>
      <c r="H178" s="189" t="s">
        <v>1</v>
      </c>
      <c r="I178" s="191"/>
      <c r="L178" s="188"/>
      <c r="M178" s="192"/>
      <c r="N178" s="193"/>
      <c r="O178" s="193"/>
      <c r="P178" s="193"/>
      <c r="Q178" s="193"/>
      <c r="R178" s="193"/>
      <c r="S178" s="193"/>
      <c r="T178" s="194"/>
      <c r="AT178" s="189" t="s">
        <v>229</v>
      </c>
      <c r="AU178" s="189" t="s">
        <v>85</v>
      </c>
      <c r="AV178" s="15" t="s">
        <v>78</v>
      </c>
      <c r="AW178" s="15" t="s">
        <v>30</v>
      </c>
      <c r="AX178" s="15" t="s">
        <v>74</v>
      </c>
      <c r="AY178" s="189" t="s">
        <v>222</v>
      </c>
    </row>
    <row r="179" spans="1:65" s="15" customFormat="1">
      <c r="B179" s="188"/>
      <c r="D179" s="172" t="s">
        <v>229</v>
      </c>
      <c r="E179" s="189" t="s">
        <v>1</v>
      </c>
      <c r="F179" s="190" t="s">
        <v>690</v>
      </c>
      <c r="H179" s="189" t="s">
        <v>1</v>
      </c>
      <c r="I179" s="191"/>
      <c r="L179" s="188"/>
      <c r="M179" s="192"/>
      <c r="N179" s="193"/>
      <c r="O179" s="193"/>
      <c r="P179" s="193"/>
      <c r="Q179" s="193"/>
      <c r="R179" s="193"/>
      <c r="S179" s="193"/>
      <c r="T179" s="194"/>
      <c r="AT179" s="189" t="s">
        <v>229</v>
      </c>
      <c r="AU179" s="189" t="s">
        <v>85</v>
      </c>
      <c r="AV179" s="15" t="s">
        <v>78</v>
      </c>
      <c r="AW179" s="15" t="s">
        <v>30</v>
      </c>
      <c r="AX179" s="15" t="s">
        <v>74</v>
      </c>
      <c r="AY179" s="189" t="s">
        <v>222</v>
      </c>
    </row>
    <row r="180" spans="1:65" s="15" customFormat="1">
      <c r="B180" s="188"/>
      <c r="D180" s="172" t="s">
        <v>229</v>
      </c>
      <c r="E180" s="189" t="s">
        <v>1</v>
      </c>
      <c r="F180" s="190" t="s">
        <v>691</v>
      </c>
      <c r="H180" s="189" t="s">
        <v>1</v>
      </c>
      <c r="I180" s="191"/>
      <c r="L180" s="188"/>
      <c r="M180" s="192"/>
      <c r="N180" s="193"/>
      <c r="O180" s="193"/>
      <c r="P180" s="193"/>
      <c r="Q180" s="193"/>
      <c r="R180" s="193"/>
      <c r="S180" s="193"/>
      <c r="T180" s="194"/>
      <c r="AT180" s="189" t="s">
        <v>229</v>
      </c>
      <c r="AU180" s="189" t="s">
        <v>85</v>
      </c>
      <c r="AV180" s="15" t="s">
        <v>78</v>
      </c>
      <c r="AW180" s="15" t="s">
        <v>30</v>
      </c>
      <c r="AX180" s="15" t="s">
        <v>74</v>
      </c>
      <c r="AY180" s="189" t="s">
        <v>222</v>
      </c>
    </row>
    <row r="181" spans="1:65" s="13" customFormat="1">
      <c r="B181" s="171"/>
      <c r="D181" s="172" t="s">
        <v>229</v>
      </c>
      <c r="E181" s="173" t="s">
        <v>1</v>
      </c>
      <c r="F181" s="174" t="s">
        <v>701</v>
      </c>
      <c r="H181" s="175">
        <v>115.735</v>
      </c>
      <c r="I181" s="176"/>
      <c r="L181" s="171"/>
      <c r="M181" s="177"/>
      <c r="N181" s="178"/>
      <c r="O181" s="178"/>
      <c r="P181" s="178"/>
      <c r="Q181" s="178"/>
      <c r="R181" s="178"/>
      <c r="S181" s="178"/>
      <c r="T181" s="179"/>
      <c r="AT181" s="173" t="s">
        <v>229</v>
      </c>
      <c r="AU181" s="173" t="s">
        <v>85</v>
      </c>
      <c r="AV181" s="13" t="s">
        <v>85</v>
      </c>
      <c r="AW181" s="13" t="s">
        <v>30</v>
      </c>
      <c r="AX181" s="13" t="s">
        <v>74</v>
      </c>
      <c r="AY181" s="173" t="s">
        <v>222</v>
      </c>
    </row>
    <row r="182" spans="1:65" s="13" customFormat="1">
      <c r="B182" s="171"/>
      <c r="D182" s="172" t="s">
        <v>229</v>
      </c>
      <c r="E182" s="173" t="s">
        <v>1</v>
      </c>
      <c r="F182" s="174" t="s">
        <v>702</v>
      </c>
      <c r="H182" s="175">
        <v>223.065</v>
      </c>
      <c r="I182" s="176"/>
      <c r="L182" s="171"/>
      <c r="M182" s="177"/>
      <c r="N182" s="178"/>
      <c r="O182" s="178"/>
      <c r="P182" s="178"/>
      <c r="Q182" s="178"/>
      <c r="R182" s="178"/>
      <c r="S182" s="178"/>
      <c r="T182" s="179"/>
      <c r="AT182" s="173" t="s">
        <v>229</v>
      </c>
      <c r="AU182" s="173" t="s">
        <v>85</v>
      </c>
      <c r="AV182" s="13" t="s">
        <v>85</v>
      </c>
      <c r="AW182" s="13" t="s">
        <v>30</v>
      </c>
      <c r="AX182" s="13" t="s">
        <v>74</v>
      </c>
      <c r="AY182" s="173" t="s">
        <v>222</v>
      </c>
    </row>
    <row r="183" spans="1:65" s="16" customFormat="1">
      <c r="B183" s="195"/>
      <c r="D183" s="172" t="s">
        <v>229</v>
      </c>
      <c r="E183" s="196" t="s">
        <v>1</v>
      </c>
      <c r="F183" s="197" t="s">
        <v>259</v>
      </c>
      <c r="H183" s="198">
        <v>338.8</v>
      </c>
      <c r="I183" s="199"/>
      <c r="L183" s="195"/>
      <c r="M183" s="200"/>
      <c r="N183" s="201"/>
      <c r="O183" s="201"/>
      <c r="P183" s="201"/>
      <c r="Q183" s="201"/>
      <c r="R183" s="201"/>
      <c r="S183" s="201"/>
      <c r="T183" s="202"/>
      <c r="AT183" s="196" t="s">
        <v>229</v>
      </c>
      <c r="AU183" s="196" t="s">
        <v>85</v>
      </c>
      <c r="AV183" s="16" t="s">
        <v>90</v>
      </c>
      <c r="AW183" s="16" t="s">
        <v>30</v>
      </c>
      <c r="AX183" s="16" t="s">
        <v>74</v>
      </c>
      <c r="AY183" s="196" t="s">
        <v>222</v>
      </c>
    </row>
    <row r="184" spans="1:65" s="15" customFormat="1">
      <c r="B184" s="188"/>
      <c r="D184" s="172" t="s">
        <v>229</v>
      </c>
      <c r="E184" s="189" t="s">
        <v>1</v>
      </c>
      <c r="F184" s="190" t="s">
        <v>694</v>
      </c>
      <c r="H184" s="189" t="s">
        <v>1</v>
      </c>
      <c r="I184" s="191"/>
      <c r="L184" s="188"/>
      <c r="M184" s="192"/>
      <c r="N184" s="193"/>
      <c r="O184" s="193"/>
      <c r="P184" s="193"/>
      <c r="Q184" s="193"/>
      <c r="R184" s="193"/>
      <c r="S184" s="193"/>
      <c r="T184" s="194"/>
      <c r="AT184" s="189" t="s">
        <v>229</v>
      </c>
      <c r="AU184" s="189" t="s">
        <v>85</v>
      </c>
      <c r="AV184" s="15" t="s">
        <v>78</v>
      </c>
      <c r="AW184" s="15" t="s">
        <v>30</v>
      </c>
      <c r="AX184" s="15" t="s">
        <v>74</v>
      </c>
      <c r="AY184" s="189" t="s">
        <v>222</v>
      </c>
    </row>
    <row r="185" spans="1:65" s="13" customFormat="1">
      <c r="B185" s="171"/>
      <c r="D185" s="172" t="s">
        <v>229</v>
      </c>
      <c r="E185" s="173" t="s">
        <v>1</v>
      </c>
      <c r="F185" s="174" t="s">
        <v>695</v>
      </c>
      <c r="H185" s="175">
        <v>4.2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229</v>
      </c>
      <c r="AU185" s="173" t="s">
        <v>85</v>
      </c>
      <c r="AV185" s="13" t="s">
        <v>85</v>
      </c>
      <c r="AW185" s="13" t="s">
        <v>30</v>
      </c>
      <c r="AX185" s="13" t="s">
        <v>74</v>
      </c>
      <c r="AY185" s="173" t="s">
        <v>222</v>
      </c>
    </row>
    <row r="186" spans="1:65" s="13" customFormat="1">
      <c r="B186" s="171"/>
      <c r="D186" s="172" t="s">
        <v>229</v>
      </c>
      <c r="E186" s="173" t="s">
        <v>1</v>
      </c>
      <c r="F186" s="174" t="s">
        <v>703</v>
      </c>
      <c r="H186" s="175">
        <v>3.22</v>
      </c>
      <c r="I186" s="176"/>
      <c r="L186" s="171"/>
      <c r="M186" s="177"/>
      <c r="N186" s="178"/>
      <c r="O186" s="178"/>
      <c r="P186" s="178"/>
      <c r="Q186" s="178"/>
      <c r="R186" s="178"/>
      <c r="S186" s="178"/>
      <c r="T186" s="179"/>
      <c r="AT186" s="173" t="s">
        <v>229</v>
      </c>
      <c r="AU186" s="173" t="s">
        <v>85</v>
      </c>
      <c r="AV186" s="13" t="s">
        <v>85</v>
      </c>
      <c r="AW186" s="13" t="s">
        <v>30</v>
      </c>
      <c r="AX186" s="13" t="s">
        <v>74</v>
      </c>
      <c r="AY186" s="173" t="s">
        <v>222</v>
      </c>
    </row>
    <row r="187" spans="1:65" s="16" customFormat="1">
      <c r="B187" s="195"/>
      <c r="D187" s="172" t="s">
        <v>229</v>
      </c>
      <c r="E187" s="196" t="s">
        <v>1</v>
      </c>
      <c r="F187" s="197" t="s">
        <v>259</v>
      </c>
      <c r="H187" s="198">
        <v>7.42</v>
      </c>
      <c r="I187" s="199"/>
      <c r="L187" s="195"/>
      <c r="M187" s="200"/>
      <c r="N187" s="201"/>
      <c r="O187" s="201"/>
      <c r="P187" s="201"/>
      <c r="Q187" s="201"/>
      <c r="R187" s="201"/>
      <c r="S187" s="201"/>
      <c r="T187" s="202"/>
      <c r="AT187" s="196" t="s">
        <v>229</v>
      </c>
      <c r="AU187" s="196" t="s">
        <v>85</v>
      </c>
      <c r="AV187" s="16" t="s">
        <v>90</v>
      </c>
      <c r="AW187" s="16" t="s">
        <v>30</v>
      </c>
      <c r="AX187" s="16" t="s">
        <v>74</v>
      </c>
      <c r="AY187" s="196" t="s">
        <v>222</v>
      </c>
    </row>
    <row r="188" spans="1:65" s="14" customFormat="1">
      <c r="B188" s="180"/>
      <c r="D188" s="172" t="s">
        <v>229</v>
      </c>
      <c r="E188" s="181" t="s">
        <v>1</v>
      </c>
      <c r="F188" s="182" t="s">
        <v>232</v>
      </c>
      <c r="H188" s="183">
        <v>346.22</v>
      </c>
      <c r="I188" s="184"/>
      <c r="L188" s="180"/>
      <c r="M188" s="185"/>
      <c r="N188" s="186"/>
      <c r="O188" s="186"/>
      <c r="P188" s="186"/>
      <c r="Q188" s="186"/>
      <c r="R188" s="186"/>
      <c r="S188" s="186"/>
      <c r="T188" s="187"/>
      <c r="AT188" s="181" t="s">
        <v>229</v>
      </c>
      <c r="AU188" s="181" t="s">
        <v>85</v>
      </c>
      <c r="AV188" s="14" t="s">
        <v>114</v>
      </c>
      <c r="AW188" s="14" t="s">
        <v>30</v>
      </c>
      <c r="AX188" s="14" t="s">
        <v>74</v>
      </c>
      <c r="AY188" s="181" t="s">
        <v>222</v>
      </c>
    </row>
    <row r="189" spans="1:65" s="13" customFormat="1">
      <c r="B189" s="171"/>
      <c r="D189" s="172" t="s">
        <v>229</v>
      </c>
      <c r="E189" s="173" t="s">
        <v>1</v>
      </c>
      <c r="F189" s="174" t="s">
        <v>704</v>
      </c>
      <c r="H189" s="175">
        <v>2.1890000000000001</v>
      </c>
      <c r="I189" s="176"/>
      <c r="L189" s="171"/>
      <c r="M189" s="177"/>
      <c r="N189" s="178"/>
      <c r="O189" s="178"/>
      <c r="P189" s="178"/>
      <c r="Q189" s="178"/>
      <c r="R189" s="178"/>
      <c r="S189" s="178"/>
      <c r="T189" s="179"/>
      <c r="AT189" s="173" t="s">
        <v>229</v>
      </c>
      <c r="AU189" s="173" t="s">
        <v>85</v>
      </c>
      <c r="AV189" s="13" t="s">
        <v>85</v>
      </c>
      <c r="AW189" s="13" t="s">
        <v>30</v>
      </c>
      <c r="AX189" s="13" t="s">
        <v>78</v>
      </c>
      <c r="AY189" s="173" t="s">
        <v>222</v>
      </c>
    </row>
    <row r="190" spans="1:65" s="2" customFormat="1" ht="33" customHeight="1">
      <c r="A190" s="33"/>
      <c r="B190" s="156"/>
      <c r="C190" s="157" t="s">
        <v>314</v>
      </c>
      <c r="D190" s="157" t="s">
        <v>224</v>
      </c>
      <c r="E190" s="158" t="s">
        <v>705</v>
      </c>
      <c r="F190" s="159" t="s">
        <v>706</v>
      </c>
      <c r="G190" s="160" t="s">
        <v>249</v>
      </c>
      <c r="H190" s="161">
        <v>54.228000000000002</v>
      </c>
      <c r="I190" s="162"/>
      <c r="J190" s="163">
        <f>ROUND(I190*H190,2)</f>
        <v>0</v>
      </c>
      <c r="K190" s="164"/>
      <c r="L190" s="34"/>
      <c r="M190" s="165" t="s">
        <v>1</v>
      </c>
      <c r="N190" s="166" t="s">
        <v>40</v>
      </c>
      <c r="O190" s="62"/>
      <c r="P190" s="167">
        <f>O190*H190</f>
        <v>0</v>
      </c>
      <c r="Q190" s="167">
        <v>1.58E-3</v>
      </c>
      <c r="R190" s="167">
        <f>Q190*H190</f>
        <v>8.5680240000000005E-2</v>
      </c>
      <c r="S190" s="167">
        <v>0</v>
      </c>
      <c r="T190" s="16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114</v>
      </c>
      <c r="AT190" s="169" t="s">
        <v>224</v>
      </c>
      <c r="AU190" s="169" t="s">
        <v>85</v>
      </c>
      <c r="AY190" s="18" t="s">
        <v>222</v>
      </c>
      <c r="BE190" s="170">
        <f>IF(N190="základná",J190,0)</f>
        <v>0</v>
      </c>
      <c r="BF190" s="170">
        <f>IF(N190="znížená",J190,0)</f>
        <v>0</v>
      </c>
      <c r="BG190" s="170">
        <f>IF(N190="zákl. prenesená",J190,0)</f>
        <v>0</v>
      </c>
      <c r="BH190" s="170">
        <f>IF(N190="zníž. prenesená",J190,0)</f>
        <v>0</v>
      </c>
      <c r="BI190" s="170">
        <f>IF(N190="nulová",J190,0)</f>
        <v>0</v>
      </c>
      <c r="BJ190" s="18" t="s">
        <v>85</v>
      </c>
      <c r="BK190" s="170">
        <f>ROUND(I190*H190,2)</f>
        <v>0</v>
      </c>
      <c r="BL190" s="18" t="s">
        <v>114</v>
      </c>
      <c r="BM190" s="169" t="s">
        <v>707</v>
      </c>
    </row>
    <row r="191" spans="1:65" s="15" customFormat="1">
      <c r="B191" s="188"/>
      <c r="D191" s="172" t="s">
        <v>229</v>
      </c>
      <c r="E191" s="189" t="s">
        <v>1</v>
      </c>
      <c r="F191" s="190" t="s">
        <v>237</v>
      </c>
      <c r="H191" s="189" t="s">
        <v>1</v>
      </c>
      <c r="I191" s="191"/>
      <c r="L191" s="188"/>
      <c r="M191" s="192"/>
      <c r="N191" s="193"/>
      <c r="O191" s="193"/>
      <c r="P191" s="193"/>
      <c r="Q191" s="193"/>
      <c r="R191" s="193"/>
      <c r="S191" s="193"/>
      <c r="T191" s="194"/>
      <c r="AT191" s="189" t="s">
        <v>229</v>
      </c>
      <c r="AU191" s="189" t="s">
        <v>85</v>
      </c>
      <c r="AV191" s="15" t="s">
        <v>78</v>
      </c>
      <c r="AW191" s="15" t="s">
        <v>30</v>
      </c>
      <c r="AX191" s="15" t="s">
        <v>74</v>
      </c>
      <c r="AY191" s="189" t="s">
        <v>222</v>
      </c>
    </row>
    <row r="192" spans="1:65" s="15" customFormat="1">
      <c r="B192" s="188"/>
      <c r="D192" s="172" t="s">
        <v>229</v>
      </c>
      <c r="E192" s="189" t="s">
        <v>1</v>
      </c>
      <c r="F192" s="190" t="s">
        <v>708</v>
      </c>
      <c r="H192" s="189" t="s">
        <v>1</v>
      </c>
      <c r="I192" s="191"/>
      <c r="L192" s="188"/>
      <c r="M192" s="192"/>
      <c r="N192" s="193"/>
      <c r="O192" s="193"/>
      <c r="P192" s="193"/>
      <c r="Q192" s="193"/>
      <c r="R192" s="193"/>
      <c r="S192" s="193"/>
      <c r="T192" s="194"/>
      <c r="AT192" s="189" t="s">
        <v>229</v>
      </c>
      <c r="AU192" s="189" t="s">
        <v>85</v>
      </c>
      <c r="AV192" s="15" t="s">
        <v>78</v>
      </c>
      <c r="AW192" s="15" t="s">
        <v>30</v>
      </c>
      <c r="AX192" s="15" t="s">
        <v>74</v>
      </c>
      <c r="AY192" s="189" t="s">
        <v>222</v>
      </c>
    </row>
    <row r="193" spans="1:65" s="15" customFormat="1">
      <c r="B193" s="188"/>
      <c r="D193" s="172" t="s">
        <v>229</v>
      </c>
      <c r="E193" s="189" t="s">
        <v>1</v>
      </c>
      <c r="F193" s="190" t="s">
        <v>709</v>
      </c>
      <c r="H193" s="189" t="s">
        <v>1</v>
      </c>
      <c r="I193" s="191"/>
      <c r="L193" s="188"/>
      <c r="M193" s="192"/>
      <c r="N193" s="193"/>
      <c r="O193" s="193"/>
      <c r="P193" s="193"/>
      <c r="Q193" s="193"/>
      <c r="R193" s="193"/>
      <c r="S193" s="193"/>
      <c r="T193" s="194"/>
      <c r="AT193" s="189" t="s">
        <v>229</v>
      </c>
      <c r="AU193" s="189" t="s">
        <v>85</v>
      </c>
      <c r="AV193" s="15" t="s">
        <v>78</v>
      </c>
      <c r="AW193" s="15" t="s">
        <v>30</v>
      </c>
      <c r="AX193" s="15" t="s">
        <v>74</v>
      </c>
      <c r="AY193" s="189" t="s">
        <v>222</v>
      </c>
    </row>
    <row r="194" spans="1:65" s="13" customFormat="1">
      <c r="B194" s="171"/>
      <c r="D194" s="172" t="s">
        <v>229</v>
      </c>
      <c r="E194" s="173" t="s">
        <v>1</v>
      </c>
      <c r="F194" s="174" t="s">
        <v>710</v>
      </c>
      <c r="H194" s="175">
        <v>6</v>
      </c>
      <c r="I194" s="176"/>
      <c r="L194" s="171"/>
      <c r="M194" s="177"/>
      <c r="N194" s="178"/>
      <c r="O194" s="178"/>
      <c r="P194" s="178"/>
      <c r="Q194" s="178"/>
      <c r="R194" s="178"/>
      <c r="S194" s="178"/>
      <c r="T194" s="179"/>
      <c r="AT194" s="173" t="s">
        <v>229</v>
      </c>
      <c r="AU194" s="173" t="s">
        <v>85</v>
      </c>
      <c r="AV194" s="13" t="s">
        <v>85</v>
      </c>
      <c r="AW194" s="13" t="s">
        <v>30</v>
      </c>
      <c r="AX194" s="13" t="s">
        <v>74</v>
      </c>
      <c r="AY194" s="173" t="s">
        <v>222</v>
      </c>
    </row>
    <row r="195" spans="1:65" s="13" customFormat="1">
      <c r="B195" s="171"/>
      <c r="D195" s="172" t="s">
        <v>229</v>
      </c>
      <c r="E195" s="173" t="s">
        <v>1</v>
      </c>
      <c r="F195" s="174" t="s">
        <v>711</v>
      </c>
      <c r="H195" s="175">
        <v>3.6</v>
      </c>
      <c r="I195" s="176"/>
      <c r="L195" s="171"/>
      <c r="M195" s="177"/>
      <c r="N195" s="178"/>
      <c r="O195" s="178"/>
      <c r="P195" s="178"/>
      <c r="Q195" s="178"/>
      <c r="R195" s="178"/>
      <c r="S195" s="178"/>
      <c r="T195" s="179"/>
      <c r="AT195" s="173" t="s">
        <v>229</v>
      </c>
      <c r="AU195" s="173" t="s">
        <v>85</v>
      </c>
      <c r="AV195" s="13" t="s">
        <v>85</v>
      </c>
      <c r="AW195" s="13" t="s">
        <v>30</v>
      </c>
      <c r="AX195" s="13" t="s">
        <v>74</v>
      </c>
      <c r="AY195" s="173" t="s">
        <v>222</v>
      </c>
    </row>
    <row r="196" spans="1:65" s="13" customFormat="1">
      <c r="B196" s="171"/>
      <c r="D196" s="172" t="s">
        <v>229</v>
      </c>
      <c r="E196" s="173" t="s">
        <v>1</v>
      </c>
      <c r="F196" s="174" t="s">
        <v>712</v>
      </c>
      <c r="H196" s="175">
        <v>11.05</v>
      </c>
      <c r="I196" s="176"/>
      <c r="L196" s="171"/>
      <c r="M196" s="177"/>
      <c r="N196" s="178"/>
      <c r="O196" s="178"/>
      <c r="P196" s="178"/>
      <c r="Q196" s="178"/>
      <c r="R196" s="178"/>
      <c r="S196" s="178"/>
      <c r="T196" s="179"/>
      <c r="AT196" s="173" t="s">
        <v>229</v>
      </c>
      <c r="AU196" s="173" t="s">
        <v>85</v>
      </c>
      <c r="AV196" s="13" t="s">
        <v>85</v>
      </c>
      <c r="AW196" s="13" t="s">
        <v>30</v>
      </c>
      <c r="AX196" s="13" t="s">
        <v>74</v>
      </c>
      <c r="AY196" s="173" t="s">
        <v>222</v>
      </c>
    </row>
    <row r="197" spans="1:65" s="13" customFormat="1">
      <c r="B197" s="171"/>
      <c r="D197" s="172" t="s">
        <v>229</v>
      </c>
      <c r="E197" s="173" t="s">
        <v>1</v>
      </c>
      <c r="F197" s="174" t="s">
        <v>713</v>
      </c>
      <c r="H197" s="175">
        <v>13.74</v>
      </c>
      <c r="I197" s="176"/>
      <c r="L197" s="171"/>
      <c r="M197" s="177"/>
      <c r="N197" s="178"/>
      <c r="O197" s="178"/>
      <c r="P197" s="178"/>
      <c r="Q197" s="178"/>
      <c r="R197" s="178"/>
      <c r="S197" s="178"/>
      <c r="T197" s="179"/>
      <c r="AT197" s="173" t="s">
        <v>229</v>
      </c>
      <c r="AU197" s="173" t="s">
        <v>85</v>
      </c>
      <c r="AV197" s="13" t="s">
        <v>85</v>
      </c>
      <c r="AW197" s="13" t="s">
        <v>30</v>
      </c>
      <c r="AX197" s="13" t="s">
        <v>74</v>
      </c>
      <c r="AY197" s="173" t="s">
        <v>222</v>
      </c>
    </row>
    <row r="198" spans="1:65" s="13" customFormat="1">
      <c r="B198" s="171"/>
      <c r="D198" s="172" t="s">
        <v>229</v>
      </c>
      <c r="E198" s="173" t="s">
        <v>1</v>
      </c>
      <c r="F198" s="174" t="s">
        <v>714</v>
      </c>
      <c r="H198" s="175">
        <v>4.0999999999999996</v>
      </c>
      <c r="I198" s="176"/>
      <c r="L198" s="171"/>
      <c r="M198" s="177"/>
      <c r="N198" s="178"/>
      <c r="O198" s="178"/>
      <c r="P198" s="178"/>
      <c r="Q198" s="178"/>
      <c r="R198" s="178"/>
      <c r="S198" s="178"/>
      <c r="T198" s="179"/>
      <c r="AT198" s="173" t="s">
        <v>229</v>
      </c>
      <c r="AU198" s="173" t="s">
        <v>85</v>
      </c>
      <c r="AV198" s="13" t="s">
        <v>85</v>
      </c>
      <c r="AW198" s="13" t="s">
        <v>30</v>
      </c>
      <c r="AX198" s="13" t="s">
        <v>74</v>
      </c>
      <c r="AY198" s="173" t="s">
        <v>222</v>
      </c>
    </row>
    <row r="199" spans="1:65" s="16" customFormat="1">
      <c r="B199" s="195"/>
      <c r="D199" s="172" t="s">
        <v>229</v>
      </c>
      <c r="E199" s="196" t="s">
        <v>1</v>
      </c>
      <c r="F199" s="197" t="s">
        <v>259</v>
      </c>
      <c r="H199" s="198">
        <v>38.49</v>
      </c>
      <c r="I199" s="199"/>
      <c r="L199" s="195"/>
      <c r="M199" s="200"/>
      <c r="N199" s="201"/>
      <c r="O199" s="201"/>
      <c r="P199" s="201"/>
      <c r="Q199" s="201"/>
      <c r="R199" s="201"/>
      <c r="S199" s="201"/>
      <c r="T199" s="202"/>
      <c r="AT199" s="196" t="s">
        <v>229</v>
      </c>
      <c r="AU199" s="196" t="s">
        <v>85</v>
      </c>
      <c r="AV199" s="16" t="s">
        <v>90</v>
      </c>
      <c r="AW199" s="16" t="s">
        <v>30</v>
      </c>
      <c r="AX199" s="16" t="s">
        <v>74</v>
      </c>
      <c r="AY199" s="196" t="s">
        <v>222</v>
      </c>
    </row>
    <row r="200" spans="1:65" s="15" customFormat="1">
      <c r="B200" s="188"/>
      <c r="D200" s="172" t="s">
        <v>229</v>
      </c>
      <c r="E200" s="189" t="s">
        <v>1</v>
      </c>
      <c r="F200" s="190" t="s">
        <v>694</v>
      </c>
      <c r="H200" s="189" t="s">
        <v>1</v>
      </c>
      <c r="I200" s="191"/>
      <c r="L200" s="188"/>
      <c r="M200" s="192"/>
      <c r="N200" s="193"/>
      <c r="O200" s="193"/>
      <c r="P200" s="193"/>
      <c r="Q200" s="193"/>
      <c r="R200" s="193"/>
      <c r="S200" s="193"/>
      <c r="T200" s="194"/>
      <c r="AT200" s="189" t="s">
        <v>229</v>
      </c>
      <c r="AU200" s="189" t="s">
        <v>85</v>
      </c>
      <c r="AV200" s="15" t="s">
        <v>78</v>
      </c>
      <c r="AW200" s="15" t="s">
        <v>30</v>
      </c>
      <c r="AX200" s="15" t="s">
        <v>74</v>
      </c>
      <c r="AY200" s="189" t="s">
        <v>222</v>
      </c>
    </row>
    <row r="201" spans="1:65" s="13" customFormat="1">
      <c r="B201" s="171"/>
      <c r="D201" s="172" t="s">
        <v>229</v>
      </c>
      <c r="E201" s="173" t="s">
        <v>1</v>
      </c>
      <c r="F201" s="174" t="s">
        <v>695</v>
      </c>
      <c r="H201" s="175">
        <v>4.2</v>
      </c>
      <c r="I201" s="176"/>
      <c r="L201" s="171"/>
      <c r="M201" s="177"/>
      <c r="N201" s="178"/>
      <c r="O201" s="178"/>
      <c r="P201" s="178"/>
      <c r="Q201" s="178"/>
      <c r="R201" s="178"/>
      <c r="S201" s="178"/>
      <c r="T201" s="179"/>
      <c r="AT201" s="173" t="s">
        <v>229</v>
      </c>
      <c r="AU201" s="173" t="s">
        <v>85</v>
      </c>
      <c r="AV201" s="13" t="s">
        <v>85</v>
      </c>
      <c r="AW201" s="13" t="s">
        <v>30</v>
      </c>
      <c r="AX201" s="13" t="s">
        <v>74</v>
      </c>
      <c r="AY201" s="173" t="s">
        <v>222</v>
      </c>
    </row>
    <row r="202" spans="1:65" s="13" customFormat="1">
      <c r="B202" s="171"/>
      <c r="D202" s="172" t="s">
        <v>229</v>
      </c>
      <c r="E202" s="173" t="s">
        <v>1</v>
      </c>
      <c r="F202" s="174" t="s">
        <v>703</v>
      </c>
      <c r="H202" s="175">
        <v>3.22</v>
      </c>
      <c r="I202" s="176"/>
      <c r="L202" s="171"/>
      <c r="M202" s="177"/>
      <c r="N202" s="178"/>
      <c r="O202" s="178"/>
      <c r="P202" s="178"/>
      <c r="Q202" s="178"/>
      <c r="R202" s="178"/>
      <c r="S202" s="178"/>
      <c r="T202" s="179"/>
      <c r="AT202" s="173" t="s">
        <v>229</v>
      </c>
      <c r="AU202" s="173" t="s">
        <v>85</v>
      </c>
      <c r="AV202" s="13" t="s">
        <v>85</v>
      </c>
      <c r="AW202" s="13" t="s">
        <v>30</v>
      </c>
      <c r="AX202" s="13" t="s">
        <v>74</v>
      </c>
      <c r="AY202" s="173" t="s">
        <v>222</v>
      </c>
    </row>
    <row r="203" spans="1:65" s="16" customFormat="1">
      <c r="B203" s="195"/>
      <c r="D203" s="172" t="s">
        <v>229</v>
      </c>
      <c r="E203" s="196" t="s">
        <v>1</v>
      </c>
      <c r="F203" s="197" t="s">
        <v>259</v>
      </c>
      <c r="H203" s="198">
        <v>7.42</v>
      </c>
      <c r="I203" s="199"/>
      <c r="L203" s="195"/>
      <c r="M203" s="200"/>
      <c r="N203" s="201"/>
      <c r="O203" s="201"/>
      <c r="P203" s="201"/>
      <c r="Q203" s="201"/>
      <c r="R203" s="201"/>
      <c r="S203" s="201"/>
      <c r="T203" s="202"/>
      <c r="AT203" s="196" t="s">
        <v>229</v>
      </c>
      <c r="AU203" s="196" t="s">
        <v>85</v>
      </c>
      <c r="AV203" s="16" t="s">
        <v>90</v>
      </c>
      <c r="AW203" s="16" t="s">
        <v>30</v>
      </c>
      <c r="AX203" s="16" t="s">
        <v>74</v>
      </c>
      <c r="AY203" s="196" t="s">
        <v>222</v>
      </c>
    </row>
    <row r="204" spans="1:65" s="14" customFormat="1">
      <c r="B204" s="180"/>
      <c r="D204" s="172" t="s">
        <v>229</v>
      </c>
      <c r="E204" s="181" t="s">
        <v>1</v>
      </c>
      <c r="F204" s="182" t="s">
        <v>232</v>
      </c>
      <c r="H204" s="183">
        <v>45.910000000000004</v>
      </c>
      <c r="I204" s="184"/>
      <c r="L204" s="180"/>
      <c r="M204" s="185"/>
      <c r="N204" s="186"/>
      <c r="O204" s="186"/>
      <c r="P204" s="186"/>
      <c r="Q204" s="186"/>
      <c r="R204" s="186"/>
      <c r="S204" s="186"/>
      <c r="T204" s="187"/>
      <c r="AT204" s="181" t="s">
        <v>229</v>
      </c>
      <c r="AU204" s="181" t="s">
        <v>85</v>
      </c>
      <c r="AV204" s="14" t="s">
        <v>114</v>
      </c>
      <c r="AW204" s="14" t="s">
        <v>30</v>
      </c>
      <c r="AX204" s="14" t="s">
        <v>74</v>
      </c>
      <c r="AY204" s="181" t="s">
        <v>222</v>
      </c>
    </row>
    <row r="205" spans="1:65" s="13" customFormat="1">
      <c r="B205" s="171"/>
      <c r="D205" s="172" t="s">
        <v>229</v>
      </c>
      <c r="E205" s="173" t="s">
        <v>1</v>
      </c>
      <c r="F205" s="174" t="s">
        <v>715</v>
      </c>
      <c r="H205" s="175">
        <v>54.228000000000002</v>
      </c>
      <c r="I205" s="176"/>
      <c r="L205" s="171"/>
      <c r="M205" s="177"/>
      <c r="N205" s="178"/>
      <c r="O205" s="178"/>
      <c r="P205" s="178"/>
      <c r="Q205" s="178"/>
      <c r="R205" s="178"/>
      <c r="S205" s="178"/>
      <c r="T205" s="179"/>
      <c r="AT205" s="173" t="s">
        <v>229</v>
      </c>
      <c r="AU205" s="173" t="s">
        <v>85</v>
      </c>
      <c r="AV205" s="13" t="s">
        <v>85</v>
      </c>
      <c r="AW205" s="13" t="s">
        <v>30</v>
      </c>
      <c r="AX205" s="13" t="s">
        <v>74</v>
      </c>
      <c r="AY205" s="173" t="s">
        <v>222</v>
      </c>
    </row>
    <row r="206" spans="1:65" s="14" customFormat="1">
      <c r="B206" s="180"/>
      <c r="D206" s="172" t="s">
        <v>229</v>
      </c>
      <c r="E206" s="181" t="s">
        <v>1</v>
      </c>
      <c r="F206" s="182" t="s">
        <v>232</v>
      </c>
      <c r="H206" s="183">
        <v>54.228000000000002</v>
      </c>
      <c r="I206" s="184"/>
      <c r="L206" s="180"/>
      <c r="M206" s="185"/>
      <c r="N206" s="186"/>
      <c r="O206" s="186"/>
      <c r="P206" s="186"/>
      <c r="Q206" s="186"/>
      <c r="R206" s="186"/>
      <c r="S206" s="186"/>
      <c r="T206" s="187"/>
      <c r="AT206" s="181" t="s">
        <v>229</v>
      </c>
      <c r="AU206" s="181" t="s">
        <v>85</v>
      </c>
      <c r="AV206" s="14" t="s">
        <v>114</v>
      </c>
      <c r="AW206" s="14" t="s">
        <v>30</v>
      </c>
      <c r="AX206" s="14" t="s">
        <v>78</v>
      </c>
      <c r="AY206" s="181" t="s">
        <v>222</v>
      </c>
    </row>
    <row r="207" spans="1:65" s="12" customFormat="1" ht="22.95" customHeight="1">
      <c r="B207" s="143"/>
      <c r="D207" s="144" t="s">
        <v>73</v>
      </c>
      <c r="E207" s="154" t="s">
        <v>90</v>
      </c>
      <c r="F207" s="154" t="s">
        <v>716</v>
      </c>
      <c r="I207" s="146"/>
      <c r="J207" s="155">
        <f>BK207</f>
        <v>0</v>
      </c>
      <c r="L207" s="143"/>
      <c r="M207" s="148"/>
      <c r="N207" s="149"/>
      <c r="O207" s="149"/>
      <c r="P207" s="150">
        <f>SUM(P208:P261)</f>
        <v>0</v>
      </c>
      <c r="Q207" s="149"/>
      <c r="R207" s="150">
        <f>SUM(R208:R261)</f>
        <v>49.186273730000003</v>
      </c>
      <c r="S207" s="149"/>
      <c r="T207" s="151">
        <f>SUM(T208:T261)</f>
        <v>0</v>
      </c>
      <c r="AR207" s="144" t="s">
        <v>78</v>
      </c>
      <c r="AT207" s="152" t="s">
        <v>73</v>
      </c>
      <c r="AU207" s="152" t="s">
        <v>78</v>
      </c>
      <c r="AY207" s="144" t="s">
        <v>222</v>
      </c>
      <c r="BK207" s="153">
        <f>SUM(BK208:BK261)</f>
        <v>0</v>
      </c>
    </row>
    <row r="208" spans="1:65" s="2" customFormat="1" ht="33" customHeight="1">
      <c r="A208" s="33"/>
      <c r="B208" s="156"/>
      <c r="C208" s="157" t="s">
        <v>330</v>
      </c>
      <c r="D208" s="157" t="s">
        <v>224</v>
      </c>
      <c r="E208" s="158" t="s">
        <v>717</v>
      </c>
      <c r="F208" s="159" t="s">
        <v>718</v>
      </c>
      <c r="G208" s="160" t="s">
        <v>235</v>
      </c>
      <c r="H208" s="161">
        <v>22.161000000000001</v>
      </c>
      <c r="I208" s="162"/>
      <c r="J208" s="163">
        <f>ROUND(I208*H208,2)</f>
        <v>0</v>
      </c>
      <c r="K208" s="164"/>
      <c r="L208" s="34"/>
      <c r="M208" s="165" t="s">
        <v>1</v>
      </c>
      <c r="N208" s="166" t="s">
        <v>40</v>
      </c>
      <c r="O208" s="62"/>
      <c r="P208" s="167">
        <f>O208*H208</f>
        <v>0</v>
      </c>
      <c r="Q208" s="167">
        <v>1.8719600000000001</v>
      </c>
      <c r="R208" s="167">
        <f>Q208*H208</f>
        <v>41.484505560000002</v>
      </c>
      <c r="S208" s="167">
        <v>0</v>
      </c>
      <c r="T208" s="168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114</v>
      </c>
      <c r="AT208" s="169" t="s">
        <v>224</v>
      </c>
      <c r="AU208" s="169" t="s">
        <v>85</v>
      </c>
      <c r="AY208" s="18" t="s">
        <v>222</v>
      </c>
      <c r="BE208" s="170">
        <f>IF(N208="základná",J208,0)</f>
        <v>0</v>
      </c>
      <c r="BF208" s="170">
        <f>IF(N208="znížená",J208,0)</f>
        <v>0</v>
      </c>
      <c r="BG208" s="170">
        <f>IF(N208="zákl. prenesená",J208,0)</f>
        <v>0</v>
      </c>
      <c r="BH208" s="170">
        <f>IF(N208="zníž. prenesená",J208,0)</f>
        <v>0</v>
      </c>
      <c r="BI208" s="170">
        <f>IF(N208="nulová",J208,0)</f>
        <v>0</v>
      </c>
      <c r="BJ208" s="18" t="s">
        <v>85</v>
      </c>
      <c r="BK208" s="170">
        <f>ROUND(I208*H208,2)</f>
        <v>0</v>
      </c>
      <c r="BL208" s="18" t="s">
        <v>114</v>
      </c>
      <c r="BM208" s="169" t="s">
        <v>719</v>
      </c>
    </row>
    <row r="209" spans="2:51" s="15" customFormat="1">
      <c r="B209" s="188"/>
      <c r="D209" s="172" t="s">
        <v>229</v>
      </c>
      <c r="E209" s="189" t="s">
        <v>1</v>
      </c>
      <c r="F209" s="190" t="s">
        <v>237</v>
      </c>
      <c r="H209" s="189" t="s">
        <v>1</v>
      </c>
      <c r="I209" s="191"/>
      <c r="L209" s="188"/>
      <c r="M209" s="192"/>
      <c r="N209" s="193"/>
      <c r="O209" s="193"/>
      <c r="P209" s="193"/>
      <c r="Q209" s="193"/>
      <c r="R209" s="193"/>
      <c r="S209" s="193"/>
      <c r="T209" s="194"/>
      <c r="AT209" s="189" t="s">
        <v>229</v>
      </c>
      <c r="AU209" s="189" t="s">
        <v>85</v>
      </c>
      <c r="AV209" s="15" t="s">
        <v>78</v>
      </c>
      <c r="AW209" s="15" t="s">
        <v>30</v>
      </c>
      <c r="AX209" s="15" t="s">
        <v>74</v>
      </c>
      <c r="AY209" s="189" t="s">
        <v>222</v>
      </c>
    </row>
    <row r="210" spans="2:51" s="15" customFormat="1">
      <c r="B210" s="188"/>
      <c r="D210" s="172" t="s">
        <v>229</v>
      </c>
      <c r="E210" s="189" t="s">
        <v>1</v>
      </c>
      <c r="F210" s="190" t="s">
        <v>720</v>
      </c>
      <c r="H210" s="189" t="s">
        <v>1</v>
      </c>
      <c r="I210" s="191"/>
      <c r="L210" s="188"/>
      <c r="M210" s="192"/>
      <c r="N210" s="193"/>
      <c r="O210" s="193"/>
      <c r="P210" s="193"/>
      <c r="Q210" s="193"/>
      <c r="R210" s="193"/>
      <c r="S210" s="193"/>
      <c r="T210" s="194"/>
      <c r="AT210" s="189" t="s">
        <v>229</v>
      </c>
      <c r="AU210" s="189" t="s">
        <v>85</v>
      </c>
      <c r="AV210" s="15" t="s">
        <v>78</v>
      </c>
      <c r="AW210" s="15" t="s">
        <v>30</v>
      </c>
      <c r="AX210" s="15" t="s">
        <v>74</v>
      </c>
      <c r="AY210" s="189" t="s">
        <v>222</v>
      </c>
    </row>
    <row r="211" spans="2:51" s="13" customFormat="1">
      <c r="B211" s="171"/>
      <c r="D211" s="172" t="s">
        <v>229</v>
      </c>
      <c r="E211" s="173" t="s">
        <v>1</v>
      </c>
      <c r="F211" s="174" t="s">
        <v>721</v>
      </c>
      <c r="H211" s="175">
        <v>1.1579999999999999</v>
      </c>
      <c r="I211" s="176"/>
      <c r="L211" s="171"/>
      <c r="M211" s="177"/>
      <c r="N211" s="178"/>
      <c r="O211" s="178"/>
      <c r="P211" s="178"/>
      <c r="Q211" s="178"/>
      <c r="R211" s="178"/>
      <c r="S211" s="178"/>
      <c r="T211" s="179"/>
      <c r="AT211" s="173" t="s">
        <v>229</v>
      </c>
      <c r="AU211" s="173" t="s">
        <v>85</v>
      </c>
      <c r="AV211" s="13" t="s">
        <v>85</v>
      </c>
      <c r="AW211" s="13" t="s">
        <v>30</v>
      </c>
      <c r="AX211" s="13" t="s">
        <v>74</v>
      </c>
      <c r="AY211" s="173" t="s">
        <v>222</v>
      </c>
    </row>
    <row r="212" spans="2:51" s="13" customFormat="1">
      <c r="B212" s="171"/>
      <c r="D212" s="172" t="s">
        <v>229</v>
      </c>
      <c r="E212" s="173" t="s">
        <v>1</v>
      </c>
      <c r="F212" s="174" t="s">
        <v>722</v>
      </c>
      <c r="H212" s="175">
        <v>6.63</v>
      </c>
      <c r="I212" s="176"/>
      <c r="L212" s="171"/>
      <c r="M212" s="177"/>
      <c r="N212" s="178"/>
      <c r="O212" s="178"/>
      <c r="P212" s="178"/>
      <c r="Q212" s="178"/>
      <c r="R212" s="178"/>
      <c r="S212" s="178"/>
      <c r="T212" s="179"/>
      <c r="AT212" s="173" t="s">
        <v>229</v>
      </c>
      <c r="AU212" s="173" t="s">
        <v>85</v>
      </c>
      <c r="AV212" s="13" t="s">
        <v>85</v>
      </c>
      <c r="AW212" s="13" t="s">
        <v>30</v>
      </c>
      <c r="AX212" s="13" t="s">
        <v>74</v>
      </c>
      <c r="AY212" s="173" t="s">
        <v>222</v>
      </c>
    </row>
    <row r="213" spans="2:51" s="13" customFormat="1">
      <c r="B213" s="171"/>
      <c r="D213" s="172" t="s">
        <v>229</v>
      </c>
      <c r="E213" s="173" t="s">
        <v>1</v>
      </c>
      <c r="F213" s="174" t="s">
        <v>723</v>
      </c>
      <c r="H213" s="175">
        <v>1.02</v>
      </c>
      <c r="I213" s="176"/>
      <c r="L213" s="171"/>
      <c r="M213" s="177"/>
      <c r="N213" s="178"/>
      <c r="O213" s="178"/>
      <c r="P213" s="178"/>
      <c r="Q213" s="178"/>
      <c r="R213" s="178"/>
      <c r="S213" s="178"/>
      <c r="T213" s="179"/>
      <c r="AT213" s="173" t="s">
        <v>229</v>
      </c>
      <c r="AU213" s="173" t="s">
        <v>85</v>
      </c>
      <c r="AV213" s="13" t="s">
        <v>85</v>
      </c>
      <c r="AW213" s="13" t="s">
        <v>30</v>
      </c>
      <c r="AX213" s="13" t="s">
        <v>74</v>
      </c>
      <c r="AY213" s="173" t="s">
        <v>222</v>
      </c>
    </row>
    <row r="214" spans="2:51" s="13" customFormat="1">
      <c r="B214" s="171"/>
      <c r="D214" s="172" t="s">
        <v>229</v>
      </c>
      <c r="E214" s="173" t="s">
        <v>1</v>
      </c>
      <c r="F214" s="174" t="s">
        <v>724</v>
      </c>
      <c r="H214" s="175">
        <v>1.08</v>
      </c>
      <c r="I214" s="176"/>
      <c r="L214" s="171"/>
      <c r="M214" s="177"/>
      <c r="N214" s="178"/>
      <c r="O214" s="178"/>
      <c r="P214" s="178"/>
      <c r="Q214" s="178"/>
      <c r="R214" s="178"/>
      <c r="S214" s="178"/>
      <c r="T214" s="179"/>
      <c r="AT214" s="173" t="s">
        <v>229</v>
      </c>
      <c r="AU214" s="173" t="s">
        <v>85</v>
      </c>
      <c r="AV214" s="13" t="s">
        <v>85</v>
      </c>
      <c r="AW214" s="13" t="s">
        <v>30</v>
      </c>
      <c r="AX214" s="13" t="s">
        <v>74</v>
      </c>
      <c r="AY214" s="173" t="s">
        <v>222</v>
      </c>
    </row>
    <row r="215" spans="2:51" s="13" customFormat="1">
      <c r="B215" s="171"/>
      <c r="D215" s="172" t="s">
        <v>229</v>
      </c>
      <c r="E215" s="173" t="s">
        <v>1</v>
      </c>
      <c r="F215" s="174" t="s">
        <v>725</v>
      </c>
      <c r="H215" s="175">
        <v>2.2080000000000002</v>
      </c>
      <c r="I215" s="176"/>
      <c r="L215" s="171"/>
      <c r="M215" s="177"/>
      <c r="N215" s="178"/>
      <c r="O215" s="178"/>
      <c r="P215" s="178"/>
      <c r="Q215" s="178"/>
      <c r="R215" s="178"/>
      <c r="S215" s="178"/>
      <c r="T215" s="179"/>
      <c r="AT215" s="173" t="s">
        <v>229</v>
      </c>
      <c r="AU215" s="173" t="s">
        <v>85</v>
      </c>
      <c r="AV215" s="13" t="s">
        <v>85</v>
      </c>
      <c r="AW215" s="13" t="s">
        <v>30</v>
      </c>
      <c r="AX215" s="13" t="s">
        <v>74</v>
      </c>
      <c r="AY215" s="173" t="s">
        <v>222</v>
      </c>
    </row>
    <row r="216" spans="2:51" s="13" customFormat="1">
      <c r="B216" s="171"/>
      <c r="D216" s="172" t="s">
        <v>229</v>
      </c>
      <c r="E216" s="173" t="s">
        <v>1</v>
      </c>
      <c r="F216" s="174" t="s">
        <v>726</v>
      </c>
      <c r="H216" s="175">
        <v>1.794</v>
      </c>
      <c r="I216" s="176"/>
      <c r="L216" s="171"/>
      <c r="M216" s="177"/>
      <c r="N216" s="178"/>
      <c r="O216" s="178"/>
      <c r="P216" s="178"/>
      <c r="Q216" s="178"/>
      <c r="R216" s="178"/>
      <c r="S216" s="178"/>
      <c r="T216" s="179"/>
      <c r="AT216" s="173" t="s">
        <v>229</v>
      </c>
      <c r="AU216" s="173" t="s">
        <v>85</v>
      </c>
      <c r="AV216" s="13" t="s">
        <v>85</v>
      </c>
      <c r="AW216" s="13" t="s">
        <v>30</v>
      </c>
      <c r="AX216" s="13" t="s">
        <v>74</v>
      </c>
      <c r="AY216" s="173" t="s">
        <v>222</v>
      </c>
    </row>
    <row r="217" spans="2:51" s="13" customFormat="1">
      <c r="B217" s="171"/>
      <c r="D217" s="172" t="s">
        <v>229</v>
      </c>
      <c r="E217" s="173" t="s">
        <v>1</v>
      </c>
      <c r="F217" s="174" t="s">
        <v>727</v>
      </c>
      <c r="H217" s="175">
        <v>2.4180000000000001</v>
      </c>
      <c r="I217" s="176"/>
      <c r="L217" s="171"/>
      <c r="M217" s="177"/>
      <c r="N217" s="178"/>
      <c r="O217" s="178"/>
      <c r="P217" s="178"/>
      <c r="Q217" s="178"/>
      <c r="R217" s="178"/>
      <c r="S217" s="178"/>
      <c r="T217" s="179"/>
      <c r="AT217" s="173" t="s">
        <v>229</v>
      </c>
      <c r="AU217" s="173" t="s">
        <v>85</v>
      </c>
      <c r="AV217" s="13" t="s">
        <v>85</v>
      </c>
      <c r="AW217" s="13" t="s">
        <v>30</v>
      </c>
      <c r="AX217" s="13" t="s">
        <v>74</v>
      </c>
      <c r="AY217" s="173" t="s">
        <v>222</v>
      </c>
    </row>
    <row r="218" spans="2:51" s="13" customFormat="1">
      <c r="B218" s="171"/>
      <c r="D218" s="172" t="s">
        <v>229</v>
      </c>
      <c r="E218" s="173" t="s">
        <v>1</v>
      </c>
      <c r="F218" s="174" t="s">
        <v>728</v>
      </c>
      <c r="H218" s="175">
        <v>0.435</v>
      </c>
      <c r="I218" s="176"/>
      <c r="L218" s="171"/>
      <c r="M218" s="177"/>
      <c r="N218" s="178"/>
      <c r="O218" s="178"/>
      <c r="P218" s="178"/>
      <c r="Q218" s="178"/>
      <c r="R218" s="178"/>
      <c r="S218" s="178"/>
      <c r="T218" s="179"/>
      <c r="AT218" s="173" t="s">
        <v>229</v>
      </c>
      <c r="AU218" s="173" t="s">
        <v>85</v>
      </c>
      <c r="AV218" s="13" t="s">
        <v>85</v>
      </c>
      <c r="AW218" s="13" t="s">
        <v>30</v>
      </c>
      <c r="AX218" s="13" t="s">
        <v>74</v>
      </c>
      <c r="AY218" s="173" t="s">
        <v>222</v>
      </c>
    </row>
    <row r="219" spans="2:51" s="16" customFormat="1">
      <c r="B219" s="195"/>
      <c r="D219" s="172" t="s">
        <v>229</v>
      </c>
      <c r="E219" s="196" t="s">
        <v>1</v>
      </c>
      <c r="F219" s="197" t="s">
        <v>259</v>
      </c>
      <c r="H219" s="198">
        <v>16.742999999999999</v>
      </c>
      <c r="I219" s="199"/>
      <c r="L219" s="195"/>
      <c r="M219" s="200"/>
      <c r="N219" s="201"/>
      <c r="O219" s="201"/>
      <c r="P219" s="201"/>
      <c r="Q219" s="201"/>
      <c r="R219" s="201"/>
      <c r="S219" s="201"/>
      <c r="T219" s="202"/>
      <c r="AT219" s="196" t="s">
        <v>229</v>
      </c>
      <c r="AU219" s="196" t="s">
        <v>85</v>
      </c>
      <c r="AV219" s="16" t="s">
        <v>90</v>
      </c>
      <c r="AW219" s="16" t="s">
        <v>30</v>
      </c>
      <c r="AX219" s="16" t="s">
        <v>74</v>
      </c>
      <c r="AY219" s="196" t="s">
        <v>222</v>
      </c>
    </row>
    <row r="220" spans="2:51" s="15" customFormat="1">
      <c r="B220" s="188"/>
      <c r="D220" s="172" t="s">
        <v>229</v>
      </c>
      <c r="E220" s="189" t="s">
        <v>1</v>
      </c>
      <c r="F220" s="190" t="s">
        <v>729</v>
      </c>
      <c r="H220" s="189" t="s">
        <v>1</v>
      </c>
      <c r="I220" s="191"/>
      <c r="L220" s="188"/>
      <c r="M220" s="192"/>
      <c r="N220" s="193"/>
      <c r="O220" s="193"/>
      <c r="P220" s="193"/>
      <c r="Q220" s="193"/>
      <c r="R220" s="193"/>
      <c r="S220" s="193"/>
      <c r="T220" s="194"/>
      <c r="AT220" s="189" t="s">
        <v>229</v>
      </c>
      <c r="AU220" s="189" t="s">
        <v>85</v>
      </c>
      <c r="AV220" s="15" t="s">
        <v>78</v>
      </c>
      <c r="AW220" s="15" t="s">
        <v>30</v>
      </c>
      <c r="AX220" s="15" t="s">
        <v>74</v>
      </c>
      <c r="AY220" s="189" t="s">
        <v>222</v>
      </c>
    </row>
    <row r="221" spans="2:51" s="13" customFormat="1">
      <c r="B221" s="171"/>
      <c r="D221" s="172" t="s">
        <v>229</v>
      </c>
      <c r="E221" s="173" t="s">
        <v>1</v>
      </c>
      <c r="F221" s="174" t="s">
        <v>730</v>
      </c>
      <c r="H221" s="175">
        <v>1.8180000000000001</v>
      </c>
      <c r="I221" s="176"/>
      <c r="L221" s="171"/>
      <c r="M221" s="177"/>
      <c r="N221" s="178"/>
      <c r="O221" s="178"/>
      <c r="P221" s="178"/>
      <c r="Q221" s="178"/>
      <c r="R221" s="178"/>
      <c r="S221" s="178"/>
      <c r="T221" s="179"/>
      <c r="AT221" s="173" t="s">
        <v>229</v>
      </c>
      <c r="AU221" s="173" t="s">
        <v>85</v>
      </c>
      <c r="AV221" s="13" t="s">
        <v>85</v>
      </c>
      <c r="AW221" s="13" t="s">
        <v>30</v>
      </c>
      <c r="AX221" s="13" t="s">
        <v>74</v>
      </c>
      <c r="AY221" s="173" t="s">
        <v>222</v>
      </c>
    </row>
    <row r="222" spans="2:51" s="13" customFormat="1">
      <c r="B222" s="171"/>
      <c r="D222" s="172" t="s">
        <v>229</v>
      </c>
      <c r="E222" s="173" t="s">
        <v>1</v>
      </c>
      <c r="F222" s="174" t="s">
        <v>731</v>
      </c>
      <c r="H222" s="175">
        <v>0.45</v>
      </c>
      <c r="I222" s="176"/>
      <c r="L222" s="171"/>
      <c r="M222" s="177"/>
      <c r="N222" s="178"/>
      <c r="O222" s="178"/>
      <c r="P222" s="178"/>
      <c r="Q222" s="178"/>
      <c r="R222" s="178"/>
      <c r="S222" s="178"/>
      <c r="T222" s="179"/>
      <c r="AT222" s="173" t="s">
        <v>229</v>
      </c>
      <c r="AU222" s="173" t="s">
        <v>85</v>
      </c>
      <c r="AV222" s="13" t="s">
        <v>85</v>
      </c>
      <c r="AW222" s="13" t="s">
        <v>30</v>
      </c>
      <c r="AX222" s="13" t="s">
        <v>74</v>
      </c>
      <c r="AY222" s="173" t="s">
        <v>222</v>
      </c>
    </row>
    <row r="223" spans="2:51" s="13" customFormat="1">
      <c r="B223" s="171"/>
      <c r="D223" s="172" t="s">
        <v>229</v>
      </c>
      <c r="E223" s="173" t="s">
        <v>1</v>
      </c>
      <c r="F223" s="174" t="s">
        <v>732</v>
      </c>
      <c r="H223" s="175">
        <v>0.81</v>
      </c>
      <c r="I223" s="176"/>
      <c r="L223" s="171"/>
      <c r="M223" s="177"/>
      <c r="N223" s="178"/>
      <c r="O223" s="178"/>
      <c r="P223" s="178"/>
      <c r="Q223" s="178"/>
      <c r="R223" s="178"/>
      <c r="S223" s="178"/>
      <c r="T223" s="179"/>
      <c r="AT223" s="173" t="s">
        <v>229</v>
      </c>
      <c r="AU223" s="173" t="s">
        <v>85</v>
      </c>
      <c r="AV223" s="13" t="s">
        <v>85</v>
      </c>
      <c r="AW223" s="13" t="s">
        <v>30</v>
      </c>
      <c r="AX223" s="13" t="s">
        <v>74</v>
      </c>
      <c r="AY223" s="173" t="s">
        <v>222</v>
      </c>
    </row>
    <row r="224" spans="2:51" s="13" customFormat="1">
      <c r="B224" s="171"/>
      <c r="D224" s="172" t="s">
        <v>229</v>
      </c>
      <c r="E224" s="173" t="s">
        <v>1</v>
      </c>
      <c r="F224" s="174" t="s">
        <v>733</v>
      </c>
      <c r="H224" s="175">
        <v>0.39</v>
      </c>
      <c r="I224" s="176"/>
      <c r="L224" s="171"/>
      <c r="M224" s="177"/>
      <c r="N224" s="178"/>
      <c r="O224" s="178"/>
      <c r="P224" s="178"/>
      <c r="Q224" s="178"/>
      <c r="R224" s="178"/>
      <c r="S224" s="178"/>
      <c r="T224" s="179"/>
      <c r="AT224" s="173" t="s">
        <v>229</v>
      </c>
      <c r="AU224" s="173" t="s">
        <v>85</v>
      </c>
      <c r="AV224" s="13" t="s">
        <v>85</v>
      </c>
      <c r="AW224" s="13" t="s">
        <v>30</v>
      </c>
      <c r="AX224" s="13" t="s">
        <v>74</v>
      </c>
      <c r="AY224" s="173" t="s">
        <v>222</v>
      </c>
    </row>
    <row r="225" spans="1:65" s="13" customFormat="1">
      <c r="B225" s="171"/>
      <c r="D225" s="172" t="s">
        <v>229</v>
      </c>
      <c r="E225" s="173" t="s">
        <v>1</v>
      </c>
      <c r="F225" s="174" t="s">
        <v>734</v>
      </c>
      <c r="H225" s="175">
        <v>1.95</v>
      </c>
      <c r="I225" s="176"/>
      <c r="L225" s="171"/>
      <c r="M225" s="177"/>
      <c r="N225" s="178"/>
      <c r="O225" s="178"/>
      <c r="P225" s="178"/>
      <c r="Q225" s="178"/>
      <c r="R225" s="178"/>
      <c r="S225" s="178"/>
      <c r="T225" s="179"/>
      <c r="AT225" s="173" t="s">
        <v>229</v>
      </c>
      <c r="AU225" s="173" t="s">
        <v>85</v>
      </c>
      <c r="AV225" s="13" t="s">
        <v>85</v>
      </c>
      <c r="AW225" s="13" t="s">
        <v>30</v>
      </c>
      <c r="AX225" s="13" t="s">
        <v>74</v>
      </c>
      <c r="AY225" s="173" t="s">
        <v>222</v>
      </c>
    </row>
    <row r="226" spans="1:65" s="16" customFormat="1">
      <c r="B226" s="195"/>
      <c r="D226" s="172" t="s">
        <v>229</v>
      </c>
      <c r="E226" s="196" t="s">
        <v>1</v>
      </c>
      <c r="F226" s="197" t="s">
        <v>259</v>
      </c>
      <c r="H226" s="198">
        <v>5.4180000000000001</v>
      </c>
      <c r="I226" s="199"/>
      <c r="L226" s="195"/>
      <c r="M226" s="200"/>
      <c r="N226" s="201"/>
      <c r="O226" s="201"/>
      <c r="P226" s="201"/>
      <c r="Q226" s="201"/>
      <c r="R226" s="201"/>
      <c r="S226" s="201"/>
      <c r="T226" s="202"/>
      <c r="AT226" s="196" t="s">
        <v>229</v>
      </c>
      <c r="AU226" s="196" t="s">
        <v>85</v>
      </c>
      <c r="AV226" s="16" t="s">
        <v>90</v>
      </c>
      <c r="AW226" s="16" t="s">
        <v>30</v>
      </c>
      <c r="AX226" s="16" t="s">
        <v>74</v>
      </c>
      <c r="AY226" s="196" t="s">
        <v>222</v>
      </c>
    </row>
    <row r="227" spans="1:65" s="14" customFormat="1">
      <c r="B227" s="180"/>
      <c r="D227" s="172" t="s">
        <v>229</v>
      </c>
      <c r="E227" s="181" t="s">
        <v>1</v>
      </c>
      <c r="F227" s="182" t="s">
        <v>232</v>
      </c>
      <c r="H227" s="183">
        <v>22.160999999999998</v>
      </c>
      <c r="I227" s="184"/>
      <c r="L227" s="180"/>
      <c r="M227" s="185"/>
      <c r="N227" s="186"/>
      <c r="O227" s="186"/>
      <c r="P227" s="186"/>
      <c r="Q227" s="186"/>
      <c r="R227" s="186"/>
      <c r="S227" s="186"/>
      <c r="T227" s="187"/>
      <c r="AT227" s="181" t="s">
        <v>229</v>
      </c>
      <c r="AU227" s="181" t="s">
        <v>85</v>
      </c>
      <c r="AV227" s="14" t="s">
        <v>114</v>
      </c>
      <c r="AW227" s="14" t="s">
        <v>30</v>
      </c>
      <c r="AX227" s="14" t="s">
        <v>78</v>
      </c>
      <c r="AY227" s="181" t="s">
        <v>222</v>
      </c>
    </row>
    <row r="228" spans="1:65" s="2" customFormat="1" ht="24.15" customHeight="1">
      <c r="A228" s="33"/>
      <c r="B228" s="156"/>
      <c r="C228" s="157" t="s">
        <v>339</v>
      </c>
      <c r="D228" s="157" t="s">
        <v>224</v>
      </c>
      <c r="E228" s="158" t="s">
        <v>735</v>
      </c>
      <c r="F228" s="159" t="s">
        <v>736</v>
      </c>
      <c r="G228" s="160" t="s">
        <v>227</v>
      </c>
      <c r="H228" s="161">
        <v>5</v>
      </c>
      <c r="I228" s="162"/>
      <c r="J228" s="163">
        <f>ROUND(I228*H228,2)</f>
        <v>0</v>
      </c>
      <c r="K228" s="164"/>
      <c r="L228" s="34"/>
      <c r="M228" s="165" t="s">
        <v>1</v>
      </c>
      <c r="N228" s="166" t="s">
        <v>40</v>
      </c>
      <c r="O228" s="62"/>
      <c r="P228" s="167">
        <f>O228*H228</f>
        <v>0</v>
      </c>
      <c r="Q228" s="167">
        <v>1.9089999999999999E-2</v>
      </c>
      <c r="R228" s="167">
        <f>Q228*H228</f>
        <v>9.5449999999999993E-2</v>
      </c>
      <c r="S228" s="167">
        <v>0</v>
      </c>
      <c r="T228" s="168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114</v>
      </c>
      <c r="AT228" s="169" t="s">
        <v>224</v>
      </c>
      <c r="AU228" s="169" t="s">
        <v>85</v>
      </c>
      <c r="AY228" s="18" t="s">
        <v>222</v>
      </c>
      <c r="BE228" s="170">
        <f>IF(N228="základná",J228,0)</f>
        <v>0</v>
      </c>
      <c r="BF228" s="170">
        <f>IF(N228="znížená",J228,0)</f>
        <v>0</v>
      </c>
      <c r="BG228" s="170">
        <f>IF(N228="zákl. prenesená",J228,0)</f>
        <v>0</v>
      </c>
      <c r="BH228" s="170">
        <f>IF(N228="zníž. prenesená",J228,0)</f>
        <v>0</v>
      </c>
      <c r="BI228" s="170">
        <f>IF(N228="nulová",J228,0)</f>
        <v>0</v>
      </c>
      <c r="BJ228" s="18" t="s">
        <v>85</v>
      </c>
      <c r="BK228" s="170">
        <f>ROUND(I228*H228,2)</f>
        <v>0</v>
      </c>
      <c r="BL228" s="18" t="s">
        <v>114</v>
      </c>
      <c r="BM228" s="169" t="s">
        <v>737</v>
      </c>
    </row>
    <row r="229" spans="1:65" s="15" customFormat="1">
      <c r="B229" s="188"/>
      <c r="D229" s="172" t="s">
        <v>229</v>
      </c>
      <c r="E229" s="189" t="s">
        <v>1</v>
      </c>
      <c r="F229" s="190" t="s">
        <v>237</v>
      </c>
      <c r="H229" s="189" t="s">
        <v>1</v>
      </c>
      <c r="I229" s="191"/>
      <c r="L229" s="188"/>
      <c r="M229" s="192"/>
      <c r="N229" s="193"/>
      <c r="O229" s="193"/>
      <c r="P229" s="193"/>
      <c r="Q229" s="193"/>
      <c r="R229" s="193"/>
      <c r="S229" s="193"/>
      <c r="T229" s="194"/>
      <c r="AT229" s="189" t="s">
        <v>229</v>
      </c>
      <c r="AU229" s="189" t="s">
        <v>85</v>
      </c>
      <c r="AV229" s="15" t="s">
        <v>78</v>
      </c>
      <c r="AW229" s="15" t="s">
        <v>30</v>
      </c>
      <c r="AX229" s="15" t="s">
        <v>74</v>
      </c>
      <c r="AY229" s="189" t="s">
        <v>222</v>
      </c>
    </row>
    <row r="230" spans="1:65" s="15" customFormat="1">
      <c r="B230" s="188"/>
      <c r="D230" s="172" t="s">
        <v>229</v>
      </c>
      <c r="E230" s="189" t="s">
        <v>1</v>
      </c>
      <c r="F230" s="190" t="s">
        <v>738</v>
      </c>
      <c r="H230" s="189" t="s">
        <v>1</v>
      </c>
      <c r="I230" s="191"/>
      <c r="L230" s="188"/>
      <c r="M230" s="192"/>
      <c r="N230" s="193"/>
      <c r="O230" s="193"/>
      <c r="P230" s="193"/>
      <c r="Q230" s="193"/>
      <c r="R230" s="193"/>
      <c r="S230" s="193"/>
      <c r="T230" s="194"/>
      <c r="AT230" s="189" t="s">
        <v>229</v>
      </c>
      <c r="AU230" s="189" t="s">
        <v>85</v>
      </c>
      <c r="AV230" s="15" t="s">
        <v>78</v>
      </c>
      <c r="AW230" s="15" t="s">
        <v>30</v>
      </c>
      <c r="AX230" s="15" t="s">
        <v>74</v>
      </c>
      <c r="AY230" s="189" t="s">
        <v>222</v>
      </c>
    </row>
    <row r="231" spans="1:65" s="13" customFormat="1">
      <c r="B231" s="171"/>
      <c r="D231" s="172" t="s">
        <v>229</v>
      </c>
      <c r="E231" s="173" t="s">
        <v>1</v>
      </c>
      <c r="F231" s="174" t="s">
        <v>739</v>
      </c>
      <c r="H231" s="175">
        <v>1</v>
      </c>
      <c r="I231" s="176"/>
      <c r="L231" s="171"/>
      <c r="M231" s="177"/>
      <c r="N231" s="178"/>
      <c r="O231" s="178"/>
      <c r="P231" s="178"/>
      <c r="Q231" s="178"/>
      <c r="R231" s="178"/>
      <c r="S231" s="178"/>
      <c r="T231" s="179"/>
      <c r="AT231" s="173" t="s">
        <v>229</v>
      </c>
      <c r="AU231" s="173" t="s">
        <v>85</v>
      </c>
      <c r="AV231" s="13" t="s">
        <v>85</v>
      </c>
      <c r="AW231" s="13" t="s">
        <v>30</v>
      </c>
      <c r="AX231" s="13" t="s">
        <v>74</v>
      </c>
      <c r="AY231" s="173" t="s">
        <v>222</v>
      </c>
    </row>
    <row r="232" spans="1:65" s="13" customFormat="1">
      <c r="B232" s="171"/>
      <c r="D232" s="172" t="s">
        <v>229</v>
      </c>
      <c r="E232" s="173" t="s">
        <v>1</v>
      </c>
      <c r="F232" s="174" t="s">
        <v>740</v>
      </c>
      <c r="H232" s="175">
        <v>1</v>
      </c>
      <c r="I232" s="176"/>
      <c r="L232" s="171"/>
      <c r="M232" s="177"/>
      <c r="N232" s="178"/>
      <c r="O232" s="178"/>
      <c r="P232" s="178"/>
      <c r="Q232" s="178"/>
      <c r="R232" s="178"/>
      <c r="S232" s="178"/>
      <c r="T232" s="179"/>
      <c r="AT232" s="173" t="s">
        <v>229</v>
      </c>
      <c r="AU232" s="173" t="s">
        <v>85</v>
      </c>
      <c r="AV232" s="13" t="s">
        <v>85</v>
      </c>
      <c r="AW232" s="13" t="s">
        <v>30</v>
      </c>
      <c r="AX232" s="13" t="s">
        <v>74</v>
      </c>
      <c r="AY232" s="173" t="s">
        <v>222</v>
      </c>
    </row>
    <row r="233" spans="1:65" s="13" customFormat="1">
      <c r="B233" s="171"/>
      <c r="D233" s="172" t="s">
        <v>229</v>
      </c>
      <c r="E233" s="173" t="s">
        <v>1</v>
      </c>
      <c r="F233" s="174" t="s">
        <v>741</v>
      </c>
      <c r="H233" s="175">
        <v>1</v>
      </c>
      <c r="I233" s="176"/>
      <c r="L233" s="171"/>
      <c r="M233" s="177"/>
      <c r="N233" s="178"/>
      <c r="O233" s="178"/>
      <c r="P233" s="178"/>
      <c r="Q233" s="178"/>
      <c r="R233" s="178"/>
      <c r="S233" s="178"/>
      <c r="T233" s="179"/>
      <c r="AT233" s="173" t="s">
        <v>229</v>
      </c>
      <c r="AU233" s="173" t="s">
        <v>85</v>
      </c>
      <c r="AV233" s="13" t="s">
        <v>85</v>
      </c>
      <c r="AW233" s="13" t="s">
        <v>30</v>
      </c>
      <c r="AX233" s="13" t="s">
        <v>74</v>
      </c>
      <c r="AY233" s="173" t="s">
        <v>222</v>
      </c>
    </row>
    <row r="234" spans="1:65" s="13" customFormat="1">
      <c r="B234" s="171"/>
      <c r="D234" s="172" t="s">
        <v>229</v>
      </c>
      <c r="E234" s="173" t="s">
        <v>1</v>
      </c>
      <c r="F234" s="174" t="s">
        <v>742</v>
      </c>
      <c r="H234" s="175">
        <v>2</v>
      </c>
      <c r="I234" s="176"/>
      <c r="L234" s="171"/>
      <c r="M234" s="177"/>
      <c r="N234" s="178"/>
      <c r="O234" s="178"/>
      <c r="P234" s="178"/>
      <c r="Q234" s="178"/>
      <c r="R234" s="178"/>
      <c r="S234" s="178"/>
      <c r="T234" s="179"/>
      <c r="AT234" s="173" t="s">
        <v>229</v>
      </c>
      <c r="AU234" s="173" t="s">
        <v>85</v>
      </c>
      <c r="AV234" s="13" t="s">
        <v>85</v>
      </c>
      <c r="AW234" s="13" t="s">
        <v>30</v>
      </c>
      <c r="AX234" s="13" t="s">
        <v>74</v>
      </c>
      <c r="AY234" s="173" t="s">
        <v>222</v>
      </c>
    </row>
    <row r="235" spans="1:65" s="14" customFormat="1">
      <c r="B235" s="180"/>
      <c r="D235" s="172" t="s">
        <v>229</v>
      </c>
      <c r="E235" s="181" t="s">
        <v>1</v>
      </c>
      <c r="F235" s="182" t="s">
        <v>232</v>
      </c>
      <c r="H235" s="183">
        <v>5</v>
      </c>
      <c r="I235" s="184"/>
      <c r="L235" s="180"/>
      <c r="M235" s="185"/>
      <c r="N235" s="186"/>
      <c r="O235" s="186"/>
      <c r="P235" s="186"/>
      <c r="Q235" s="186"/>
      <c r="R235" s="186"/>
      <c r="S235" s="186"/>
      <c r="T235" s="187"/>
      <c r="AT235" s="181" t="s">
        <v>229</v>
      </c>
      <c r="AU235" s="181" t="s">
        <v>85</v>
      </c>
      <c r="AV235" s="14" t="s">
        <v>114</v>
      </c>
      <c r="AW235" s="14" t="s">
        <v>30</v>
      </c>
      <c r="AX235" s="14" t="s">
        <v>78</v>
      </c>
      <c r="AY235" s="181" t="s">
        <v>222</v>
      </c>
    </row>
    <row r="236" spans="1:65" s="2" customFormat="1" ht="24.15" customHeight="1">
      <c r="A236" s="33"/>
      <c r="B236" s="156"/>
      <c r="C236" s="157" t="s">
        <v>349</v>
      </c>
      <c r="D236" s="157" t="s">
        <v>224</v>
      </c>
      <c r="E236" s="158" t="s">
        <v>743</v>
      </c>
      <c r="F236" s="159" t="s">
        <v>744</v>
      </c>
      <c r="G236" s="160" t="s">
        <v>482</v>
      </c>
      <c r="H236" s="161">
        <v>1.704</v>
      </c>
      <c r="I236" s="162"/>
      <c r="J236" s="163">
        <f>ROUND(I236*H236,2)</f>
        <v>0</v>
      </c>
      <c r="K236" s="164"/>
      <c r="L236" s="34"/>
      <c r="M236" s="165" t="s">
        <v>1</v>
      </c>
      <c r="N236" s="166" t="s">
        <v>40</v>
      </c>
      <c r="O236" s="62"/>
      <c r="P236" s="167">
        <f>O236*H236</f>
        <v>0</v>
      </c>
      <c r="Q236" s="167">
        <v>1.0900000000000001</v>
      </c>
      <c r="R236" s="167">
        <f>Q236*H236</f>
        <v>1.8573600000000001</v>
      </c>
      <c r="S236" s="167">
        <v>0</v>
      </c>
      <c r="T236" s="168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9" t="s">
        <v>114</v>
      </c>
      <c r="AT236" s="169" t="s">
        <v>224</v>
      </c>
      <c r="AU236" s="169" t="s">
        <v>85</v>
      </c>
      <c r="AY236" s="18" t="s">
        <v>222</v>
      </c>
      <c r="BE236" s="170">
        <f>IF(N236="základná",J236,0)</f>
        <v>0</v>
      </c>
      <c r="BF236" s="170">
        <f>IF(N236="znížená",J236,0)</f>
        <v>0</v>
      </c>
      <c r="BG236" s="170">
        <f>IF(N236="zákl. prenesená",J236,0)</f>
        <v>0</v>
      </c>
      <c r="BH236" s="170">
        <f>IF(N236="zníž. prenesená",J236,0)</f>
        <v>0</v>
      </c>
      <c r="BI236" s="170">
        <f>IF(N236="nulová",J236,0)</f>
        <v>0</v>
      </c>
      <c r="BJ236" s="18" t="s">
        <v>85</v>
      </c>
      <c r="BK236" s="170">
        <f>ROUND(I236*H236,2)</f>
        <v>0</v>
      </c>
      <c r="BL236" s="18" t="s">
        <v>114</v>
      </c>
      <c r="BM236" s="169" t="s">
        <v>745</v>
      </c>
    </row>
    <row r="237" spans="1:65" s="2" customFormat="1" ht="24.15" customHeight="1">
      <c r="A237" s="33"/>
      <c r="B237" s="156"/>
      <c r="C237" s="157" t="s">
        <v>357</v>
      </c>
      <c r="D237" s="157" t="s">
        <v>224</v>
      </c>
      <c r="E237" s="158" t="s">
        <v>746</v>
      </c>
      <c r="F237" s="159" t="s">
        <v>747</v>
      </c>
      <c r="G237" s="160" t="s">
        <v>249</v>
      </c>
      <c r="H237" s="161">
        <v>53.414999999999999</v>
      </c>
      <c r="I237" s="162"/>
      <c r="J237" s="163">
        <f>ROUND(I237*H237,2)</f>
        <v>0</v>
      </c>
      <c r="K237" s="164"/>
      <c r="L237" s="34"/>
      <c r="M237" s="165" t="s">
        <v>1</v>
      </c>
      <c r="N237" s="166" t="s">
        <v>40</v>
      </c>
      <c r="O237" s="62"/>
      <c r="P237" s="167">
        <f>O237*H237</f>
        <v>0</v>
      </c>
      <c r="Q237" s="167">
        <v>0.10484</v>
      </c>
      <c r="R237" s="167">
        <f>Q237*H237</f>
        <v>5.6000285999999999</v>
      </c>
      <c r="S237" s="167">
        <v>0</v>
      </c>
      <c r="T237" s="168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9" t="s">
        <v>114</v>
      </c>
      <c r="AT237" s="169" t="s">
        <v>224</v>
      </c>
      <c r="AU237" s="169" t="s">
        <v>85</v>
      </c>
      <c r="AY237" s="18" t="s">
        <v>222</v>
      </c>
      <c r="BE237" s="170">
        <f>IF(N237="základná",J237,0)</f>
        <v>0</v>
      </c>
      <c r="BF237" s="170">
        <f>IF(N237="znížená",J237,0)</f>
        <v>0</v>
      </c>
      <c r="BG237" s="170">
        <f>IF(N237="zákl. prenesená",J237,0)</f>
        <v>0</v>
      </c>
      <c r="BH237" s="170">
        <f>IF(N237="zníž. prenesená",J237,0)</f>
        <v>0</v>
      </c>
      <c r="BI237" s="170">
        <f>IF(N237="nulová",J237,0)</f>
        <v>0</v>
      </c>
      <c r="BJ237" s="18" t="s">
        <v>85</v>
      </c>
      <c r="BK237" s="170">
        <f>ROUND(I237*H237,2)</f>
        <v>0</v>
      </c>
      <c r="BL237" s="18" t="s">
        <v>114</v>
      </c>
      <c r="BM237" s="169" t="s">
        <v>748</v>
      </c>
    </row>
    <row r="238" spans="1:65" s="15" customFormat="1">
      <c r="B238" s="188"/>
      <c r="D238" s="172" t="s">
        <v>229</v>
      </c>
      <c r="E238" s="189" t="s">
        <v>1</v>
      </c>
      <c r="F238" s="190" t="s">
        <v>237</v>
      </c>
      <c r="H238" s="189" t="s">
        <v>1</v>
      </c>
      <c r="I238" s="191"/>
      <c r="L238" s="188"/>
      <c r="M238" s="192"/>
      <c r="N238" s="193"/>
      <c r="O238" s="193"/>
      <c r="P238" s="193"/>
      <c r="Q238" s="193"/>
      <c r="R238" s="193"/>
      <c r="S238" s="193"/>
      <c r="T238" s="194"/>
      <c r="AT238" s="189" t="s">
        <v>229</v>
      </c>
      <c r="AU238" s="189" t="s">
        <v>85</v>
      </c>
      <c r="AV238" s="15" t="s">
        <v>78</v>
      </c>
      <c r="AW238" s="15" t="s">
        <v>30</v>
      </c>
      <c r="AX238" s="15" t="s">
        <v>74</v>
      </c>
      <c r="AY238" s="189" t="s">
        <v>222</v>
      </c>
    </row>
    <row r="239" spans="1:65" s="15" customFormat="1">
      <c r="B239" s="188"/>
      <c r="D239" s="172" t="s">
        <v>229</v>
      </c>
      <c r="E239" s="189" t="s">
        <v>1</v>
      </c>
      <c r="F239" s="190" t="s">
        <v>749</v>
      </c>
      <c r="H239" s="189" t="s">
        <v>1</v>
      </c>
      <c r="I239" s="191"/>
      <c r="L239" s="188"/>
      <c r="M239" s="192"/>
      <c r="N239" s="193"/>
      <c r="O239" s="193"/>
      <c r="P239" s="193"/>
      <c r="Q239" s="193"/>
      <c r="R239" s="193"/>
      <c r="S239" s="193"/>
      <c r="T239" s="194"/>
      <c r="AT239" s="189" t="s">
        <v>229</v>
      </c>
      <c r="AU239" s="189" t="s">
        <v>85</v>
      </c>
      <c r="AV239" s="15" t="s">
        <v>78</v>
      </c>
      <c r="AW239" s="15" t="s">
        <v>30</v>
      </c>
      <c r="AX239" s="15" t="s">
        <v>74</v>
      </c>
      <c r="AY239" s="189" t="s">
        <v>222</v>
      </c>
    </row>
    <row r="240" spans="1:65" s="13" customFormat="1">
      <c r="B240" s="171"/>
      <c r="D240" s="172" t="s">
        <v>229</v>
      </c>
      <c r="E240" s="173" t="s">
        <v>1</v>
      </c>
      <c r="F240" s="174" t="s">
        <v>750</v>
      </c>
      <c r="H240" s="175">
        <v>7.85</v>
      </c>
      <c r="I240" s="176"/>
      <c r="L240" s="171"/>
      <c r="M240" s="177"/>
      <c r="N240" s="178"/>
      <c r="O240" s="178"/>
      <c r="P240" s="178"/>
      <c r="Q240" s="178"/>
      <c r="R240" s="178"/>
      <c r="S240" s="178"/>
      <c r="T240" s="179"/>
      <c r="AT240" s="173" t="s">
        <v>229</v>
      </c>
      <c r="AU240" s="173" t="s">
        <v>85</v>
      </c>
      <c r="AV240" s="13" t="s">
        <v>85</v>
      </c>
      <c r="AW240" s="13" t="s">
        <v>30</v>
      </c>
      <c r="AX240" s="13" t="s">
        <v>74</v>
      </c>
      <c r="AY240" s="173" t="s">
        <v>222</v>
      </c>
    </row>
    <row r="241" spans="1:65" s="13" customFormat="1">
      <c r="B241" s="171"/>
      <c r="D241" s="172" t="s">
        <v>229</v>
      </c>
      <c r="E241" s="173" t="s">
        <v>1</v>
      </c>
      <c r="F241" s="174" t="s">
        <v>751</v>
      </c>
      <c r="H241" s="175">
        <v>5.125</v>
      </c>
      <c r="I241" s="176"/>
      <c r="L241" s="171"/>
      <c r="M241" s="177"/>
      <c r="N241" s="178"/>
      <c r="O241" s="178"/>
      <c r="P241" s="178"/>
      <c r="Q241" s="178"/>
      <c r="R241" s="178"/>
      <c r="S241" s="178"/>
      <c r="T241" s="179"/>
      <c r="AT241" s="173" t="s">
        <v>229</v>
      </c>
      <c r="AU241" s="173" t="s">
        <v>85</v>
      </c>
      <c r="AV241" s="13" t="s">
        <v>85</v>
      </c>
      <c r="AW241" s="13" t="s">
        <v>30</v>
      </c>
      <c r="AX241" s="13" t="s">
        <v>74</v>
      </c>
      <c r="AY241" s="173" t="s">
        <v>222</v>
      </c>
    </row>
    <row r="242" spans="1:65" s="13" customFormat="1">
      <c r="B242" s="171"/>
      <c r="D242" s="172" t="s">
        <v>229</v>
      </c>
      <c r="E242" s="173" t="s">
        <v>1</v>
      </c>
      <c r="F242" s="174" t="s">
        <v>752</v>
      </c>
      <c r="H242" s="175">
        <v>16.21</v>
      </c>
      <c r="I242" s="176"/>
      <c r="L242" s="171"/>
      <c r="M242" s="177"/>
      <c r="N242" s="178"/>
      <c r="O242" s="178"/>
      <c r="P242" s="178"/>
      <c r="Q242" s="178"/>
      <c r="R242" s="178"/>
      <c r="S242" s="178"/>
      <c r="T242" s="179"/>
      <c r="AT242" s="173" t="s">
        <v>229</v>
      </c>
      <c r="AU242" s="173" t="s">
        <v>85</v>
      </c>
      <c r="AV242" s="13" t="s">
        <v>85</v>
      </c>
      <c r="AW242" s="13" t="s">
        <v>30</v>
      </c>
      <c r="AX242" s="13" t="s">
        <v>74</v>
      </c>
      <c r="AY242" s="173" t="s">
        <v>222</v>
      </c>
    </row>
    <row r="243" spans="1:65" s="13" customFormat="1">
      <c r="B243" s="171"/>
      <c r="D243" s="172" t="s">
        <v>229</v>
      </c>
      <c r="E243" s="173" t="s">
        <v>1</v>
      </c>
      <c r="F243" s="174" t="s">
        <v>753</v>
      </c>
      <c r="H243" s="175">
        <v>20.03</v>
      </c>
      <c r="I243" s="176"/>
      <c r="L243" s="171"/>
      <c r="M243" s="177"/>
      <c r="N243" s="178"/>
      <c r="O243" s="178"/>
      <c r="P243" s="178"/>
      <c r="Q243" s="178"/>
      <c r="R243" s="178"/>
      <c r="S243" s="178"/>
      <c r="T243" s="179"/>
      <c r="AT243" s="173" t="s">
        <v>229</v>
      </c>
      <c r="AU243" s="173" t="s">
        <v>85</v>
      </c>
      <c r="AV243" s="13" t="s">
        <v>85</v>
      </c>
      <c r="AW243" s="13" t="s">
        <v>30</v>
      </c>
      <c r="AX243" s="13" t="s">
        <v>74</v>
      </c>
      <c r="AY243" s="173" t="s">
        <v>222</v>
      </c>
    </row>
    <row r="244" spans="1:65" s="15" customFormat="1">
      <c r="B244" s="188"/>
      <c r="D244" s="172" t="s">
        <v>229</v>
      </c>
      <c r="E244" s="189" t="s">
        <v>1</v>
      </c>
      <c r="F244" s="190" t="s">
        <v>754</v>
      </c>
      <c r="H244" s="189" t="s">
        <v>1</v>
      </c>
      <c r="I244" s="191"/>
      <c r="L244" s="188"/>
      <c r="M244" s="192"/>
      <c r="N244" s="193"/>
      <c r="O244" s="193"/>
      <c r="P244" s="193"/>
      <c r="Q244" s="193"/>
      <c r="R244" s="193"/>
      <c r="S244" s="193"/>
      <c r="T244" s="194"/>
      <c r="AT244" s="189" t="s">
        <v>229</v>
      </c>
      <c r="AU244" s="189" t="s">
        <v>85</v>
      </c>
      <c r="AV244" s="15" t="s">
        <v>78</v>
      </c>
      <c r="AW244" s="15" t="s">
        <v>30</v>
      </c>
      <c r="AX244" s="15" t="s">
        <v>74</v>
      </c>
      <c r="AY244" s="189" t="s">
        <v>222</v>
      </c>
    </row>
    <row r="245" spans="1:65" s="13" customFormat="1">
      <c r="B245" s="171"/>
      <c r="D245" s="172" t="s">
        <v>229</v>
      </c>
      <c r="E245" s="173" t="s">
        <v>1</v>
      </c>
      <c r="F245" s="174" t="s">
        <v>755</v>
      </c>
      <c r="H245" s="175">
        <v>4.2</v>
      </c>
      <c r="I245" s="176"/>
      <c r="L245" s="171"/>
      <c r="M245" s="177"/>
      <c r="N245" s="178"/>
      <c r="O245" s="178"/>
      <c r="P245" s="178"/>
      <c r="Q245" s="178"/>
      <c r="R245" s="178"/>
      <c r="S245" s="178"/>
      <c r="T245" s="179"/>
      <c r="AT245" s="173" t="s">
        <v>229</v>
      </c>
      <c r="AU245" s="173" t="s">
        <v>85</v>
      </c>
      <c r="AV245" s="13" t="s">
        <v>85</v>
      </c>
      <c r="AW245" s="13" t="s">
        <v>30</v>
      </c>
      <c r="AX245" s="13" t="s">
        <v>74</v>
      </c>
      <c r="AY245" s="173" t="s">
        <v>222</v>
      </c>
    </row>
    <row r="246" spans="1:65" s="14" customFormat="1">
      <c r="B246" s="180"/>
      <c r="D246" s="172" t="s">
        <v>229</v>
      </c>
      <c r="E246" s="181" t="s">
        <v>1</v>
      </c>
      <c r="F246" s="182" t="s">
        <v>232</v>
      </c>
      <c r="H246" s="183">
        <v>53.414999999999999</v>
      </c>
      <c r="I246" s="184"/>
      <c r="L246" s="180"/>
      <c r="M246" s="185"/>
      <c r="N246" s="186"/>
      <c r="O246" s="186"/>
      <c r="P246" s="186"/>
      <c r="Q246" s="186"/>
      <c r="R246" s="186"/>
      <c r="S246" s="186"/>
      <c r="T246" s="187"/>
      <c r="AT246" s="181" t="s">
        <v>229</v>
      </c>
      <c r="AU246" s="181" t="s">
        <v>85</v>
      </c>
      <c r="AV246" s="14" t="s">
        <v>114</v>
      </c>
      <c r="AW246" s="14" t="s">
        <v>30</v>
      </c>
      <c r="AX246" s="14" t="s">
        <v>78</v>
      </c>
      <c r="AY246" s="181" t="s">
        <v>222</v>
      </c>
    </row>
    <row r="247" spans="1:65" s="2" customFormat="1" ht="16.5" customHeight="1">
      <c r="A247" s="33"/>
      <c r="B247" s="156"/>
      <c r="C247" s="157" t="s">
        <v>362</v>
      </c>
      <c r="D247" s="157" t="s">
        <v>224</v>
      </c>
      <c r="E247" s="158" t="s">
        <v>756</v>
      </c>
      <c r="F247" s="159" t="s">
        <v>757</v>
      </c>
      <c r="G247" s="160" t="s">
        <v>399</v>
      </c>
      <c r="H247" s="161">
        <v>18.399999999999999</v>
      </c>
      <c r="I247" s="162"/>
      <c r="J247" s="163">
        <f>ROUND(I247*H247,2)</f>
        <v>0</v>
      </c>
      <c r="K247" s="164"/>
      <c r="L247" s="34"/>
      <c r="M247" s="165" t="s">
        <v>1</v>
      </c>
      <c r="N247" s="166" t="s">
        <v>40</v>
      </c>
      <c r="O247" s="62"/>
      <c r="P247" s="167">
        <f>O247*H247</f>
        <v>0</v>
      </c>
      <c r="Q247" s="167">
        <v>3.3E-4</v>
      </c>
      <c r="R247" s="167">
        <f>Q247*H247</f>
        <v>6.0719999999999993E-3</v>
      </c>
      <c r="S247" s="167">
        <v>0</v>
      </c>
      <c r="T247" s="168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9" t="s">
        <v>114</v>
      </c>
      <c r="AT247" s="169" t="s">
        <v>224</v>
      </c>
      <c r="AU247" s="169" t="s">
        <v>85</v>
      </c>
      <c r="AY247" s="18" t="s">
        <v>222</v>
      </c>
      <c r="BE247" s="170">
        <f>IF(N247="základná",J247,0)</f>
        <v>0</v>
      </c>
      <c r="BF247" s="170">
        <f>IF(N247="znížená",J247,0)</f>
        <v>0</v>
      </c>
      <c r="BG247" s="170">
        <f>IF(N247="zákl. prenesená",J247,0)</f>
        <v>0</v>
      </c>
      <c r="BH247" s="170">
        <f>IF(N247="zníž. prenesená",J247,0)</f>
        <v>0</v>
      </c>
      <c r="BI247" s="170">
        <f>IF(N247="nulová",J247,0)</f>
        <v>0</v>
      </c>
      <c r="BJ247" s="18" t="s">
        <v>85</v>
      </c>
      <c r="BK247" s="170">
        <f>ROUND(I247*H247,2)</f>
        <v>0</v>
      </c>
      <c r="BL247" s="18" t="s">
        <v>114</v>
      </c>
      <c r="BM247" s="169" t="s">
        <v>758</v>
      </c>
    </row>
    <row r="248" spans="1:65" s="15" customFormat="1">
      <c r="B248" s="188"/>
      <c r="D248" s="172" t="s">
        <v>229</v>
      </c>
      <c r="E248" s="189" t="s">
        <v>1</v>
      </c>
      <c r="F248" s="190" t="s">
        <v>237</v>
      </c>
      <c r="H248" s="189" t="s">
        <v>1</v>
      </c>
      <c r="I248" s="191"/>
      <c r="L248" s="188"/>
      <c r="M248" s="192"/>
      <c r="N248" s="193"/>
      <c r="O248" s="193"/>
      <c r="P248" s="193"/>
      <c r="Q248" s="193"/>
      <c r="R248" s="193"/>
      <c r="S248" s="193"/>
      <c r="T248" s="194"/>
      <c r="AT248" s="189" t="s">
        <v>229</v>
      </c>
      <c r="AU248" s="189" t="s">
        <v>85</v>
      </c>
      <c r="AV248" s="15" t="s">
        <v>78</v>
      </c>
      <c r="AW248" s="15" t="s">
        <v>30</v>
      </c>
      <c r="AX248" s="15" t="s">
        <v>74</v>
      </c>
      <c r="AY248" s="189" t="s">
        <v>222</v>
      </c>
    </row>
    <row r="249" spans="1:65" s="15" customFormat="1">
      <c r="B249" s="188"/>
      <c r="D249" s="172" t="s">
        <v>229</v>
      </c>
      <c r="E249" s="189" t="s">
        <v>1</v>
      </c>
      <c r="F249" s="190" t="s">
        <v>759</v>
      </c>
      <c r="H249" s="189" t="s">
        <v>1</v>
      </c>
      <c r="I249" s="191"/>
      <c r="L249" s="188"/>
      <c r="M249" s="192"/>
      <c r="N249" s="193"/>
      <c r="O249" s="193"/>
      <c r="P249" s="193"/>
      <c r="Q249" s="193"/>
      <c r="R249" s="193"/>
      <c r="S249" s="193"/>
      <c r="T249" s="194"/>
      <c r="AT249" s="189" t="s">
        <v>229</v>
      </c>
      <c r="AU249" s="189" t="s">
        <v>85</v>
      </c>
      <c r="AV249" s="15" t="s">
        <v>78</v>
      </c>
      <c r="AW249" s="15" t="s">
        <v>30</v>
      </c>
      <c r="AX249" s="15" t="s">
        <v>74</v>
      </c>
      <c r="AY249" s="189" t="s">
        <v>222</v>
      </c>
    </row>
    <row r="250" spans="1:65" s="13" customFormat="1">
      <c r="B250" s="171"/>
      <c r="D250" s="172" t="s">
        <v>229</v>
      </c>
      <c r="E250" s="173" t="s">
        <v>1</v>
      </c>
      <c r="F250" s="174" t="s">
        <v>760</v>
      </c>
      <c r="H250" s="175">
        <v>6.4</v>
      </c>
      <c r="I250" s="176"/>
      <c r="L250" s="171"/>
      <c r="M250" s="177"/>
      <c r="N250" s="178"/>
      <c r="O250" s="178"/>
      <c r="P250" s="178"/>
      <c r="Q250" s="178"/>
      <c r="R250" s="178"/>
      <c r="S250" s="178"/>
      <c r="T250" s="179"/>
      <c r="AT250" s="173" t="s">
        <v>229</v>
      </c>
      <c r="AU250" s="173" t="s">
        <v>85</v>
      </c>
      <c r="AV250" s="13" t="s">
        <v>85</v>
      </c>
      <c r="AW250" s="13" t="s">
        <v>30</v>
      </c>
      <c r="AX250" s="13" t="s">
        <v>74</v>
      </c>
      <c r="AY250" s="173" t="s">
        <v>222</v>
      </c>
    </row>
    <row r="251" spans="1:65" s="13" customFormat="1">
      <c r="B251" s="171"/>
      <c r="D251" s="172" t="s">
        <v>229</v>
      </c>
      <c r="E251" s="173" t="s">
        <v>1</v>
      </c>
      <c r="F251" s="174" t="s">
        <v>761</v>
      </c>
      <c r="H251" s="175">
        <v>4</v>
      </c>
      <c r="I251" s="176"/>
      <c r="L251" s="171"/>
      <c r="M251" s="177"/>
      <c r="N251" s="178"/>
      <c r="O251" s="178"/>
      <c r="P251" s="178"/>
      <c r="Q251" s="178"/>
      <c r="R251" s="178"/>
      <c r="S251" s="178"/>
      <c r="T251" s="179"/>
      <c r="AT251" s="173" t="s">
        <v>229</v>
      </c>
      <c r="AU251" s="173" t="s">
        <v>85</v>
      </c>
      <c r="AV251" s="13" t="s">
        <v>85</v>
      </c>
      <c r="AW251" s="13" t="s">
        <v>30</v>
      </c>
      <c r="AX251" s="13" t="s">
        <v>74</v>
      </c>
      <c r="AY251" s="173" t="s">
        <v>222</v>
      </c>
    </row>
    <row r="252" spans="1:65" s="13" customFormat="1">
      <c r="B252" s="171"/>
      <c r="D252" s="172" t="s">
        <v>229</v>
      </c>
      <c r="E252" s="173" t="s">
        <v>1</v>
      </c>
      <c r="F252" s="174" t="s">
        <v>762</v>
      </c>
      <c r="H252" s="175">
        <v>8</v>
      </c>
      <c r="I252" s="176"/>
      <c r="L252" s="171"/>
      <c r="M252" s="177"/>
      <c r="N252" s="178"/>
      <c r="O252" s="178"/>
      <c r="P252" s="178"/>
      <c r="Q252" s="178"/>
      <c r="R252" s="178"/>
      <c r="S252" s="178"/>
      <c r="T252" s="179"/>
      <c r="AT252" s="173" t="s">
        <v>229</v>
      </c>
      <c r="AU252" s="173" t="s">
        <v>85</v>
      </c>
      <c r="AV252" s="13" t="s">
        <v>85</v>
      </c>
      <c r="AW252" s="13" t="s">
        <v>30</v>
      </c>
      <c r="AX252" s="13" t="s">
        <v>74</v>
      </c>
      <c r="AY252" s="173" t="s">
        <v>222</v>
      </c>
    </row>
    <row r="253" spans="1:65" s="14" customFormat="1">
      <c r="B253" s="180"/>
      <c r="D253" s="172" t="s">
        <v>229</v>
      </c>
      <c r="E253" s="181" t="s">
        <v>1</v>
      </c>
      <c r="F253" s="182" t="s">
        <v>232</v>
      </c>
      <c r="H253" s="183">
        <v>18.399999999999999</v>
      </c>
      <c r="I253" s="184"/>
      <c r="L253" s="180"/>
      <c r="M253" s="185"/>
      <c r="N253" s="186"/>
      <c r="O253" s="186"/>
      <c r="P253" s="186"/>
      <c r="Q253" s="186"/>
      <c r="R253" s="186"/>
      <c r="S253" s="186"/>
      <c r="T253" s="187"/>
      <c r="AT253" s="181" t="s">
        <v>229</v>
      </c>
      <c r="AU253" s="181" t="s">
        <v>85</v>
      </c>
      <c r="AV253" s="14" t="s">
        <v>114</v>
      </c>
      <c r="AW253" s="14" t="s">
        <v>30</v>
      </c>
      <c r="AX253" s="14" t="s">
        <v>78</v>
      </c>
      <c r="AY253" s="181" t="s">
        <v>222</v>
      </c>
    </row>
    <row r="254" spans="1:65" s="2" customFormat="1" ht="24.15" customHeight="1">
      <c r="A254" s="33"/>
      <c r="B254" s="156"/>
      <c r="C254" s="157" t="s">
        <v>7</v>
      </c>
      <c r="D254" s="157" t="s">
        <v>224</v>
      </c>
      <c r="E254" s="158" t="s">
        <v>763</v>
      </c>
      <c r="F254" s="159" t="s">
        <v>764</v>
      </c>
      <c r="G254" s="160" t="s">
        <v>249</v>
      </c>
      <c r="H254" s="161">
        <v>19.759</v>
      </c>
      <c r="I254" s="162"/>
      <c r="J254" s="163">
        <f>ROUND(I254*H254,2)</f>
        <v>0</v>
      </c>
      <c r="K254" s="164"/>
      <c r="L254" s="34"/>
      <c r="M254" s="165" t="s">
        <v>1</v>
      </c>
      <c r="N254" s="166" t="s">
        <v>40</v>
      </c>
      <c r="O254" s="62"/>
      <c r="P254" s="167">
        <f>O254*H254</f>
        <v>0</v>
      </c>
      <c r="Q254" s="167">
        <v>7.2300000000000003E-3</v>
      </c>
      <c r="R254" s="167">
        <f>Q254*H254</f>
        <v>0.14285757000000002</v>
      </c>
      <c r="S254" s="167">
        <v>0</v>
      </c>
      <c r="T254" s="168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9" t="s">
        <v>114</v>
      </c>
      <c r="AT254" s="169" t="s">
        <v>224</v>
      </c>
      <c r="AU254" s="169" t="s">
        <v>85</v>
      </c>
      <c r="AY254" s="18" t="s">
        <v>222</v>
      </c>
      <c r="BE254" s="170">
        <f>IF(N254="základná",J254,0)</f>
        <v>0</v>
      </c>
      <c r="BF254" s="170">
        <f>IF(N254="znížená",J254,0)</f>
        <v>0</v>
      </c>
      <c r="BG254" s="170">
        <f>IF(N254="zákl. prenesená",J254,0)</f>
        <v>0</v>
      </c>
      <c r="BH254" s="170">
        <f>IF(N254="zníž. prenesená",J254,0)</f>
        <v>0</v>
      </c>
      <c r="BI254" s="170">
        <f>IF(N254="nulová",J254,0)</f>
        <v>0</v>
      </c>
      <c r="BJ254" s="18" t="s">
        <v>85</v>
      </c>
      <c r="BK254" s="170">
        <f>ROUND(I254*H254,2)</f>
        <v>0</v>
      </c>
      <c r="BL254" s="18" t="s">
        <v>114</v>
      </c>
      <c r="BM254" s="169" t="s">
        <v>765</v>
      </c>
    </row>
    <row r="255" spans="1:65" s="15" customFormat="1">
      <c r="B255" s="188"/>
      <c r="D255" s="172" t="s">
        <v>229</v>
      </c>
      <c r="E255" s="189" t="s">
        <v>1</v>
      </c>
      <c r="F255" s="190" t="s">
        <v>237</v>
      </c>
      <c r="H255" s="189" t="s">
        <v>1</v>
      </c>
      <c r="I255" s="191"/>
      <c r="L255" s="188"/>
      <c r="M255" s="192"/>
      <c r="N255" s="193"/>
      <c r="O255" s="193"/>
      <c r="P255" s="193"/>
      <c r="Q255" s="193"/>
      <c r="R255" s="193"/>
      <c r="S255" s="193"/>
      <c r="T255" s="194"/>
      <c r="AT255" s="189" t="s">
        <v>229</v>
      </c>
      <c r="AU255" s="189" t="s">
        <v>85</v>
      </c>
      <c r="AV255" s="15" t="s">
        <v>78</v>
      </c>
      <c r="AW255" s="15" t="s">
        <v>30</v>
      </c>
      <c r="AX255" s="15" t="s">
        <v>74</v>
      </c>
      <c r="AY255" s="189" t="s">
        <v>222</v>
      </c>
    </row>
    <row r="256" spans="1:65" s="15" customFormat="1">
      <c r="B256" s="188"/>
      <c r="D256" s="172" t="s">
        <v>229</v>
      </c>
      <c r="E256" s="189" t="s">
        <v>1</v>
      </c>
      <c r="F256" s="190" t="s">
        <v>766</v>
      </c>
      <c r="H256" s="189" t="s">
        <v>1</v>
      </c>
      <c r="I256" s="191"/>
      <c r="L256" s="188"/>
      <c r="M256" s="192"/>
      <c r="N256" s="193"/>
      <c r="O256" s="193"/>
      <c r="P256" s="193"/>
      <c r="Q256" s="193"/>
      <c r="R256" s="193"/>
      <c r="S256" s="193"/>
      <c r="T256" s="194"/>
      <c r="AT256" s="189" t="s">
        <v>229</v>
      </c>
      <c r="AU256" s="189" t="s">
        <v>85</v>
      </c>
      <c r="AV256" s="15" t="s">
        <v>78</v>
      </c>
      <c r="AW256" s="15" t="s">
        <v>30</v>
      </c>
      <c r="AX256" s="15" t="s">
        <v>74</v>
      </c>
      <c r="AY256" s="189" t="s">
        <v>222</v>
      </c>
    </row>
    <row r="257" spans="1:65" s="13" customFormat="1">
      <c r="B257" s="171"/>
      <c r="D257" s="172" t="s">
        <v>229</v>
      </c>
      <c r="E257" s="173" t="s">
        <v>1</v>
      </c>
      <c r="F257" s="174" t="s">
        <v>767</v>
      </c>
      <c r="H257" s="175">
        <v>2.5590000000000002</v>
      </c>
      <c r="I257" s="176"/>
      <c r="L257" s="171"/>
      <c r="M257" s="177"/>
      <c r="N257" s="178"/>
      <c r="O257" s="178"/>
      <c r="P257" s="178"/>
      <c r="Q257" s="178"/>
      <c r="R257" s="178"/>
      <c r="S257" s="178"/>
      <c r="T257" s="179"/>
      <c r="AT257" s="173" t="s">
        <v>229</v>
      </c>
      <c r="AU257" s="173" t="s">
        <v>85</v>
      </c>
      <c r="AV257" s="13" t="s">
        <v>85</v>
      </c>
      <c r="AW257" s="13" t="s">
        <v>30</v>
      </c>
      <c r="AX257" s="13" t="s">
        <v>74</v>
      </c>
      <c r="AY257" s="173" t="s">
        <v>222</v>
      </c>
    </row>
    <row r="258" spans="1:65" s="13" customFormat="1">
      <c r="B258" s="171"/>
      <c r="D258" s="172" t="s">
        <v>229</v>
      </c>
      <c r="E258" s="173" t="s">
        <v>1</v>
      </c>
      <c r="F258" s="174" t="s">
        <v>768</v>
      </c>
      <c r="H258" s="175">
        <v>3.37</v>
      </c>
      <c r="I258" s="176"/>
      <c r="L258" s="171"/>
      <c r="M258" s="177"/>
      <c r="N258" s="178"/>
      <c r="O258" s="178"/>
      <c r="P258" s="178"/>
      <c r="Q258" s="178"/>
      <c r="R258" s="178"/>
      <c r="S258" s="178"/>
      <c r="T258" s="179"/>
      <c r="AT258" s="173" t="s">
        <v>229</v>
      </c>
      <c r="AU258" s="173" t="s">
        <v>85</v>
      </c>
      <c r="AV258" s="13" t="s">
        <v>85</v>
      </c>
      <c r="AW258" s="13" t="s">
        <v>30</v>
      </c>
      <c r="AX258" s="13" t="s">
        <v>74</v>
      </c>
      <c r="AY258" s="173" t="s">
        <v>222</v>
      </c>
    </row>
    <row r="259" spans="1:65" s="13" customFormat="1">
      <c r="B259" s="171"/>
      <c r="D259" s="172" t="s">
        <v>229</v>
      </c>
      <c r="E259" s="173" t="s">
        <v>1</v>
      </c>
      <c r="F259" s="174" t="s">
        <v>769</v>
      </c>
      <c r="H259" s="175">
        <v>13.83</v>
      </c>
      <c r="I259" s="176"/>
      <c r="L259" s="171"/>
      <c r="M259" s="177"/>
      <c r="N259" s="178"/>
      <c r="O259" s="178"/>
      <c r="P259" s="178"/>
      <c r="Q259" s="178"/>
      <c r="R259" s="178"/>
      <c r="S259" s="178"/>
      <c r="T259" s="179"/>
      <c r="AT259" s="173" t="s">
        <v>229</v>
      </c>
      <c r="AU259" s="173" t="s">
        <v>85</v>
      </c>
      <c r="AV259" s="13" t="s">
        <v>85</v>
      </c>
      <c r="AW259" s="13" t="s">
        <v>30</v>
      </c>
      <c r="AX259" s="13" t="s">
        <v>74</v>
      </c>
      <c r="AY259" s="173" t="s">
        <v>222</v>
      </c>
    </row>
    <row r="260" spans="1:65" s="16" customFormat="1">
      <c r="B260" s="195"/>
      <c r="D260" s="172" t="s">
        <v>229</v>
      </c>
      <c r="E260" s="196" t="s">
        <v>1</v>
      </c>
      <c r="F260" s="197" t="s">
        <v>259</v>
      </c>
      <c r="H260" s="198">
        <v>19.759</v>
      </c>
      <c r="I260" s="199"/>
      <c r="L260" s="195"/>
      <c r="M260" s="200"/>
      <c r="N260" s="201"/>
      <c r="O260" s="201"/>
      <c r="P260" s="201"/>
      <c r="Q260" s="201"/>
      <c r="R260" s="201"/>
      <c r="S260" s="201"/>
      <c r="T260" s="202"/>
      <c r="AT260" s="196" t="s">
        <v>229</v>
      </c>
      <c r="AU260" s="196" t="s">
        <v>85</v>
      </c>
      <c r="AV260" s="16" t="s">
        <v>90</v>
      </c>
      <c r="AW260" s="16" t="s">
        <v>30</v>
      </c>
      <c r="AX260" s="16" t="s">
        <v>74</v>
      </c>
      <c r="AY260" s="196" t="s">
        <v>222</v>
      </c>
    </row>
    <row r="261" spans="1:65" s="14" customFormat="1">
      <c r="B261" s="180"/>
      <c r="D261" s="172" t="s">
        <v>229</v>
      </c>
      <c r="E261" s="181" t="s">
        <v>1</v>
      </c>
      <c r="F261" s="182" t="s">
        <v>232</v>
      </c>
      <c r="H261" s="183">
        <v>19.759</v>
      </c>
      <c r="I261" s="184"/>
      <c r="L261" s="180"/>
      <c r="M261" s="185"/>
      <c r="N261" s="186"/>
      <c r="O261" s="186"/>
      <c r="P261" s="186"/>
      <c r="Q261" s="186"/>
      <c r="R261" s="186"/>
      <c r="S261" s="186"/>
      <c r="T261" s="187"/>
      <c r="AT261" s="181" t="s">
        <v>229</v>
      </c>
      <c r="AU261" s="181" t="s">
        <v>85</v>
      </c>
      <c r="AV261" s="14" t="s">
        <v>114</v>
      </c>
      <c r="AW261" s="14" t="s">
        <v>30</v>
      </c>
      <c r="AX261" s="14" t="s">
        <v>78</v>
      </c>
      <c r="AY261" s="181" t="s">
        <v>222</v>
      </c>
    </row>
    <row r="262" spans="1:65" s="12" customFormat="1" ht="22.95" customHeight="1">
      <c r="B262" s="143"/>
      <c r="D262" s="144" t="s">
        <v>73</v>
      </c>
      <c r="E262" s="154" t="s">
        <v>114</v>
      </c>
      <c r="F262" s="154" t="s">
        <v>770</v>
      </c>
      <c r="I262" s="146"/>
      <c r="J262" s="155">
        <f>BK262</f>
        <v>0</v>
      </c>
      <c r="L262" s="143"/>
      <c r="M262" s="148"/>
      <c r="N262" s="149"/>
      <c r="O262" s="149"/>
      <c r="P262" s="150">
        <f>SUM(P263:P289)</f>
        <v>0</v>
      </c>
      <c r="Q262" s="149"/>
      <c r="R262" s="150">
        <f>SUM(R263:R289)</f>
        <v>34.403778790000004</v>
      </c>
      <c r="S262" s="149"/>
      <c r="T262" s="151">
        <f>SUM(T263:T289)</f>
        <v>0</v>
      </c>
      <c r="AR262" s="144" t="s">
        <v>78</v>
      </c>
      <c r="AT262" s="152" t="s">
        <v>73</v>
      </c>
      <c r="AU262" s="152" t="s">
        <v>78</v>
      </c>
      <c r="AY262" s="144" t="s">
        <v>222</v>
      </c>
      <c r="BK262" s="153">
        <f>SUM(BK263:BK289)</f>
        <v>0</v>
      </c>
    </row>
    <row r="263" spans="1:65" s="2" customFormat="1" ht="33" customHeight="1">
      <c r="A263" s="33"/>
      <c r="B263" s="156"/>
      <c r="C263" s="157" t="s">
        <v>380</v>
      </c>
      <c r="D263" s="157" t="s">
        <v>224</v>
      </c>
      <c r="E263" s="158" t="s">
        <v>771</v>
      </c>
      <c r="F263" s="159" t="s">
        <v>772</v>
      </c>
      <c r="G263" s="160" t="s">
        <v>227</v>
      </c>
      <c r="H263" s="161">
        <v>56</v>
      </c>
      <c r="I263" s="162"/>
      <c r="J263" s="163">
        <f>ROUND(I263*H263,2)</f>
        <v>0</v>
      </c>
      <c r="K263" s="164"/>
      <c r="L263" s="34"/>
      <c r="M263" s="165" t="s">
        <v>1</v>
      </c>
      <c r="N263" s="166" t="s">
        <v>40</v>
      </c>
      <c r="O263" s="62"/>
      <c r="P263" s="167">
        <f>O263*H263</f>
        <v>0</v>
      </c>
      <c r="Q263" s="167">
        <v>6.2570000000000001E-2</v>
      </c>
      <c r="R263" s="167">
        <f>Q263*H263</f>
        <v>3.5039199999999999</v>
      </c>
      <c r="S263" s="167">
        <v>0</v>
      </c>
      <c r="T263" s="168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9" t="s">
        <v>114</v>
      </c>
      <c r="AT263" s="169" t="s">
        <v>224</v>
      </c>
      <c r="AU263" s="169" t="s">
        <v>85</v>
      </c>
      <c r="AY263" s="18" t="s">
        <v>222</v>
      </c>
      <c r="BE263" s="170">
        <f>IF(N263="základná",J263,0)</f>
        <v>0</v>
      </c>
      <c r="BF263" s="170">
        <f>IF(N263="znížená",J263,0)</f>
        <v>0</v>
      </c>
      <c r="BG263" s="170">
        <f>IF(N263="zákl. prenesená",J263,0)</f>
        <v>0</v>
      </c>
      <c r="BH263" s="170">
        <f>IF(N263="zníž. prenesená",J263,0)</f>
        <v>0</v>
      </c>
      <c r="BI263" s="170">
        <f>IF(N263="nulová",J263,0)</f>
        <v>0</v>
      </c>
      <c r="BJ263" s="18" t="s">
        <v>85</v>
      </c>
      <c r="BK263" s="170">
        <f>ROUND(I263*H263,2)</f>
        <v>0</v>
      </c>
      <c r="BL263" s="18" t="s">
        <v>114</v>
      </c>
      <c r="BM263" s="169" t="s">
        <v>773</v>
      </c>
    </row>
    <row r="264" spans="1:65" s="15" customFormat="1">
      <c r="B264" s="188"/>
      <c r="D264" s="172" t="s">
        <v>229</v>
      </c>
      <c r="E264" s="189" t="s">
        <v>1</v>
      </c>
      <c r="F264" s="190" t="s">
        <v>237</v>
      </c>
      <c r="H264" s="189" t="s">
        <v>1</v>
      </c>
      <c r="I264" s="191"/>
      <c r="L264" s="188"/>
      <c r="M264" s="192"/>
      <c r="N264" s="193"/>
      <c r="O264" s="193"/>
      <c r="P264" s="193"/>
      <c r="Q264" s="193"/>
      <c r="R264" s="193"/>
      <c r="S264" s="193"/>
      <c r="T264" s="194"/>
      <c r="AT264" s="189" t="s">
        <v>229</v>
      </c>
      <c r="AU264" s="189" t="s">
        <v>85</v>
      </c>
      <c r="AV264" s="15" t="s">
        <v>78</v>
      </c>
      <c r="AW264" s="15" t="s">
        <v>30</v>
      </c>
      <c r="AX264" s="15" t="s">
        <v>74</v>
      </c>
      <c r="AY264" s="189" t="s">
        <v>222</v>
      </c>
    </row>
    <row r="265" spans="1:65" s="15" customFormat="1">
      <c r="B265" s="188"/>
      <c r="D265" s="172" t="s">
        <v>229</v>
      </c>
      <c r="E265" s="189" t="s">
        <v>1</v>
      </c>
      <c r="F265" s="190" t="s">
        <v>766</v>
      </c>
      <c r="H265" s="189" t="s">
        <v>1</v>
      </c>
      <c r="I265" s="191"/>
      <c r="L265" s="188"/>
      <c r="M265" s="192"/>
      <c r="N265" s="193"/>
      <c r="O265" s="193"/>
      <c r="P265" s="193"/>
      <c r="Q265" s="193"/>
      <c r="R265" s="193"/>
      <c r="S265" s="193"/>
      <c r="T265" s="194"/>
      <c r="AT265" s="189" t="s">
        <v>229</v>
      </c>
      <c r="AU265" s="189" t="s">
        <v>85</v>
      </c>
      <c r="AV265" s="15" t="s">
        <v>78</v>
      </c>
      <c r="AW265" s="15" t="s">
        <v>30</v>
      </c>
      <c r="AX265" s="15" t="s">
        <v>74</v>
      </c>
      <c r="AY265" s="189" t="s">
        <v>222</v>
      </c>
    </row>
    <row r="266" spans="1:65" s="13" customFormat="1">
      <c r="B266" s="171"/>
      <c r="D266" s="172" t="s">
        <v>229</v>
      </c>
      <c r="E266" s="173" t="s">
        <v>1</v>
      </c>
      <c r="F266" s="174" t="s">
        <v>774</v>
      </c>
      <c r="H266" s="175">
        <v>8</v>
      </c>
      <c r="I266" s="176"/>
      <c r="L266" s="171"/>
      <c r="M266" s="177"/>
      <c r="N266" s="178"/>
      <c r="O266" s="178"/>
      <c r="P266" s="178"/>
      <c r="Q266" s="178"/>
      <c r="R266" s="178"/>
      <c r="S266" s="178"/>
      <c r="T266" s="179"/>
      <c r="AT266" s="173" t="s">
        <v>229</v>
      </c>
      <c r="AU266" s="173" t="s">
        <v>85</v>
      </c>
      <c r="AV266" s="13" t="s">
        <v>85</v>
      </c>
      <c r="AW266" s="13" t="s">
        <v>30</v>
      </c>
      <c r="AX266" s="13" t="s">
        <v>74</v>
      </c>
      <c r="AY266" s="173" t="s">
        <v>222</v>
      </c>
    </row>
    <row r="267" spans="1:65" s="13" customFormat="1">
      <c r="B267" s="171"/>
      <c r="D267" s="172" t="s">
        <v>229</v>
      </c>
      <c r="E267" s="173" t="s">
        <v>1</v>
      </c>
      <c r="F267" s="174" t="s">
        <v>775</v>
      </c>
      <c r="H267" s="175">
        <v>12</v>
      </c>
      <c r="I267" s="176"/>
      <c r="L267" s="171"/>
      <c r="M267" s="177"/>
      <c r="N267" s="178"/>
      <c r="O267" s="178"/>
      <c r="P267" s="178"/>
      <c r="Q267" s="178"/>
      <c r="R267" s="178"/>
      <c r="S267" s="178"/>
      <c r="T267" s="179"/>
      <c r="AT267" s="173" t="s">
        <v>229</v>
      </c>
      <c r="AU267" s="173" t="s">
        <v>85</v>
      </c>
      <c r="AV267" s="13" t="s">
        <v>85</v>
      </c>
      <c r="AW267" s="13" t="s">
        <v>30</v>
      </c>
      <c r="AX267" s="13" t="s">
        <v>74</v>
      </c>
      <c r="AY267" s="173" t="s">
        <v>222</v>
      </c>
    </row>
    <row r="268" spans="1:65" s="13" customFormat="1">
      <c r="B268" s="171"/>
      <c r="D268" s="172" t="s">
        <v>229</v>
      </c>
      <c r="E268" s="173" t="s">
        <v>1</v>
      </c>
      <c r="F268" s="174" t="s">
        <v>776</v>
      </c>
      <c r="H268" s="175">
        <v>36</v>
      </c>
      <c r="I268" s="176"/>
      <c r="L268" s="171"/>
      <c r="M268" s="177"/>
      <c r="N268" s="178"/>
      <c r="O268" s="178"/>
      <c r="P268" s="178"/>
      <c r="Q268" s="178"/>
      <c r="R268" s="178"/>
      <c r="S268" s="178"/>
      <c r="T268" s="179"/>
      <c r="AT268" s="173" t="s">
        <v>229</v>
      </c>
      <c r="AU268" s="173" t="s">
        <v>85</v>
      </c>
      <c r="AV268" s="13" t="s">
        <v>85</v>
      </c>
      <c r="AW268" s="13" t="s">
        <v>30</v>
      </c>
      <c r="AX268" s="13" t="s">
        <v>74</v>
      </c>
      <c r="AY268" s="173" t="s">
        <v>222</v>
      </c>
    </row>
    <row r="269" spans="1:65" s="16" customFormat="1">
      <c r="B269" s="195"/>
      <c r="D269" s="172" t="s">
        <v>229</v>
      </c>
      <c r="E269" s="196" t="s">
        <v>1</v>
      </c>
      <c r="F269" s="197" t="s">
        <v>259</v>
      </c>
      <c r="H269" s="198">
        <v>56</v>
      </c>
      <c r="I269" s="199"/>
      <c r="L269" s="195"/>
      <c r="M269" s="200"/>
      <c r="N269" s="201"/>
      <c r="O269" s="201"/>
      <c r="P269" s="201"/>
      <c r="Q269" s="201"/>
      <c r="R269" s="201"/>
      <c r="S269" s="201"/>
      <c r="T269" s="202"/>
      <c r="AT269" s="196" t="s">
        <v>229</v>
      </c>
      <c r="AU269" s="196" t="s">
        <v>85</v>
      </c>
      <c r="AV269" s="16" t="s">
        <v>90</v>
      </c>
      <c r="AW269" s="16" t="s">
        <v>30</v>
      </c>
      <c r="AX269" s="16" t="s">
        <v>74</v>
      </c>
      <c r="AY269" s="196" t="s">
        <v>222</v>
      </c>
    </row>
    <row r="270" spans="1:65" s="14" customFormat="1">
      <c r="B270" s="180"/>
      <c r="D270" s="172" t="s">
        <v>229</v>
      </c>
      <c r="E270" s="181" t="s">
        <v>1</v>
      </c>
      <c r="F270" s="182" t="s">
        <v>232</v>
      </c>
      <c r="H270" s="183">
        <v>56</v>
      </c>
      <c r="I270" s="184"/>
      <c r="L270" s="180"/>
      <c r="M270" s="185"/>
      <c r="N270" s="186"/>
      <c r="O270" s="186"/>
      <c r="P270" s="186"/>
      <c r="Q270" s="186"/>
      <c r="R270" s="186"/>
      <c r="S270" s="186"/>
      <c r="T270" s="187"/>
      <c r="AT270" s="181" t="s">
        <v>229</v>
      </c>
      <c r="AU270" s="181" t="s">
        <v>85</v>
      </c>
      <c r="AV270" s="14" t="s">
        <v>114</v>
      </c>
      <c r="AW270" s="14" t="s">
        <v>30</v>
      </c>
      <c r="AX270" s="14" t="s">
        <v>78</v>
      </c>
      <c r="AY270" s="181" t="s">
        <v>222</v>
      </c>
    </row>
    <row r="271" spans="1:65" s="2" customFormat="1" ht="21.75" customHeight="1">
      <c r="A271" s="33"/>
      <c r="B271" s="156"/>
      <c r="C271" s="157" t="s">
        <v>415</v>
      </c>
      <c r="D271" s="157" t="s">
        <v>224</v>
      </c>
      <c r="E271" s="158" t="s">
        <v>777</v>
      </c>
      <c r="F271" s="159" t="s">
        <v>778</v>
      </c>
      <c r="G271" s="160" t="s">
        <v>235</v>
      </c>
      <c r="H271" s="161">
        <v>13.477</v>
      </c>
      <c r="I271" s="162"/>
      <c r="J271" s="163">
        <f>ROUND(I271*H271,2)</f>
        <v>0</v>
      </c>
      <c r="K271" s="164"/>
      <c r="L271" s="34"/>
      <c r="M271" s="165" t="s">
        <v>1</v>
      </c>
      <c r="N271" s="166" t="s">
        <v>40</v>
      </c>
      <c r="O271" s="62"/>
      <c r="P271" s="167">
        <f>O271*H271</f>
        <v>0</v>
      </c>
      <c r="Q271" s="167">
        <v>2.2120000000000002</v>
      </c>
      <c r="R271" s="167">
        <f>Q271*H271</f>
        <v>29.811124000000003</v>
      </c>
      <c r="S271" s="167">
        <v>0</v>
      </c>
      <c r="T271" s="168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9" t="s">
        <v>114</v>
      </c>
      <c r="AT271" s="169" t="s">
        <v>224</v>
      </c>
      <c r="AU271" s="169" t="s">
        <v>85</v>
      </c>
      <c r="AY271" s="18" t="s">
        <v>222</v>
      </c>
      <c r="BE271" s="170">
        <f>IF(N271="základná",J271,0)</f>
        <v>0</v>
      </c>
      <c r="BF271" s="170">
        <f>IF(N271="znížená",J271,0)</f>
        <v>0</v>
      </c>
      <c r="BG271" s="170">
        <f>IF(N271="zákl. prenesená",J271,0)</f>
        <v>0</v>
      </c>
      <c r="BH271" s="170">
        <f>IF(N271="zníž. prenesená",J271,0)</f>
        <v>0</v>
      </c>
      <c r="BI271" s="170">
        <f>IF(N271="nulová",J271,0)</f>
        <v>0</v>
      </c>
      <c r="BJ271" s="18" t="s">
        <v>85</v>
      </c>
      <c r="BK271" s="170">
        <f>ROUND(I271*H271,2)</f>
        <v>0</v>
      </c>
      <c r="BL271" s="18" t="s">
        <v>114</v>
      </c>
      <c r="BM271" s="169" t="s">
        <v>779</v>
      </c>
    </row>
    <row r="272" spans="1:65" s="15" customFormat="1">
      <c r="B272" s="188"/>
      <c r="D272" s="172" t="s">
        <v>229</v>
      </c>
      <c r="E272" s="189" t="s">
        <v>1</v>
      </c>
      <c r="F272" s="190" t="s">
        <v>237</v>
      </c>
      <c r="H272" s="189" t="s">
        <v>1</v>
      </c>
      <c r="I272" s="191"/>
      <c r="L272" s="188"/>
      <c r="M272" s="192"/>
      <c r="N272" s="193"/>
      <c r="O272" s="193"/>
      <c r="P272" s="193"/>
      <c r="Q272" s="193"/>
      <c r="R272" s="193"/>
      <c r="S272" s="193"/>
      <c r="T272" s="194"/>
      <c r="AT272" s="189" t="s">
        <v>229</v>
      </c>
      <c r="AU272" s="189" t="s">
        <v>85</v>
      </c>
      <c r="AV272" s="15" t="s">
        <v>78</v>
      </c>
      <c r="AW272" s="15" t="s">
        <v>30</v>
      </c>
      <c r="AX272" s="15" t="s">
        <v>74</v>
      </c>
      <c r="AY272" s="189" t="s">
        <v>222</v>
      </c>
    </row>
    <row r="273" spans="1:65" s="15" customFormat="1">
      <c r="B273" s="188"/>
      <c r="D273" s="172" t="s">
        <v>229</v>
      </c>
      <c r="E273" s="189" t="s">
        <v>1</v>
      </c>
      <c r="F273" s="190" t="s">
        <v>780</v>
      </c>
      <c r="H273" s="189" t="s">
        <v>1</v>
      </c>
      <c r="I273" s="191"/>
      <c r="L273" s="188"/>
      <c r="M273" s="192"/>
      <c r="N273" s="193"/>
      <c r="O273" s="193"/>
      <c r="P273" s="193"/>
      <c r="Q273" s="193"/>
      <c r="R273" s="193"/>
      <c r="S273" s="193"/>
      <c r="T273" s="194"/>
      <c r="AT273" s="189" t="s">
        <v>229</v>
      </c>
      <c r="AU273" s="189" t="s">
        <v>85</v>
      </c>
      <c r="AV273" s="15" t="s">
        <v>78</v>
      </c>
      <c r="AW273" s="15" t="s">
        <v>30</v>
      </c>
      <c r="AX273" s="15" t="s">
        <v>74</v>
      </c>
      <c r="AY273" s="189" t="s">
        <v>222</v>
      </c>
    </row>
    <row r="274" spans="1:65" s="15" customFormat="1">
      <c r="B274" s="188"/>
      <c r="D274" s="172" t="s">
        <v>229</v>
      </c>
      <c r="E274" s="189" t="s">
        <v>1</v>
      </c>
      <c r="F274" s="190" t="s">
        <v>781</v>
      </c>
      <c r="H274" s="189" t="s">
        <v>1</v>
      </c>
      <c r="I274" s="191"/>
      <c r="L274" s="188"/>
      <c r="M274" s="192"/>
      <c r="N274" s="193"/>
      <c r="O274" s="193"/>
      <c r="P274" s="193"/>
      <c r="Q274" s="193"/>
      <c r="R274" s="193"/>
      <c r="S274" s="193"/>
      <c r="T274" s="194"/>
      <c r="AT274" s="189" t="s">
        <v>229</v>
      </c>
      <c r="AU274" s="189" t="s">
        <v>85</v>
      </c>
      <c r="AV274" s="15" t="s">
        <v>78</v>
      </c>
      <c r="AW274" s="15" t="s">
        <v>30</v>
      </c>
      <c r="AX274" s="15" t="s">
        <v>74</v>
      </c>
      <c r="AY274" s="189" t="s">
        <v>222</v>
      </c>
    </row>
    <row r="275" spans="1:65" s="13" customFormat="1">
      <c r="B275" s="171"/>
      <c r="D275" s="172" t="s">
        <v>229</v>
      </c>
      <c r="E275" s="173" t="s">
        <v>1</v>
      </c>
      <c r="F275" s="174" t="s">
        <v>782</v>
      </c>
      <c r="H275" s="175">
        <v>13.477</v>
      </c>
      <c r="I275" s="176"/>
      <c r="L275" s="171"/>
      <c r="M275" s="177"/>
      <c r="N275" s="178"/>
      <c r="O275" s="178"/>
      <c r="P275" s="178"/>
      <c r="Q275" s="178"/>
      <c r="R275" s="178"/>
      <c r="S275" s="178"/>
      <c r="T275" s="179"/>
      <c r="AT275" s="173" t="s">
        <v>229</v>
      </c>
      <c r="AU275" s="173" t="s">
        <v>85</v>
      </c>
      <c r="AV275" s="13" t="s">
        <v>85</v>
      </c>
      <c r="AW275" s="13" t="s">
        <v>30</v>
      </c>
      <c r="AX275" s="13" t="s">
        <v>74</v>
      </c>
      <c r="AY275" s="173" t="s">
        <v>222</v>
      </c>
    </row>
    <row r="276" spans="1:65" s="14" customFormat="1">
      <c r="B276" s="180"/>
      <c r="D276" s="172" t="s">
        <v>229</v>
      </c>
      <c r="E276" s="181" t="s">
        <v>1</v>
      </c>
      <c r="F276" s="182" t="s">
        <v>232</v>
      </c>
      <c r="H276" s="183">
        <v>13.477</v>
      </c>
      <c r="I276" s="184"/>
      <c r="L276" s="180"/>
      <c r="M276" s="185"/>
      <c r="N276" s="186"/>
      <c r="O276" s="186"/>
      <c r="P276" s="186"/>
      <c r="Q276" s="186"/>
      <c r="R276" s="186"/>
      <c r="S276" s="186"/>
      <c r="T276" s="187"/>
      <c r="AT276" s="181" t="s">
        <v>229</v>
      </c>
      <c r="AU276" s="181" t="s">
        <v>85</v>
      </c>
      <c r="AV276" s="14" t="s">
        <v>114</v>
      </c>
      <c r="AW276" s="14" t="s">
        <v>30</v>
      </c>
      <c r="AX276" s="14" t="s">
        <v>78</v>
      </c>
      <c r="AY276" s="181" t="s">
        <v>222</v>
      </c>
    </row>
    <row r="277" spans="1:65" s="2" customFormat="1" ht="24.15" customHeight="1">
      <c r="A277" s="33"/>
      <c r="B277" s="156"/>
      <c r="C277" s="157" t="s">
        <v>424</v>
      </c>
      <c r="D277" s="157" t="s">
        <v>224</v>
      </c>
      <c r="E277" s="158" t="s">
        <v>783</v>
      </c>
      <c r="F277" s="159" t="s">
        <v>784</v>
      </c>
      <c r="G277" s="160" t="s">
        <v>249</v>
      </c>
      <c r="H277" s="161">
        <v>72.671000000000006</v>
      </c>
      <c r="I277" s="162"/>
      <c r="J277" s="163">
        <f>ROUND(I277*H277,2)</f>
        <v>0</v>
      </c>
      <c r="K277" s="164"/>
      <c r="L277" s="34"/>
      <c r="M277" s="165" t="s">
        <v>1</v>
      </c>
      <c r="N277" s="166" t="s">
        <v>40</v>
      </c>
      <c r="O277" s="62"/>
      <c r="P277" s="167">
        <f>O277*H277</f>
        <v>0</v>
      </c>
      <c r="Q277" s="167">
        <v>3.4099999999999998E-3</v>
      </c>
      <c r="R277" s="167">
        <f>Q277*H277</f>
        <v>0.24780811</v>
      </c>
      <c r="S277" s="167">
        <v>0</v>
      </c>
      <c r="T277" s="168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9" t="s">
        <v>114</v>
      </c>
      <c r="AT277" s="169" t="s">
        <v>224</v>
      </c>
      <c r="AU277" s="169" t="s">
        <v>85</v>
      </c>
      <c r="AY277" s="18" t="s">
        <v>222</v>
      </c>
      <c r="BE277" s="170">
        <f>IF(N277="základná",J277,0)</f>
        <v>0</v>
      </c>
      <c r="BF277" s="170">
        <f>IF(N277="znížená",J277,0)</f>
        <v>0</v>
      </c>
      <c r="BG277" s="170">
        <f>IF(N277="zákl. prenesená",J277,0)</f>
        <v>0</v>
      </c>
      <c r="BH277" s="170">
        <f>IF(N277="zníž. prenesená",J277,0)</f>
        <v>0</v>
      </c>
      <c r="BI277" s="170">
        <f>IF(N277="nulová",J277,0)</f>
        <v>0</v>
      </c>
      <c r="BJ277" s="18" t="s">
        <v>85</v>
      </c>
      <c r="BK277" s="170">
        <f>ROUND(I277*H277,2)</f>
        <v>0</v>
      </c>
      <c r="BL277" s="18" t="s">
        <v>114</v>
      </c>
      <c r="BM277" s="169" t="s">
        <v>785</v>
      </c>
    </row>
    <row r="278" spans="1:65" s="15" customFormat="1">
      <c r="B278" s="188"/>
      <c r="D278" s="172" t="s">
        <v>229</v>
      </c>
      <c r="E278" s="189" t="s">
        <v>1</v>
      </c>
      <c r="F278" s="190" t="s">
        <v>237</v>
      </c>
      <c r="H278" s="189" t="s">
        <v>1</v>
      </c>
      <c r="I278" s="191"/>
      <c r="L278" s="188"/>
      <c r="M278" s="192"/>
      <c r="N278" s="193"/>
      <c r="O278" s="193"/>
      <c r="P278" s="193"/>
      <c r="Q278" s="193"/>
      <c r="R278" s="193"/>
      <c r="S278" s="193"/>
      <c r="T278" s="194"/>
      <c r="AT278" s="189" t="s">
        <v>229</v>
      </c>
      <c r="AU278" s="189" t="s">
        <v>85</v>
      </c>
      <c r="AV278" s="15" t="s">
        <v>78</v>
      </c>
      <c r="AW278" s="15" t="s">
        <v>30</v>
      </c>
      <c r="AX278" s="15" t="s">
        <v>74</v>
      </c>
      <c r="AY278" s="189" t="s">
        <v>222</v>
      </c>
    </row>
    <row r="279" spans="1:65" s="15" customFormat="1">
      <c r="B279" s="188"/>
      <c r="D279" s="172" t="s">
        <v>229</v>
      </c>
      <c r="E279" s="189" t="s">
        <v>1</v>
      </c>
      <c r="F279" s="190" t="s">
        <v>786</v>
      </c>
      <c r="H279" s="189" t="s">
        <v>1</v>
      </c>
      <c r="I279" s="191"/>
      <c r="L279" s="188"/>
      <c r="M279" s="192"/>
      <c r="N279" s="193"/>
      <c r="O279" s="193"/>
      <c r="P279" s="193"/>
      <c r="Q279" s="193"/>
      <c r="R279" s="193"/>
      <c r="S279" s="193"/>
      <c r="T279" s="194"/>
      <c r="AT279" s="189" t="s">
        <v>229</v>
      </c>
      <c r="AU279" s="189" t="s">
        <v>85</v>
      </c>
      <c r="AV279" s="15" t="s">
        <v>78</v>
      </c>
      <c r="AW279" s="15" t="s">
        <v>30</v>
      </c>
      <c r="AX279" s="15" t="s">
        <v>74</v>
      </c>
      <c r="AY279" s="189" t="s">
        <v>222</v>
      </c>
    </row>
    <row r="280" spans="1:65" s="15" customFormat="1">
      <c r="B280" s="188"/>
      <c r="D280" s="172" t="s">
        <v>229</v>
      </c>
      <c r="E280" s="189" t="s">
        <v>1</v>
      </c>
      <c r="F280" s="190" t="s">
        <v>781</v>
      </c>
      <c r="H280" s="189" t="s">
        <v>1</v>
      </c>
      <c r="I280" s="191"/>
      <c r="L280" s="188"/>
      <c r="M280" s="192"/>
      <c r="N280" s="193"/>
      <c r="O280" s="193"/>
      <c r="P280" s="193"/>
      <c r="Q280" s="193"/>
      <c r="R280" s="193"/>
      <c r="S280" s="193"/>
      <c r="T280" s="194"/>
      <c r="AT280" s="189" t="s">
        <v>229</v>
      </c>
      <c r="AU280" s="189" t="s">
        <v>85</v>
      </c>
      <c r="AV280" s="15" t="s">
        <v>78</v>
      </c>
      <c r="AW280" s="15" t="s">
        <v>30</v>
      </c>
      <c r="AX280" s="15" t="s">
        <v>74</v>
      </c>
      <c r="AY280" s="189" t="s">
        <v>222</v>
      </c>
    </row>
    <row r="281" spans="1:65" s="13" customFormat="1">
      <c r="B281" s="171"/>
      <c r="D281" s="172" t="s">
        <v>229</v>
      </c>
      <c r="E281" s="173" t="s">
        <v>1</v>
      </c>
      <c r="F281" s="174" t="s">
        <v>787</v>
      </c>
      <c r="H281" s="175">
        <v>72.671000000000006</v>
      </c>
      <c r="I281" s="176"/>
      <c r="L281" s="171"/>
      <c r="M281" s="177"/>
      <c r="N281" s="178"/>
      <c r="O281" s="178"/>
      <c r="P281" s="178"/>
      <c r="Q281" s="178"/>
      <c r="R281" s="178"/>
      <c r="S281" s="178"/>
      <c r="T281" s="179"/>
      <c r="AT281" s="173" t="s">
        <v>229</v>
      </c>
      <c r="AU281" s="173" t="s">
        <v>85</v>
      </c>
      <c r="AV281" s="13" t="s">
        <v>85</v>
      </c>
      <c r="AW281" s="13" t="s">
        <v>30</v>
      </c>
      <c r="AX281" s="13" t="s">
        <v>74</v>
      </c>
      <c r="AY281" s="173" t="s">
        <v>222</v>
      </c>
    </row>
    <row r="282" spans="1:65" s="14" customFormat="1">
      <c r="B282" s="180"/>
      <c r="D282" s="172" t="s">
        <v>229</v>
      </c>
      <c r="E282" s="181" t="s">
        <v>1</v>
      </c>
      <c r="F282" s="182" t="s">
        <v>232</v>
      </c>
      <c r="H282" s="183">
        <v>72.671000000000006</v>
      </c>
      <c r="I282" s="184"/>
      <c r="L282" s="180"/>
      <c r="M282" s="185"/>
      <c r="N282" s="186"/>
      <c r="O282" s="186"/>
      <c r="P282" s="186"/>
      <c r="Q282" s="186"/>
      <c r="R282" s="186"/>
      <c r="S282" s="186"/>
      <c r="T282" s="187"/>
      <c r="AT282" s="181" t="s">
        <v>229</v>
      </c>
      <c r="AU282" s="181" t="s">
        <v>85</v>
      </c>
      <c r="AV282" s="14" t="s">
        <v>114</v>
      </c>
      <c r="AW282" s="14" t="s">
        <v>30</v>
      </c>
      <c r="AX282" s="14" t="s">
        <v>78</v>
      </c>
      <c r="AY282" s="181" t="s">
        <v>222</v>
      </c>
    </row>
    <row r="283" spans="1:65" s="2" customFormat="1" ht="24.15" customHeight="1">
      <c r="A283" s="33"/>
      <c r="B283" s="156"/>
      <c r="C283" s="157" t="s">
        <v>429</v>
      </c>
      <c r="D283" s="157" t="s">
        <v>224</v>
      </c>
      <c r="E283" s="158" t="s">
        <v>788</v>
      </c>
      <c r="F283" s="159" t="s">
        <v>789</v>
      </c>
      <c r="G283" s="160" t="s">
        <v>249</v>
      </c>
      <c r="H283" s="161">
        <v>72.671000000000006</v>
      </c>
      <c r="I283" s="162"/>
      <c r="J283" s="163">
        <f>ROUND(I283*H283,2)</f>
        <v>0</v>
      </c>
      <c r="K283" s="164"/>
      <c r="L283" s="34"/>
      <c r="M283" s="165" t="s">
        <v>1</v>
      </c>
      <c r="N283" s="166" t="s">
        <v>40</v>
      </c>
      <c r="O283" s="62"/>
      <c r="P283" s="167">
        <f>O283*H283</f>
        <v>0</v>
      </c>
      <c r="Q283" s="167">
        <v>0</v>
      </c>
      <c r="R283" s="167">
        <f>Q283*H283</f>
        <v>0</v>
      </c>
      <c r="S283" s="167">
        <v>0</v>
      </c>
      <c r="T283" s="168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9" t="s">
        <v>114</v>
      </c>
      <c r="AT283" s="169" t="s">
        <v>224</v>
      </c>
      <c r="AU283" s="169" t="s">
        <v>85</v>
      </c>
      <c r="AY283" s="18" t="s">
        <v>222</v>
      </c>
      <c r="BE283" s="170">
        <f>IF(N283="základná",J283,0)</f>
        <v>0</v>
      </c>
      <c r="BF283" s="170">
        <f>IF(N283="znížená",J283,0)</f>
        <v>0</v>
      </c>
      <c r="BG283" s="170">
        <f>IF(N283="zákl. prenesená",J283,0)</f>
        <v>0</v>
      </c>
      <c r="BH283" s="170">
        <f>IF(N283="zníž. prenesená",J283,0)</f>
        <v>0</v>
      </c>
      <c r="BI283" s="170">
        <f>IF(N283="nulová",J283,0)</f>
        <v>0</v>
      </c>
      <c r="BJ283" s="18" t="s">
        <v>85</v>
      </c>
      <c r="BK283" s="170">
        <f>ROUND(I283*H283,2)</f>
        <v>0</v>
      </c>
      <c r="BL283" s="18" t="s">
        <v>114</v>
      </c>
      <c r="BM283" s="169" t="s">
        <v>790</v>
      </c>
    </row>
    <row r="284" spans="1:65" s="2" customFormat="1" ht="24.15" customHeight="1">
      <c r="A284" s="33"/>
      <c r="B284" s="156"/>
      <c r="C284" s="157" t="s">
        <v>473</v>
      </c>
      <c r="D284" s="157" t="s">
        <v>224</v>
      </c>
      <c r="E284" s="158" t="s">
        <v>791</v>
      </c>
      <c r="F284" s="159" t="s">
        <v>792</v>
      </c>
      <c r="G284" s="160" t="s">
        <v>482</v>
      </c>
      <c r="H284" s="161">
        <v>0.82699999999999996</v>
      </c>
      <c r="I284" s="162"/>
      <c r="J284" s="163">
        <f>ROUND(I284*H284,2)</f>
        <v>0</v>
      </c>
      <c r="K284" s="164"/>
      <c r="L284" s="34"/>
      <c r="M284" s="165" t="s">
        <v>1</v>
      </c>
      <c r="N284" s="166" t="s">
        <v>40</v>
      </c>
      <c r="O284" s="62"/>
      <c r="P284" s="167">
        <f>O284*H284</f>
        <v>0</v>
      </c>
      <c r="Q284" s="167">
        <v>1.01684</v>
      </c>
      <c r="R284" s="167">
        <f>Q284*H284</f>
        <v>0.84092667999999993</v>
      </c>
      <c r="S284" s="167">
        <v>0</v>
      </c>
      <c r="T284" s="168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9" t="s">
        <v>114</v>
      </c>
      <c r="AT284" s="169" t="s">
        <v>224</v>
      </c>
      <c r="AU284" s="169" t="s">
        <v>85</v>
      </c>
      <c r="AY284" s="18" t="s">
        <v>222</v>
      </c>
      <c r="BE284" s="170">
        <f>IF(N284="základná",J284,0)</f>
        <v>0</v>
      </c>
      <c r="BF284" s="170">
        <f>IF(N284="znížená",J284,0)</f>
        <v>0</v>
      </c>
      <c r="BG284" s="170">
        <f>IF(N284="zákl. prenesená",J284,0)</f>
        <v>0</v>
      </c>
      <c r="BH284" s="170">
        <f>IF(N284="zníž. prenesená",J284,0)</f>
        <v>0</v>
      </c>
      <c r="BI284" s="170">
        <f>IF(N284="nulová",J284,0)</f>
        <v>0</v>
      </c>
      <c r="BJ284" s="18" t="s">
        <v>85</v>
      </c>
      <c r="BK284" s="170">
        <f>ROUND(I284*H284,2)</f>
        <v>0</v>
      </c>
      <c r="BL284" s="18" t="s">
        <v>114</v>
      </c>
      <c r="BM284" s="169" t="s">
        <v>793</v>
      </c>
    </row>
    <row r="285" spans="1:65" s="15" customFormat="1">
      <c r="B285" s="188"/>
      <c r="D285" s="172" t="s">
        <v>229</v>
      </c>
      <c r="E285" s="189" t="s">
        <v>1</v>
      </c>
      <c r="F285" s="190" t="s">
        <v>237</v>
      </c>
      <c r="H285" s="189" t="s">
        <v>1</v>
      </c>
      <c r="I285" s="191"/>
      <c r="L285" s="188"/>
      <c r="M285" s="192"/>
      <c r="N285" s="193"/>
      <c r="O285" s="193"/>
      <c r="P285" s="193"/>
      <c r="Q285" s="193"/>
      <c r="R285" s="193"/>
      <c r="S285" s="193"/>
      <c r="T285" s="194"/>
      <c r="AT285" s="189" t="s">
        <v>229</v>
      </c>
      <c r="AU285" s="189" t="s">
        <v>85</v>
      </c>
      <c r="AV285" s="15" t="s">
        <v>78</v>
      </c>
      <c r="AW285" s="15" t="s">
        <v>30</v>
      </c>
      <c r="AX285" s="15" t="s">
        <v>74</v>
      </c>
      <c r="AY285" s="189" t="s">
        <v>222</v>
      </c>
    </row>
    <row r="286" spans="1:65" s="15" customFormat="1">
      <c r="B286" s="188"/>
      <c r="D286" s="172" t="s">
        <v>229</v>
      </c>
      <c r="E286" s="189" t="s">
        <v>1</v>
      </c>
      <c r="F286" s="190" t="s">
        <v>794</v>
      </c>
      <c r="H286" s="189" t="s">
        <v>1</v>
      </c>
      <c r="I286" s="191"/>
      <c r="L286" s="188"/>
      <c r="M286" s="192"/>
      <c r="N286" s="193"/>
      <c r="O286" s="193"/>
      <c r="P286" s="193"/>
      <c r="Q286" s="193"/>
      <c r="R286" s="193"/>
      <c r="S286" s="193"/>
      <c r="T286" s="194"/>
      <c r="AT286" s="189" t="s">
        <v>229</v>
      </c>
      <c r="AU286" s="189" t="s">
        <v>85</v>
      </c>
      <c r="AV286" s="15" t="s">
        <v>78</v>
      </c>
      <c r="AW286" s="15" t="s">
        <v>30</v>
      </c>
      <c r="AX286" s="15" t="s">
        <v>74</v>
      </c>
      <c r="AY286" s="189" t="s">
        <v>222</v>
      </c>
    </row>
    <row r="287" spans="1:65" s="15" customFormat="1">
      <c r="B287" s="188"/>
      <c r="D287" s="172" t="s">
        <v>229</v>
      </c>
      <c r="E287" s="189" t="s">
        <v>1</v>
      </c>
      <c r="F287" s="190" t="s">
        <v>781</v>
      </c>
      <c r="H287" s="189" t="s">
        <v>1</v>
      </c>
      <c r="I287" s="191"/>
      <c r="L287" s="188"/>
      <c r="M287" s="192"/>
      <c r="N287" s="193"/>
      <c r="O287" s="193"/>
      <c r="P287" s="193"/>
      <c r="Q287" s="193"/>
      <c r="R287" s="193"/>
      <c r="S287" s="193"/>
      <c r="T287" s="194"/>
      <c r="AT287" s="189" t="s">
        <v>229</v>
      </c>
      <c r="AU287" s="189" t="s">
        <v>85</v>
      </c>
      <c r="AV287" s="15" t="s">
        <v>78</v>
      </c>
      <c r="AW287" s="15" t="s">
        <v>30</v>
      </c>
      <c r="AX287" s="15" t="s">
        <v>74</v>
      </c>
      <c r="AY287" s="189" t="s">
        <v>222</v>
      </c>
    </row>
    <row r="288" spans="1:65" s="13" customFormat="1">
      <c r="B288" s="171"/>
      <c r="D288" s="172" t="s">
        <v>229</v>
      </c>
      <c r="E288" s="173" t="s">
        <v>1</v>
      </c>
      <c r="F288" s="174" t="s">
        <v>795</v>
      </c>
      <c r="H288" s="175">
        <v>0.82699999999999996</v>
      </c>
      <c r="I288" s="176"/>
      <c r="L288" s="171"/>
      <c r="M288" s="177"/>
      <c r="N288" s="178"/>
      <c r="O288" s="178"/>
      <c r="P288" s="178"/>
      <c r="Q288" s="178"/>
      <c r="R288" s="178"/>
      <c r="S288" s="178"/>
      <c r="T288" s="179"/>
      <c r="AT288" s="173" t="s">
        <v>229</v>
      </c>
      <c r="AU288" s="173" t="s">
        <v>85</v>
      </c>
      <c r="AV288" s="13" t="s">
        <v>85</v>
      </c>
      <c r="AW288" s="13" t="s">
        <v>30</v>
      </c>
      <c r="AX288" s="13" t="s">
        <v>74</v>
      </c>
      <c r="AY288" s="173" t="s">
        <v>222</v>
      </c>
    </row>
    <row r="289" spans="1:65" s="14" customFormat="1">
      <c r="B289" s="180"/>
      <c r="D289" s="172" t="s">
        <v>229</v>
      </c>
      <c r="E289" s="181" t="s">
        <v>1</v>
      </c>
      <c r="F289" s="182" t="s">
        <v>232</v>
      </c>
      <c r="H289" s="183">
        <v>0.82699999999999996</v>
      </c>
      <c r="I289" s="184"/>
      <c r="L289" s="180"/>
      <c r="M289" s="185"/>
      <c r="N289" s="186"/>
      <c r="O289" s="186"/>
      <c r="P289" s="186"/>
      <c r="Q289" s="186"/>
      <c r="R289" s="186"/>
      <c r="S289" s="186"/>
      <c r="T289" s="187"/>
      <c r="AT289" s="181" t="s">
        <v>229</v>
      </c>
      <c r="AU289" s="181" t="s">
        <v>85</v>
      </c>
      <c r="AV289" s="14" t="s">
        <v>114</v>
      </c>
      <c r="AW289" s="14" t="s">
        <v>30</v>
      </c>
      <c r="AX289" s="14" t="s">
        <v>78</v>
      </c>
      <c r="AY289" s="181" t="s">
        <v>222</v>
      </c>
    </row>
    <row r="290" spans="1:65" s="12" customFormat="1" ht="22.95" customHeight="1">
      <c r="B290" s="143"/>
      <c r="D290" s="144" t="s">
        <v>73</v>
      </c>
      <c r="E290" s="154" t="s">
        <v>137</v>
      </c>
      <c r="F290" s="154" t="s">
        <v>796</v>
      </c>
      <c r="I290" s="146"/>
      <c r="J290" s="155">
        <f>BK290</f>
        <v>0</v>
      </c>
      <c r="L290" s="143"/>
      <c r="M290" s="148"/>
      <c r="N290" s="149"/>
      <c r="O290" s="149"/>
      <c r="P290" s="150">
        <f>SUM(P291:P322)</f>
        <v>0</v>
      </c>
      <c r="Q290" s="149"/>
      <c r="R290" s="150">
        <f>SUM(R291:R322)</f>
        <v>0.26311000000000007</v>
      </c>
      <c r="S290" s="149"/>
      <c r="T290" s="151">
        <f>SUM(T291:T322)</f>
        <v>0</v>
      </c>
      <c r="AR290" s="144" t="s">
        <v>78</v>
      </c>
      <c r="AT290" s="152" t="s">
        <v>73</v>
      </c>
      <c r="AU290" s="152" t="s">
        <v>78</v>
      </c>
      <c r="AY290" s="144" t="s">
        <v>222</v>
      </c>
      <c r="BK290" s="153">
        <f>SUM(BK291:BK322)</f>
        <v>0</v>
      </c>
    </row>
    <row r="291" spans="1:65" s="2" customFormat="1" ht="24.15" customHeight="1">
      <c r="A291" s="33"/>
      <c r="B291" s="156"/>
      <c r="C291" s="157" t="s">
        <v>390</v>
      </c>
      <c r="D291" s="157" t="s">
        <v>224</v>
      </c>
      <c r="E291" s="158" t="s">
        <v>797</v>
      </c>
      <c r="F291" s="159" t="s">
        <v>798</v>
      </c>
      <c r="G291" s="160" t="s">
        <v>227</v>
      </c>
      <c r="H291" s="161">
        <v>6</v>
      </c>
      <c r="I291" s="162"/>
      <c r="J291" s="163">
        <f>ROUND(I291*H291,2)</f>
        <v>0</v>
      </c>
      <c r="K291" s="164"/>
      <c r="L291" s="34"/>
      <c r="M291" s="165" t="s">
        <v>1</v>
      </c>
      <c r="N291" s="166" t="s">
        <v>40</v>
      </c>
      <c r="O291" s="62"/>
      <c r="P291" s="167">
        <f>O291*H291</f>
        <v>0</v>
      </c>
      <c r="Q291" s="167">
        <v>1.7500000000000002E-2</v>
      </c>
      <c r="R291" s="167">
        <f>Q291*H291</f>
        <v>0.10500000000000001</v>
      </c>
      <c r="S291" s="167">
        <v>0</v>
      </c>
      <c r="T291" s="16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9" t="s">
        <v>114</v>
      </c>
      <c r="AT291" s="169" t="s">
        <v>224</v>
      </c>
      <c r="AU291" s="169" t="s">
        <v>85</v>
      </c>
      <c r="AY291" s="18" t="s">
        <v>222</v>
      </c>
      <c r="BE291" s="170">
        <f>IF(N291="základná",J291,0)</f>
        <v>0</v>
      </c>
      <c r="BF291" s="170">
        <f>IF(N291="znížená",J291,0)</f>
        <v>0</v>
      </c>
      <c r="BG291" s="170">
        <f>IF(N291="zákl. prenesená",J291,0)</f>
        <v>0</v>
      </c>
      <c r="BH291" s="170">
        <f>IF(N291="zníž. prenesená",J291,0)</f>
        <v>0</v>
      </c>
      <c r="BI291" s="170">
        <f>IF(N291="nulová",J291,0)</f>
        <v>0</v>
      </c>
      <c r="BJ291" s="18" t="s">
        <v>85</v>
      </c>
      <c r="BK291" s="170">
        <f>ROUND(I291*H291,2)</f>
        <v>0</v>
      </c>
      <c r="BL291" s="18" t="s">
        <v>114</v>
      </c>
      <c r="BM291" s="169" t="s">
        <v>799</v>
      </c>
    </row>
    <row r="292" spans="1:65" s="15" customFormat="1">
      <c r="B292" s="188"/>
      <c r="D292" s="172" t="s">
        <v>229</v>
      </c>
      <c r="E292" s="189" t="s">
        <v>1</v>
      </c>
      <c r="F292" s="190" t="s">
        <v>237</v>
      </c>
      <c r="H292" s="189" t="s">
        <v>1</v>
      </c>
      <c r="I292" s="191"/>
      <c r="L292" s="188"/>
      <c r="M292" s="192"/>
      <c r="N292" s="193"/>
      <c r="O292" s="193"/>
      <c r="P292" s="193"/>
      <c r="Q292" s="193"/>
      <c r="R292" s="193"/>
      <c r="S292" s="193"/>
      <c r="T292" s="194"/>
      <c r="AT292" s="189" t="s">
        <v>229</v>
      </c>
      <c r="AU292" s="189" t="s">
        <v>85</v>
      </c>
      <c r="AV292" s="15" t="s">
        <v>78</v>
      </c>
      <c r="AW292" s="15" t="s">
        <v>30</v>
      </c>
      <c r="AX292" s="15" t="s">
        <v>74</v>
      </c>
      <c r="AY292" s="189" t="s">
        <v>222</v>
      </c>
    </row>
    <row r="293" spans="1:65" s="15" customFormat="1">
      <c r="B293" s="188"/>
      <c r="D293" s="172" t="s">
        <v>229</v>
      </c>
      <c r="E293" s="189" t="s">
        <v>1</v>
      </c>
      <c r="F293" s="190" t="s">
        <v>800</v>
      </c>
      <c r="H293" s="189" t="s">
        <v>1</v>
      </c>
      <c r="I293" s="191"/>
      <c r="L293" s="188"/>
      <c r="M293" s="192"/>
      <c r="N293" s="193"/>
      <c r="O293" s="193"/>
      <c r="P293" s="193"/>
      <c r="Q293" s="193"/>
      <c r="R293" s="193"/>
      <c r="S293" s="193"/>
      <c r="T293" s="194"/>
      <c r="AT293" s="189" t="s">
        <v>229</v>
      </c>
      <c r="AU293" s="189" t="s">
        <v>85</v>
      </c>
      <c r="AV293" s="15" t="s">
        <v>78</v>
      </c>
      <c r="AW293" s="15" t="s">
        <v>30</v>
      </c>
      <c r="AX293" s="15" t="s">
        <v>74</v>
      </c>
      <c r="AY293" s="189" t="s">
        <v>222</v>
      </c>
    </row>
    <row r="294" spans="1:65" s="13" customFormat="1">
      <c r="B294" s="171"/>
      <c r="D294" s="172" t="s">
        <v>229</v>
      </c>
      <c r="E294" s="173" t="s">
        <v>1</v>
      </c>
      <c r="F294" s="174" t="s">
        <v>801</v>
      </c>
      <c r="H294" s="175">
        <v>1</v>
      </c>
      <c r="I294" s="176"/>
      <c r="L294" s="171"/>
      <c r="M294" s="177"/>
      <c r="N294" s="178"/>
      <c r="O294" s="178"/>
      <c r="P294" s="178"/>
      <c r="Q294" s="178"/>
      <c r="R294" s="178"/>
      <c r="S294" s="178"/>
      <c r="T294" s="179"/>
      <c r="AT294" s="173" t="s">
        <v>229</v>
      </c>
      <c r="AU294" s="173" t="s">
        <v>85</v>
      </c>
      <c r="AV294" s="13" t="s">
        <v>85</v>
      </c>
      <c r="AW294" s="13" t="s">
        <v>30</v>
      </c>
      <c r="AX294" s="13" t="s">
        <v>74</v>
      </c>
      <c r="AY294" s="173" t="s">
        <v>222</v>
      </c>
    </row>
    <row r="295" spans="1:65" s="13" customFormat="1">
      <c r="B295" s="171"/>
      <c r="D295" s="172" t="s">
        <v>229</v>
      </c>
      <c r="E295" s="173" t="s">
        <v>1</v>
      </c>
      <c r="F295" s="174" t="s">
        <v>802</v>
      </c>
      <c r="H295" s="175">
        <v>1</v>
      </c>
      <c r="I295" s="176"/>
      <c r="L295" s="171"/>
      <c r="M295" s="177"/>
      <c r="N295" s="178"/>
      <c r="O295" s="178"/>
      <c r="P295" s="178"/>
      <c r="Q295" s="178"/>
      <c r="R295" s="178"/>
      <c r="S295" s="178"/>
      <c r="T295" s="179"/>
      <c r="AT295" s="173" t="s">
        <v>229</v>
      </c>
      <c r="AU295" s="173" t="s">
        <v>85</v>
      </c>
      <c r="AV295" s="13" t="s">
        <v>85</v>
      </c>
      <c r="AW295" s="13" t="s">
        <v>30</v>
      </c>
      <c r="AX295" s="13" t="s">
        <v>74</v>
      </c>
      <c r="AY295" s="173" t="s">
        <v>222</v>
      </c>
    </row>
    <row r="296" spans="1:65" s="13" customFormat="1">
      <c r="B296" s="171"/>
      <c r="D296" s="172" t="s">
        <v>229</v>
      </c>
      <c r="E296" s="173" t="s">
        <v>1</v>
      </c>
      <c r="F296" s="174" t="s">
        <v>803</v>
      </c>
      <c r="H296" s="175">
        <v>1</v>
      </c>
      <c r="I296" s="176"/>
      <c r="L296" s="171"/>
      <c r="M296" s="177"/>
      <c r="N296" s="178"/>
      <c r="O296" s="178"/>
      <c r="P296" s="178"/>
      <c r="Q296" s="178"/>
      <c r="R296" s="178"/>
      <c r="S296" s="178"/>
      <c r="T296" s="179"/>
      <c r="AT296" s="173" t="s">
        <v>229</v>
      </c>
      <c r="AU296" s="173" t="s">
        <v>85</v>
      </c>
      <c r="AV296" s="13" t="s">
        <v>85</v>
      </c>
      <c r="AW296" s="13" t="s">
        <v>30</v>
      </c>
      <c r="AX296" s="13" t="s">
        <v>74</v>
      </c>
      <c r="AY296" s="173" t="s">
        <v>222</v>
      </c>
    </row>
    <row r="297" spans="1:65" s="13" customFormat="1">
      <c r="B297" s="171"/>
      <c r="D297" s="172" t="s">
        <v>229</v>
      </c>
      <c r="E297" s="173" t="s">
        <v>1</v>
      </c>
      <c r="F297" s="174" t="s">
        <v>804</v>
      </c>
      <c r="H297" s="175">
        <v>1</v>
      </c>
      <c r="I297" s="176"/>
      <c r="L297" s="171"/>
      <c r="M297" s="177"/>
      <c r="N297" s="178"/>
      <c r="O297" s="178"/>
      <c r="P297" s="178"/>
      <c r="Q297" s="178"/>
      <c r="R297" s="178"/>
      <c r="S297" s="178"/>
      <c r="T297" s="179"/>
      <c r="AT297" s="173" t="s">
        <v>229</v>
      </c>
      <c r="AU297" s="173" t="s">
        <v>85</v>
      </c>
      <c r="AV297" s="13" t="s">
        <v>85</v>
      </c>
      <c r="AW297" s="13" t="s">
        <v>30</v>
      </c>
      <c r="AX297" s="13" t="s">
        <v>74</v>
      </c>
      <c r="AY297" s="173" t="s">
        <v>222</v>
      </c>
    </row>
    <row r="298" spans="1:65" s="13" customFormat="1">
      <c r="B298" s="171"/>
      <c r="D298" s="172" t="s">
        <v>229</v>
      </c>
      <c r="E298" s="173" t="s">
        <v>1</v>
      </c>
      <c r="F298" s="174" t="s">
        <v>805</v>
      </c>
      <c r="H298" s="175">
        <v>2</v>
      </c>
      <c r="I298" s="176"/>
      <c r="L298" s="171"/>
      <c r="M298" s="177"/>
      <c r="N298" s="178"/>
      <c r="O298" s="178"/>
      <c r="P298" s="178"/>
      <c r="Q298" s="178"/>
      <c r="R298" s="178"/>
      <c r="S298" s="178"/>
      <c r="T298" s="179"/>
      <c r="AT298" s="173" t="s">
        <v>229</v>
      </c>
      <c r="AU298" s="173" t="s">
        <v>85</v>
      </c>
      <c r="AV298" s="13" t="s">
        <v>85</v>
      </c>
      <c r="AW298" s="13" t="s">
        <v>30</v>
      </c>
      <c r="AX298" s="13" t="s">
        <v>74</v>
      </c>
      <c r="AY298" s="173" t="s">
        <v>222</v>
      </c>
    </row>
    <row r="299" spans="1:65" s="14" customFormat="1">
      <c r="B299" s="180"/>
      <c r="D299" s="172" t="s">
        <v>229</v>
      </c>
      <c r="E299" s="181" t="s">
        <v>1</v>
      </c>
      <c r="F299" s="182" t="s">
        <v>232</v>
      </c>
      <c r="H299" s="183">
        <v>6</v>
      </c>
      <c r="I299" s="184"/>
      <c r="L299" s="180"/>
      <c r="M299" s="185"/>
      <c r="N299" s="186"/>
      <c r="O299" s="186"/>
      <c r="P299" s="186"/>
      <c r="Q299" s="186"/>
      <c r="R299" s="186"/>
      <c r="S299" s="186"/>
      <c r="T299" s="187"/>
      <c r="AT299" s="181" t="s">
        <v>229</v>
      </c>
      <c r="AU299" s="181" t="s">
        <v>85</v>
      </c>
      <c r="AV299" s="14" t="s">
        <v>114</v>
      </c>
      <c r="AW299" s="14" t="s">
        <v>30</v>
      </c>
      <c r="AX299" s="14" t="s">
        <v>78</v>
      </c>
      <c r="AY299" s="181" t="s">
        <v>222</v>
      </c>
    </row>
    <row r="300" spans="1:65" s="2" customFormat="1" ht="16.5" customHeight="1">
      <c r="A300" s="33"/>
      <c r="B300" s="156"/>
      <c r="C300" s="209" t="s">
        <v>806</v>
      </c>
      <c r="D300" s="209" t="s">
        <v>588</v>
      </c>
      <c r="E300" s="210" t="s">
        <v>807</v>
      </c>
      <c r="F300" s="211" t="s">
        <v>808</v>
      </c>
      <c r="G300" s="212" t="s">
        <v>227</v>
      </c>
      <c r="H300" s="213">
        <v>3</v>
      </c>
      <c r="I300" s="214"/>
      <c r="J300" s="215">
        <f>ROUND(I300*H300,2)</f>
        <v>0</v>
      </c>
      <c r="K300" s="216"/>
      <c r="L300" s="217"/>
      <c r="M300" s="218" t="s">
        <v>1</v>
      </c>
      <c r="N300" s="219" t="s">
        <v>40</v>
      </c>
      <c r="O300" s="62"/>
      <c r="P300" s="167">
        <f>O300*H300</f>
        <v>0</v>
      </c>
      <c r="Q300" s="167">
        <v>8.8000000000000005E-3</v>
      </c>
      <c r="R300" s="167">
        <f>Q300*H300</f>
        <v>2.64E-2</v>
      </c>
      <c r="S300" s="167">
        <v>0</v>
      </c>
      <c r="T300" s="168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9" t="s">
        <v>153</v>
      </c>
      <c r="AT300" s="169" t="s">
        <v>588</v>
      </c>
      <c r="AU300" s="169" t="s">
        <v>85</v>
      </c>
      <c r="AY300" s="18" t="s">
        <v>222</v>
      </c>
      <c r="BE300" s="170">
        <f>IF(N300="základná",J300,0)</f>
        <v>0</v>
      </c>
      <c r="BF300" s="170">
        <f>IF(N300="znížená",J300,0)</f>
        <v>0</v>
      </c>
      <c r="BG300" s="170">
        <f>IF(N300="zákl. prenesená",J300,0)</f>
        <v>0</v>
      </c>
      <c r="BH300" s="170">
        <f>IF(N300="zníž. prenesená",J300,0)</f>
        <v>0</v>
      </c>
      <c r="BI300" s="170">
        <f>IF(N300="nulová",J300,0)</f>
        <v>0</v>
      </c>
      <c r="BJ300" s="18" t="s">
        <v>85</v>
      </c>
      <c r="BK300" s="170">
        <f>ROUND(I300*H300,2)</f>
        <v>0</v>
      </c>
      <c r="BL300" s="18" t="s">
        <v>114</v>
      </c>
      <c r="BM300" s="169" t="s">
        <v>809</v>
      </c>
    </row>
    <row r="301" spans="1:65" s="15" customFormat="1">
      <c r="B301" s="188"/>
      <c r="D301" s="172" t="s">
        <v>229</v>
      </c>
      <c r="E301" s="189" t="s">
        <v>1</v>
      </c>
      <c r="F301" s="190" t="s">
        <v>237</v>
      </c>
      <c r="H301" s="189" t="s">
        <v>1</v>
      </c>
      <c r="I301" s="191"/>
      <c r="L301" s="188"/>
      <c r="M301" s="192"/>
      <c r="N301" s="193"/>
      <c r="O301" s="193"/>
      <c r="P301" s="193"/>
      <c r="Q301" s="193"/>
      <c r="R301" s="193"/>
      <c r="S301" s="193"/>
      <c r="T301" s="194"/>
      <c r="AT301" s="189" t="s">
        <v>229</v>
      </c>
      <c r="AU301" s="189" t="s">
        <v>85</v>
      </c>
      <c r="AV301" s="15" t="s">
        <v>78</v>
      </c>
      <c r="AW301" s="15" t="s">
        <v>30</v>
      </c>
      <c r="AX301" s="15" t="s">
        <v>74</v>
      </c>
      <c r="AY301" s="189" t="s">
        <v>222</v>
      </c>
    </row>
    <row r="302" spans="1:65" s="15" customFormat="1">
      <c r="B302" s="188"/>
      <c r="D302" s="172" t="s">
        <v>229</v>
      </c>
      <c r="E302" s="189" t="s">
        <v>1</v>
      </c>
      <c r="F302" s="190" t="s">
        <v>800</v>
      </c>
      <c r="H302" s="189" t="s">
        <v>1</v>
      </c>
      <c r="I302" s="191"/>
      <c r="L302" s="188"/>
      <c r="M302" s="192"/>
      <c r="N302" s="193"/>
      <c r="O302" s="193"/>
      <c r="P302" s="193"/>
      <c r="Q302" s="193"/>
      <c r="R302" s="193"/>
      <c r="S302" s="193"/>
      <c r="T302" s="194"/>
      <c r="AT302" s="189" t="s">
        <v>229</v>
      </c>
      <c r="AU302" s="189" t="s">
        <v>85</v>
      </c>
      <c r="AV302" s="15" t="s">
        <v>78</v>
      </c>
      <c r="AW302" s="15" t="s">
        <v>30</v>
      </c>
      <c r="AX302" s="15" t="s">
        <v>74</v>
      </c>
      <c r="AY302" s="189" t="s">
        <v>222</v>
      </c>
    </row>
    <row r="303" spans="1:65" s="13" customFormat="1">
      <c r="B303" s="171"/>
      <c r="D303" s="172" t="s">
        <v>229</v>
      </c>
      <c r="E303" s="173" t="s">
        <v>1</v>
      </c>
      <c r="F303" s="174" t="s">
        <v>803</v>
      </c>
      <c r="H303" s="175">
        <v>1</v>
      </c>
      <c r="I303" s="176"/>
      <c r="L303" s="171"/>
      <c r="M303" s="177"/>
      <c r="N303" s="178"/>
      <c r="O303" s="178"/>
      <c r="P303" s="178"/>
      <c r="Q303" s="178"/>
      <c r="R303" s="178"/>
      <c r="S303" s="178"/>
      <c r="T303" s="179"/>
      <c r="AT303" s="173" t="s">
        <v>229</v>
      </c>
      <c r="AU303" s="173" t="s">
        <v>85</v>
      </c>
      <c r="AV303" s="13" t="s">
        <v>85</v>
      </c>
      <c r="AW303" s="13" t="s">
        <v>30</v>
      </c>
      <c r="AX303" s="13" t="s">
        <v>74</v>
      </c>
      <c r="AY303" s="173" t="s">
        <v>222</v>
      </c>
    </row>
    <row r="304" spans="1:65" s="13" customFormat="1">
      <c r="B304" s="171"/>
      <c r="D304" s="172" t="s">
        <v>229</v>
      </c>
      <c r="E304" s="173" t="s">
        <v>1</v>
      </c>
      <c r="F304" s="174" t="s">
        <v>805</v>
      </c>
      <c r="H304" s="175">
        <v>2</v>
      </c>
      <c r="I304" s="176"/>
      <c r="L304" s="171"/>
      <c r="M304" s="177"/>
      <c r="N304" s="178"/>
      <c r="O304" s="178"/>
      <c r="P304" s="178"/>
      <c r="Q304" s="178"/>
      <c r="R304" s="178"/>
      <c r="S304" s="178"/>
      <c r="T304" s="179"/>
      <c r="AT304" s="173" t="s">
        <v>229</v>
      </c>
      <c r="AU304" s="173" t="s">
        <v>85</v>
      </c>
      <c r="AV304" s="13" t="s">
        <v>85</v>
      </c>
      <c r="AW304" s="13" t="s">
        <v>30</v>
      </c>
      <c r="AX304" s="13" t="s">
        <v>74</v>
      </c>
      <c r="AY304" s="173" t="s">
        <v>222</v>
      </c>
    </row>
    <row r="305" spans="1:65" s="14" customFormat="1">
      <c r="B305" s="180"/>
      <c r="D305" s="172" t="s">
        <v>229</v>
      </c>
      <c r="E305" s="181" t="s">
        <v>1</v>
      </c>
      <c r="F305" s="182" t="s">
        <v>232</v>
      </c>
      <c r="H305" s="183">
        <v>3</v>
      </c>
      <c r="I305" s="184"/>
      <c r="L305" s="180"/>
      <c r="M305" s="185"/>
      <c r="N305" s="186"/>
      <c r="O305" s="186"/>
      <c r="P305" s="186"/>
      <c r="Q305" s="186"/>
      <c r="R305" s="186"/>
      <c r="S305" s="186"/>
      <c r="T305" s="187"/>
      <c r="AT305" s="181" t="s">
        <v>229</v>
      </c>
      <c r="AU305" s="181" t="s">
        <v>85</v>
      </c>
      <c r="AV305" s="14" t="s">
        <v>114</v>
      </c>
      <c r="AW305" s="14" t="s">
        <v>30</v>
      </c>
      <c r="AX305" s="14" t="s">
        <v>78</v>
      </c>
      <c r="AY305" s="181" t="s">
        <v>222</v>
      </c>
    </row>
    <row r="306" spans="1:65" s="2" customFormat="1" ht="16.5" customHeight="1">
      <c r="A306" s="33"/>
      <c r="B306" s="156"/>
      <c r="C306" s="209" t="s">
        <v>810</v>
      </c>
      <c r="D306" s="209" t="s">
        <v>588</v>
      </c>
      <c r="E306" s="210" t="s">
        <v>811</v>
      </c>
      <c r="F306" s="211" t="s">
        <v>812</v>
      </c>
      <c r="G306" s="212" t="s">
        <v>227</v>
      </c>
      <c r="H306" s="213">
        <v>1</v>
      </c>
      <c r="I306" s="214"/>
      <c r="J306" s="215">
        <f>ROUND(I306*H306,2)</f>
        <v>0</v>
      </c>
      <c r="K306" s="216"/>
      <c r="L306" s="217"/>
      <c r="M306" s="218" t="s">
        <v>1</v>
      </c>
      <c r="N306" s="219" t="s">
        <v>40</v>
      </c>
      <c r="O306" s="62"/>
      <c r="P306" s="167">
        <f>O306*H306</f>
        <v>0</v>
      </c>
      <c r="Q306" s="167">
        <v>8.8000000000000005E-3</v>
      </c>
      <c r="R306" s="167">
        <f>Q306*H306</f>
        <v>8.8000000000000005E-3</v>
      </c>
      <c r="S306" s="167">
        <v>0</v>
      </c>
      <c r="T306" s="168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9" t="s">
        <v>153</v>
      </c>
      <c r="AT306" s="169" t="s">
        <v>588</v>
      </c>
      <c r="AU306" s="169" t="s">
        <v>85</v>
      </c>
      <c r="AY306" s="18" t="s">
        <v>222</v>
      </c>
      <c r="BE306" s="170">
        <f>IF(N306="základná",J306,0)</f>
        <v>0</v>
      </c>
      <c r="BF306" s="170">
        <f>IF(N306="znížená",J306,0)</f>
        <v>0</v>
      </c>
      <c r="BG306" s="170">
        <f>IF(N306="zákl. prenesená",J306,0)</f>
        <v>0</v>
      </c>
      <c r="BH306" s="170">
        <f>IF(N306="zníž. prenesená",J306,0)</f>
        <v>0</v>
      </c>
      <c r="BI306" s="170">
        <f>IF(N306="nulová",J306,0)</f>
        <v>0</v>
      </c>
      <c r="BJ306" s="18" t="s">
        <v>85</v>
      </c>
      <c r="BK306" s="170">
        <f>ROUND(I306*H306,2)</f>
        <v>0</v>
      </c>
      <c r="BL306" s="18" t="s">
        <v>114</v>
      </c>
      <c r="BM306" s="169" t="s">
        <v>813</v>
      </c>
    </row>
    <row r="307" spans="1:65" s="15" customFormat="1">
      <c r="B307" s="188"/>
      <c r="D307" s="172" t="s">
        <v>229</v>
      </c>
      <c r="E307" s="189" t="s">
        <v>1</v>
      </c>
      <c r="F307" s="190" t="s">
        <v>237</v>
      </c>
      <c r="H307" s="189" t="s">
        <v>1</v>
      </c>
      <c r="I307" s="191"/>
      <c r="L307" s="188"/>
      <c r="M307" s="192"/>
      <c r="N307" s="193"/>
      <c r="O307" s="193"/>
      <c r="P307" s="193"/>
      <c r="Q307" s="193"/>
      <c r="R307" s="193"/>
      <c r="S307" s="193"/>
      <c r="T307" s="194"/>
      <c r="AT307" s="189" t="s">
        <v>229</v>
      </c>
      <c r="AU307" s="189" t="s">
        <v>85</v>
      </c>
      <c r="AV307" s="15" t="s">
        <v>78</v>
      </c>
      <c r="AW307" s="15" t="s">
        <v>30</v>
      </c>
      <c r="AX307" s="15" t="s">
        <v>74</v>
      </c>
      <c r="AY307" s="189" t="s">
        <v>222</v>
      </c>
    </row>
    <row r="308" spans="1:65" s="15" customFormat="1">
      <c r="B308" s="188"/>
      <c r="D308" s="172" t="s">
        <v>229</v>
      </c>
      <c r="E308" s="189" t="s">
        <v>1</v>
      </c>
      <c r="F308" s="190" t="s">
        <v>800</v>
      </c>
      <c r="H308" s="189" t="s">
        <v>1</v>
      </c>
      <c r="I308" s="191"/>
      <c r="L308" s="188"/>
      <c r="M308" s="192"/>
      <c r="N308" s="193"/>
      <c r="O308" s="193"/>
      <c r="P308" s="193"/>
      <c r="Q308" s="193"/>
      <c r="R308" s="193"/>
      <c r="S308" s="193"/>
      <c r="T308" s="194"/>
      <c r="AT308" s="189" t="s">
        <v>229</v>
      </c>
      <c r="AU308" s="189" t="s">
        <v>85</v>
      </c>
      <c r="AV308" s="15" t="s">
        <v>78</v>
      </c>
      <c r="AW308" s="15" t="s">
        <v>30</v>
      </c>
      <c r="AX308" s="15" t="s">
        <v>74</v>
      </c>
      <c r="AY308" s="189" t="s">
        <v>222</v>
      </c>
    </row>
    <row r="309" spans="1:65" s="13" customFormat="1">
      <c r="B309" s="171"/>
      <c r="D309" s="172" t="s">
        <v>229</v>
      </c>
      <c r="E309" s="173" t="s">
        <v>1</v>
      </c>
      <c r="F309" s="174" t="s">
        <v>804</v>
      </c>
      <c r="H309" s="175">
        <v>1</v>
      </c>
      <c r="I309" s="176"/>
      <c r="L309" s="171"/>
      <c r="M309" s="177"/>
      <c r="N309" s="178"/>
      <c r="O309" s="178"/>
      <c r="P309" s="178"/>
      <c r="Q309" s="178"/>
      <c r="R309" s="178"/>
      <c r="S309" s="178"/>
      <c r="T309" s="179"/>
      <c r="AT309" s="173" t="s">
        <v>229</v>
      </c>
      <c r="AU309" s="173" t="s">
        <v>85</v>
      </c>
      <c r="AV309" s="13" t="s">
        <v>85</v>
      </c>
      <c r="AW309" s="13" t="s">
        <v>30</v>
      </c>
      <c r="AX309" s="13" t="s">
        <v>74</v>
      </c>
      <c r="AY309" s="173" t="s">
        <v>222</v>
      </c>
    </row>
    <row r="310" spans="1:65" s="14" customFormat="1">
      <c r="B310" s="180"/>
      <c r="D310" s="172" t="s">
        <v>229</v>
      </c>
      <c r="E310" s="181" t="s">
        <v>1</v>
      </c>
      <c r="F310" s="182" t="s">
        <v>232</v>
      </c>
      <c r="H310" s="183">
        <v>1</v>
      </c>
      <c r="I310" s="184"/>
      <c r="L310" s="180"/>
      <c r="M310" s="185"/>
      <c r="N310" s="186"/>
      <c r="O310" s="186"/>
      <c r="P310" s="186"/>
      <c r="Q310" s="186"/>
      <c r="R310" s="186"/>
      <c r="S310" s="186"/>
      <c r="T310" s="187"/>
      <c r="AT310" s="181" t="s">
        <v>229</v>
      </c>
      <c r="AU310" s="181" t="s">
        <v>85</v>
      </c>
      <c r="AV310" s="14" t="s">
        <v>114</v>
      </c>
      <c r="AW310" s="14" t="s">
        <v>30</v>
      </c>
      <c r="AX310" s="14" t="s">
        <v>78</v>
      </c>
      <c r="AY310" s="181" t="s">
        <v>222</v>
      </c>
    </row>
    <row r="311" spans="1:65" s="2" customFormat="1" ht="16.5" customHeight="1">
      <c r="A311" s="33"/>
      <c r="B311" s="156"/>
      <c r="C311" s="209" t="s">
        <v>814</v>
      </c>
      <c r="D311" s="209" t="s">
        <v>588</v>
      </c>
      <c r="E311" s="210" t="s">
        <v>815</v>
      </c>
      <c r="F311" s="211" t="s">
        <v>816</v>
      </c>
      <c r="G311" s="212" t="s">
        <v>227</v>
      </c>
      <c r="H311" s="213">
        <v>2</v>
      </c>
      <c r="I311" s="214"/>
      <c r="J311" s="215">
        <f>ROUND(I311*H311,2)</f>
        <v>0</v>
      </c>
      <c r="K311" s="216"/>
      <c r="L311" s="217"/>
      <c r="M311" s="218" t="s">
        <v>1</v>
      </c>
      <c r="N311" s="219" t="s">
        <v>40</v>
      </c>
      <c r="O311" s="62"/>
      <c r="P311" s="167">
        <f>O311*H311</f>
        <v>0</v>
      </c>
      <c r="Q311" s="167">
        <v>9.2999999999999992E-3</v>
      </c>
      <c r="R311" s="167">
        <f>Q311*H311</f>
        <v>1.8599999999999998E-2</v>
      </c>
      <c r="S311" s="167">
        <v>0</v>
      </c>
      <c r="T311" s="168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9" t="s">
        <v>153</v>
      </c>
      <c r="AT311" s="169" t="s">
        <v>588</v>
      </c>
      <c r="AU311" s="169" t="s">
        <v>85</v>
      </c>
      <c r="AY311" s="18" t="s">
        <v>222</v>
      </c>
      <c r="BE311" s="170">
        <f>IF(N311="základná",J311,0)</f>
        <v>0</v>
      </c>
      <c r="BF311" s="170">
        <f>IF(N311="znížená",J311,0)</f>
        <v>0</v>
      </c>
      <c r="BG311" s="170">
        <f>IF(N311="zákl. prenesená",J311,0)</f>
        <v>0</v>
      </c>
      <c r="BH311" s="170">
        <f>IF(N311="zníž. prenesená",J311,0)</f>
        <v>0</v>
      </c>
      <c r="BI311" s="170">
        <f>IF(N311="nulová",J311,0)</f>
        <v>0</v>
      </c>
      <c r="BJ311" s="18" t="s">
        <v>85</v>
      </c>
      <c r="BK311" s="170">
        <f>ROUND(I311*H311,2)</f>
        <v>0</v>
      </c>
      <c r="BL311" s="18" t="s">
        <v>114</v>
      </c>
      <c r="BM311" s="169" t="s">
        <v>817</v>
      </c>
    </row>
    <row r="312" spans="1:65" s="15" customFormat="1">
      <c r="B312" s="188"/>
      <c r="D312" s="172" t="s">
        <v>229</v>
      </c>
      <c r="E312" s="189" t="s">
        <v>1</v>
      </c>
      <c r="F312" s="190" t="s">
        <v>237</v>
      </c>
      <c r="H312" s="189" t="s">
        <v>1</v>
      </c>
      <c r="I312" s="191"/>
      <c r="L312" s="188"/>
      <c r="M312" s="192"/>
      <c r="N312" s="193"/>
      <c r="O312" s="193"/>
      <c r="P312" s="193"/>
      <c r="Q312" s="193"/>
      <c r="R312" s="193"/>
      <c r="S312" s="193"/>
      <c r="T312" s="194"/>
      <c r="AT312" s="189" t="s">
        <v>229</v>
      </c>
      <c r="AU312" s="189" t="s">
        <v>85</v>
      </c>
      <c r="AV312" s="15" t="s">
        <v>78</v>
      </c>
      <c r="AW312" s="15" t="s">
        <v>30</v>
      </c>
      <c r="AX312" s="15" t="s">
        <v>74</v>
      </c>
      <c r="AY312" s="189" t="s">
        <v>222</v>
      </c>
    </row>
    <row r="313" spans="1:65" s="13" customFormat="1">
      <c r="B313" s="171"/>
      <c r="D313" s="172" t="s">
        <v>229</v>
      </c>
      <c r="E313" s="173" t="s">
        <v>1</v>
      </c>
      <c r="F313" s="174" t="s">
        <v>801</v>
      </c>
      <c r="H313" s="175">
        <v>1</v>
      </c>
      <c r="I313" s="176"/>
      <c r="L313" s="171"/>
      <c r="M313" s="177"/>
      <c r="N313" s="178"/>
      <c r="O313" s="178"/>
      <c r="P313" s="178"/>
      <c r="Q313" s="178"/>
      <c r="R313" s="178"/>
      <c r="S313" s="178"/>
      <c r="T313" s="179"/>
      <c r="AT313" s="173" t="s">
        <v>229</v>
      </c>
      <c r="AU313" s="173" t="s">
        <v>85</v>
      </c>
      <c r="AV313" s="13" t="s">
        <v>85</v>
      </c>
      <c r="AW313" s="13" t="s">
        <v>30</v>
      </c>
      <c r="AX313" s="13" t="s">
        <v>74</v>
      </c>
      <c r="AY313" s="173" t="s">
        <v>222</v>
      </c>
    </row>
    <row r="314" spans="1:65" s="13" customFormat="1">
      <c r="B314" s="171"/>
      <c r="D314" s="172" t="s">
        <v>229</v>
      </c>
      <c r="E314" s="173" t="s">
        <v>1</v>
      </c>
      <c r="F314" s="174" t="s">
        <v>802</v>
      </c>
      <c r="H314" s="175">
        <v>1</v>
      </c>
      <c r="I314" s="176"/>
      <c r="L314" s="171"/>
      <c r="M314" s="177"/>
      <c r="N314" s="178"/>
      <c r="O314" s="178"/>
      <c r="P314" s="178"/>
      <c r="Q314" s="178"/>
      <c r="R314" s="178"/>
      <c r="S314" s="178"/>
      <c r="T314" s="179"/>
      <c r="AT314" s="173" t="s">
        <v>229</v>
      </c>
      <c r="AU314" s="173" t="s">
        <v>85</v>
      </c>
      <c r="AV314" s="13" t="s">
        <v>85</v>
      </c>
      <c r="AW314" s="13" t="s">
        <v>30</v>
      </c>
      <c r="AX314" s="13" t="s">
        <v>74</v>
      </c>
      <c r="AY314" s="173" t="s">
        <v>222</v>
      </c>
    </row>
    <row r="315" spans="1:65" s="14" customFormat="1">
      <c r="B315" s="180"/>
      <c r="D315" s="172" t="s">
        <v>229</v>
      </c>
      <c r="E315" s="181" t="s">
        <v>1</v>
      </c>
      <c r="F315" s="182" t="s">
        <v>232</v>
      </c>
      <c r="H315" s="183">
        <v>2</v>
      </c>
      <c r="I315" s="184"/>
      <c r="L315" s="180"/>
      <c r="M315" s="185"/>
      <c r="N315" s="186"/>
      <c r="O315" s="186"/>
      <c r="P315" s="186"/>
      <c r="Q315" s="186"/>
      <c r="R315" s="186"/>
      <c r="S315" s="186"/>
      <c r="T315" s="187"/>
      <c r="AT315" s="181" t="s">
        <v>229</v>
      </c>
      <c r="AU315" s="181" t="s">
        <v>85</v>
      </c>
      <c r="AV315" s="14" t="s">
        <v>114</v>
      </c>
      <c r="AW315" s="14" t="s">
        <v>30</v>
      </c>
      <c r="AX315" s="14" t="s">
        <v>78</v>
      </c>
      <c r="AY315" s="181" t="s">
        <v>222</v>
      </c>
    </row>
    <row r="316" spans="1:65" s="2" customFormat="1" ht="24.15" customHeight="1">
      <c r="A316" s="33"/>
      <c r="B316" s="156"/>
      <c r="C316" s="157" t="s">
        <v>818</v>
      </c>
      <c r="D316" s="157" t="s">
        <v>224</v>
      </c>
      <c r="E316" s="158" t="s">
        <v>819</v>
      </c>
      <c r="F316" s="159" t="s">
        <v>820</v>
      </c>
      <c r="G316" s="160" t="s">
        <v>227</v>
      </c>
      <c r="H316" s="161">
        <v>3</v>
      </c>
      <c r="I316" s="162"/>
      <c r="J316" s="163">
        <f>ROUND(I316*H316,2)</f>
        <v>0</v>
      </c>
      <c r="K316" s="164"/>
      <c r="L316" s="34"/>
      <c r="M316" s="165" t="s">
        <v>1</v>
      </c>
      <c r="N316" s="166" t="s">
        <v>40</v>
      </c>
      <c r="O316" s="62"/>
      <c r="P316" s="167">
        <f>O316*H316</f>
        <v>0</v>
      </c>
      <c r="Q316" s="167">
        <v>3.4770000000000002E-2</v>
      </c>
      <c r="R316" s="167">
        <f>Q316*H316</f>
        <v>0.10431000000000001</v>
      </c>
      <c r="S316" s="167">
        <v>0</v>
      </c>
      <c r="T316" s="168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69" t="s">
        <v>114</v>
      </c>
      <c r="AT316" s="169" t="s">
        <v>224</v>
      </c>
      <c r="AU316" s="169" t="s">
        <v>85</v>
      </c>
      <c r="AY316" s="18" t="s">
        <v>222</v>
      </c>
      <c r="BE316" s="170">
        <f>IF(N316="základná",J316,0)</f>
        <v>0</v>
      </c>
      <c r="BF316" s="170">
        <f>IF(N316="znížená",J316,0)</f>
        <v>0</v>
      </c>
      <c r="BG316" s="170">
        <f>IF(N316="zákl. prenesená",J316,0)</f>
        <v>0</v>
      </c>
      <c r="BH316" s="170">
        <f>IF(N316="zníž. prenesená",J316,0)</f>
        <v>0</v>
      </c>
      <c r="BI316" s="170">
        <f>IF(N316="nulová",J316,0)</f>
        <v>0</v>
      </c>
      <c r="BJ316" s="18" t="s">
        <v>85</v>
      </c>
      <c r="BK316" s="170">
        <f>ROUND(I316*H316,2)</f>
        <v>0</v>
      </c>
      <c r="BL316" s="18" t="s">
        <v>114</v>
      </c>
      <c r="BM316" s="169" t="s">
        <v>821</v>
      </c>
    </row>
    <row r="317" spans="1:65" s="15" customFormat="1">
      <c r="B317" s="188"/>
      <c r="D317" s="172" t="s">
        <v>229</v>
      </c>
      <c r="E317" s="189" t="s">
        <v>1</v>
      </c>
      <c r="F317" s="190" t="s">
        <v>237</v>
      </c>
      <c r="H317" s="189" t="s">
        <v>1</v>
      </c>
      <c r="I317" s="191"/>
      <c r="L317" s="188"/>
      <c r="M317" s="192"/>
      <c r="N317" s="193"/>
      <c r="O317" s="193"/>
      <c r="P317" s="193"/>
      <c r="Q317" s="193"/>
      <c r="R317" s="193"/>
      <c r="S317" s="193"/>
      <c r="T317" s="194"/>
      <c r="AT317" s="189" t="s">
        <v>229</v>
      </c>
      <c r="AU317" s="189" t="s">
        <v>85</v>
      </c>
      <c r="AV317" s="15" t="s">
        <v>78</v>
      </c>
      <c r="AW317" s="15" t="s">
        <v>30</v>
      </c>
      <c r="AX317" s="15" t="s">
        <v>74</v>
      </c>
      <c r="AY317" s="189" t="s">
        <v>222</v>
      </c>
    </row>
    <row r="318" spans="1:65" s="15" customFormat="1">
      <c r="B318" s="188"/>
      <c r="D318" s="172" t="s">
        <v>229</v>
      </c>
      <c r="E318" s="189" t="s">
        <v>1</v>
      </c>
      <c r="F318" s="190" t="s">
        <v>822</v>
      </c>
      <c r="H318" s="189" t="s">
        <v>1</v>
      </c>
      <c r="I318" s="191"/>
      <c r="L318" s="188"/>
      <c r="M318" s="192"/>
      <c r="N318" s="193"/>
      <c r="O318" s="193"/>
      <c r="P318" s="193"/>
      <c r="Q318" s="193"/>
      <c r="R318" s="193"/>
      <c r="S318" s="193"/>
      <c r="T318" s="194"/>
      <c r="AT318" s="189" t="s">
        <v>229</v>
      </c>
      <c r="AU318" s="189" t="s">
        <v>85</v>
      </c>
      <c r="AV318" s="15" t="s">
        <v>78</v>
      </c>
      <c r="AW318" s="15" t="s">
        <v>30</v>
      </c>
      <c r="AX318" s="15" t="s">
        <v>74</v>
      </c>
      <c r="AY318" s="189" t="s">
        <v>222</v>
      </c>
    </row>
    <row r="319" spans="1:65" s="13" customFormat="1">
      <c r="B319" s="171"/>
      <c r="D319" s="172" t="s">
        <v>229</v>
      </c>
      <c r="E319" s="173" t="s">
        <v>1</v>
      </c>
      <c r="F319" s="174" t="s">
        <v>823</v>
      </c>
      <c r="H319" s="175">
        <v>1</v>
      </c>
      <c r="I319" s="176"/>
      <c r="L319" s="171"/>
      <c r="M319" s="177"/>
      <c r="N319" s="178"/>
      <c r="O319" s="178"/>
      <c r="P319" s="178"/>
      <c r="Q319" s="178"/>
      <c r="R319" s="178"/>
      <c r="S319" s="178"/>
      <c r="T319" s="179"/>
      <c r="AT319" s="173" t="s">
        <v>229</v>
      </c>
      <c r="AU319" s="173" t="s">
        <v>85</v>
      </c>
      <c r="AV319" s="13" t="s">
        <v>85</v>
      </c>
      <c r="AW319" s="13" t="s">
        <v>30</v>
      </c>
      <c r="AX319" s="13" t="s">
        <v>74</v>
      </c>
      <c r="AY319" s="173" t="s">
        <v>222</v>
      </c>
    </row>
    <row r="320" spans="1:65" s="13" customFormat="1">
      <c r="B320" s="171"/>
      <c r="D320" s="172" t="s">
        <v>229</v>
      </c>
      <c r="E320" s="173" t="s">
        <v>1</v>
      </c>
      <c r="F320" s="174" t="s">
        <v>824</v>
      </c>
      <c r="H320" s="175">
        <v>1</v>
      </c>
      <c r="I320" s="176"/>
      <c r="L320" s="171"/>
      <c r="M320" s="177"/>
      <c r="N320" s="178"/>
      <c r="O320" s="178"/>
      <c r="P320" s="178"/>
      <c r="Q320" s="178"/>
      <c r="R320" s="178"/>
      <c r="S320" s="178"/>
      <c r="T320" s="179"/>
      <c r="AT320" s="173" t="s">
        <v>229</v>
      </c>
      <c r="AU320" s="173" t="s">
        <v>85</v>
      </c>
      <c r="AV320" s="13" t="s">
        <v>85</v>
      </c>
      <c r="AW320" s="13" t="s">
        <v>30</v>
      </c>
      <c r="AX320" s="13" t="s">
        <v>74</v>
      </c>
      <c r="AY320" s="173" t="s">
        <v>222</v>
      </c>
    </row>
    <row r="321" spans="1:65" s="13" customFormat="1">
      <c r="B321" s="171"/>
      <c r="D321" s="172" t="s">
        <v>229</v>
      </c>
      <c r="E321" s="173" t="s">
        <v>1</v>
      </c>
      <c r="F321" s="174" t="s">
        <v>825</v>
      </c>
      <c r="H321" s="175">
        <v>1</v>
      </c>
      <c r="I321" s="176"/>
      <c r="L321" s="171"/>
      <c r="M321" s="177"/>
      <c r="N321" s="178"/>
      <c r="O321" s="178"/>
      <c r="P321" s="178"/>
      <c r="Q321" s="178"/>
      <c r="R321" s="178"/>
      <c r="S321" s="178"/>
      <c r="T321" s="179"/>
      <c r="AT321" s="173" t="s">
        <v>229</v>
      </c>
      <c r="AU321" s="173" t="s">
        <v>85</v>
      </c>
      <c r="AV321" s="13" t="s">
        <v>85</v>
      </c>
      <c r="AW321" s="13" t="s">
        <v>30</v>
      </c>
      <c r="AX321" s="13" t="s">
        <v>74</v>
      </c>
      <c r="AY321" s="173" t="s">
        <v>222</v>
      </c>
    </row>
    <row r="322" spans="1:65" s="14" customFormat="1">
      <c r="B322" s="180"/>
      <c r="D322" s="172" t="s">
        <v>229</v>
      </c>
      <c r="E322" s="181" t="s">
        <v>1</v>
      </c>
      <c r="F322" s="182" t="s">
        <v>232</v>
      </c>
      <c r="H322" s="183">
        <v>3</v>
      </c>
      <c r="I322" s="184"/>
      <c r="L322" s="180"/>
      <c r="M322" s="185"/>
      <c r="N322" s="186"/>
      <c r="O322" s="186"/>
      <c r="P322" s="186"/>
      <c r="Q322" s="186"/>
      <c r="R322" s="186"/>
      <c r="S322" s="186"/>
      <c r="T322" s="187"/>
      <c r="AT322" s="181" t="s">
        <v>229</v>
      </c>
      <c r="AU322" s="181" t="s">
        <v>85</v>
      </c>
      <c r="AV322" s="14" t="s">
        <v>114</v>
      </c>
      <c r="AW322" s="14" t="s">
        <v>30</v>
      </c>
      <c r="AX322" s="14" t="s">
        <v>78</v>
      </c>
      <c r="AY322" s="181" t="s">
        <v>222</v>
      </c>
    </row>
    <row r="323" spans="1:65" s="12" customFormat="1" ht="22.95" customHeight="1">
      <c r="B323" s="143"/>
      <c r="D323" s="144" t="s">
        <v>73</v>
      </c>
      <c r="E323" s="154" t="s">
        <v>504</v>
      </c>
      <c r="F323" s="154" t="s">
        <v>505</v>
      </c>
      <c r="I323" s="146"/>
      <c r="J323" s="155">
        <f>BK323</f>
        <v>0</v>
      </c>
      <c r="L323" s="143"/>
      <c r="M323" s="148"/>
      <c r="N323" s="149"/>
      <c r="O323" s="149"/>
      <c r="P323" s="150">
        <f>P324</f>
        <v>0</v>
      </c>
      <c r="Q323" s="149"/>
      <c r="R323" s="150">
        <f>R324</f>
        <v>0</v>
      </c>
      <c r="S323" s="149"/>
      <c r="T323" s="151">
        <f>T324</f>
        <v>0</v>
      </c>
      <c r="AR323" s="144" t="s">
        <v>78</v>
      </c>
      <c r="AT323" s="152" t="s">
        <v>73</v>
      </c>
      <c r="AU323" s="152" t="s">
        <v>78</v>
      </c>
      <c r="AY323" s="144" t="s">
        <v>222</v>
      </c>
      <c r="BK323" s="153">
        <f>BK324</f>
        <v>0</v>
      </c>
    </row>
    <row r="324" spans="1:65" s="2" customFormat="1" ht="24.15" customHeight="1">
      <c r="A324" s="33"/>
      <c r="B324" s="156"/>
      <c r="C324" s="157" t="s">
        <v>826</v>
      </c>
      <c r="D324" s="157" t="s">
        <v>224</v>
      </c>
      <c r="E324" s="158" t="s">
        <v>507</v>
      </c>
      <c r="F324" s="159" t="s">
        <v>508</v>
      </c>
      <c r="G324" s="160" t="s">
        <v>482</v>
      </c>
      <c r="H324" s="161">
        <v>187.82</v>
      </c>
      <c r="I324" s="162"/>
      <c r="J324" s="163">
        <f>ROUND(I324*H324,2)</f>
        <v>0</v>
      </c>
      <c r="K324" s="164"/>
      <c r="L324" s="34"/>
      <c r="M324" s="220" t="s">
        <v>1</v>
      </c>
      <c r="N324" s="221" t="s">
        <v>40</v>
      </c>
      <c r="O324" s="222"/>
      <c r="P324" s="223">
        <f>O324*H324</f>
        <v>0</v>
      </c>
      <c r="Q324" s="223">
        <v>0</v>
      </c>
      <c r="R324" s="223">
        <f>Q324*H324</f>
        <v>0</v>
      </c>
      <c r="S324" s="223">
        <v>0</v>
      </c>
      <c r="T324" s="224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9" t="s">
        <v>114</v>
      </c>
      <c r="AT324" s="169" t="s">
        <v>224</v>
      </c>
      <c r="AU324" s="169" t="s">
        <v>85</v>
      </c>
      <c r="AY324" s="18" t="s">
        <v>222</v>
      </c>
      <c r="BE324" s="170">
        <f>IF(N324="základná",J324,0)</f>
        <v>0</v>
      </c>
      <c r="BF324" s="170">
        <f>IF(N324="znížená",J324,0)</f>
        <v>0</v>
      </c>
      <c r="BG324" s="170">
        <f>IF(N324="zákl. prenesená",J324,0)</f>
        <v>0</v>
      </c>
      <c r="BH324" s="170">
        <f>IF(N324="zníž. prenesená",J324,0)</f>
        <v>0</v>
      </c>
      <c r="BI324" s="170">
        <f>IF(N324="nulová",J324,0)</f>
        <v>0</v>
      </c>
      <c r="BJ324" s="18" t="s">
        <v>85</v>
      </c>
      <c r="BK324" s="170">
        <f>ROUND(I324*H324,2)</f>
        <v>0</v>
      </c>
      <c r="BL324" s="18" t="s">
        <v>114</v>
      </c>
      <c r="BM324" s="169" t="s">
        <v>827</v>
      </c>
    </row>
    <row r="325" spans="1:65" s="2" customFormat="1" ht="6.9" customHeight="1">
      <c r="A325" s="33"/>
      <c r="B325" s="51"/>
      <c r="C325" s="52"/>
      <c r="D325" s="52"/>
      <c r="E325" s="52"/>
      <c r="F325" s="52"/>
      <c r="G325" s="52"/>
      <c r="H325" s="52"/>
      <c r="I325" s="52"/>
      <c r="J325" s="52"/>
      <c r="K325" s="52"/>
      <c r="L325" s="34"/>
      <c r="M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</row>
    <row r="328" spans="1:65">
      <c r="C328" s="281" t="s">
        <v>3286</v>
      </c>
      <c r="D328" s="281"/>
      <c r="E328" s="281"/>
      <c r="F328" s="281"/>
      <c r="G328" s="281"/>
      <c r="H328" s="281"/>
      <c r="I328" s="281"/>
      <c r="J328" s="281"/>
    </row>
    <row r="329" spans="1:65">
      <c r="C329" s="281"/>
      <c r="D329" s="281"/>
      <c r="E329" s="281"/>
      <c r="F329" s="281"/>
      <c r="G329" s="281"/>
      <c r="H329" s="281"/>
      <c r="I329" s="281"/>
      <c r="J329" s="281"/>
    </row>
    <row r="330" spans="1:65">
      <c r="C330" s="281"/>
      <c r="D330" s="281"/>
      <c r="E330" s="281"/>
      <c r="F330" s="281"/>
      <c r="G330" s="281"/>
      <c r="H330" s="281"/>
      <c r="I330" s="281"/>
      <c r="J330" s="281"/>
    </row>
    <row r="331" spans="1:65">
      <c r="C331" s="281"/>
      <c r="D331" s="281"/>
      <c r="E331" s="281"/>
      <c r="F331" s="281"/>
      <c r="G331" s="281"/>
      <c r="H331" s="281"/>
      <c r="I331" s="281"/>
      <c r="J331" s="281"/>
    </row>
    <row r="332" spans="1:65">
      <c r="C332" s="281"/>
      <c r="D332" s="281"/>
      <c r="E332" s="281"/>
      <c r="F332" s="281"/>
      <c r="G332" s="281"/>
      <c r="H332" s="281"/>
      <c r="I332" s="281"/>
      <c r="J332" s="281"/>
    </row>
    <row r="335" spans="1:65">
      <c r="C335" s="281" t="s">
        <v>3287</v>
      </c>
      <c r="D335" s="281"/>
      <c r="E335" s="281"/>
      <c r="F335" s="281"/>
      <c r="G335" s="281"/>
      <c r="H335" s="281"/>
      <c r="I335" s="281"/>
      <c r="J335" s="281"/>
    </row>
    <row r="336" spans="1:65">
      <c r="C336" s="281"/>
      <c r="D336" s="281"/>
      <c r="E336" s="281"/>
      <c r="F336" s="281"/>
      <c r="G336" s="281"/>
      <c r="H336" s="281"/>
      <c r="I336" s="281"/>
      <c r="J336" s="281"/>
    </row>
    <row r="337" spans="3:10">
      <c r="C337" s="281"/>
      <c r="D337" s="281"/>
      <c r="E337" s="281"/>
      <c r="F337" s="281"/>
      <c r="G337" s="281"/>
      <c r="H337" s="281"/>
      <c r="I337" s="281"/>
      <c r="J337" s="281"/>
    </row>
    <row r="338" spans="3:10">
      <c r="C338" s="281"/>
      <c r="D338" s="281"/>
      <c r="E338" s="281"/>
      <c r="F338" s="281"/>
      <c r="G338" s="281"/>
      <c r="H338" s="281"/>
      <c r="I338" s="281"/>
      <c r="J338" s="281"/>
    </row>
    <row r="344" spans="3:10">
      <c r="C344" s="281" t="s">
        <v>3288</v>
      </c>
      <c r="D344" s="281"/>
      <c r="E344" s="281"/>
      <c r="F344" s="281"/>
      <c r="G344" s="281"/>
      <c r="H344" s="281"/>
      <c r="I344" s="281"/>
      <c r="J344" s="281"/>
    </row>
    <row r="345" spans="3:10">
      <c r="C345" s="281"/>
      <c r="D345" s="281"/>
      <c r="E345" s="281"/>
      <c r="F345" s="281"/>
      <c r="G345" s="281"/>
      <c r="H345" s="281"/>
      <c r="I345" s="281"/>
      <c r="J345" s="281"/>
    </row>
  </sheetData>
  <autoFilter ref="C130:K324" xr:uid="{00000000-0009-0000-0000-000003000000}"/>
  <mergeCells count="18">
    <mergeCell ref="C328:J332"/>
    <mergeCell ref="C335:J338"/>
    <mergeCell ref="C344:J345"/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83"/>
  <sheetViews>
    <sheetView showGridLines="0" topLeftCell="A150" zoomScale="120" zoomScaleNormal="120" workbookViewId="0">
      <selection activeCell="C181" sqref="C181:J18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105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649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6.5" customHeight="1">
      <c r="A13" s="33"/>
      <c r="B13" s="34"/>
      <c r="C13" s="33"/>
      <c r="D13" s="33"/>
      <c r="E13" s="259" t="s">
        <v>828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 t="str">
        <f>IF('Rekapitulácia stavby'!AN19="","",'Rekapitulácia stavby'!AN19)</f>
        <v/>
      </c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tr">
        <f>IF('Rekapitulácia stavby'!E20="","",'Rekapitulácia stavby'!E20)</f>
        <v/>
      </c>
      <c r="F28" s="33"/>
      <c r="G28" s="33"/>
      <c r="H28" s="33"/>
      <c r="I28" s="28" t="s">
        <v>25</v>
      </c>
      <c r="J28" s="26" t="str">
        <f>IF('Rekapitulácia stavby'!AN20="","",'Rekapitulácia stavby'!AN20)</f>
        <v/>
      </c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ROUND(J130,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ROUND((SUM(BE130:BE157)),  2)</f>
        <v>0</v>
      </c>
      <c r="G37" s="109"/>
      <c r="H37" s="109"/>
      <c r="I37" s="110">
        <v>0.2</v>
      </c>
      <c r="J37" s="108">
        <f>ROUND(((SUM(BE130:BE157))*I37),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ROUND((SUM(BF130:BF157)),  2)</f>
        <v>0</v>
      </c>
      <c r="G38" s="109"/>
      <c r="H38" s="109"/>
      <c r="I38" s="110">
        <v>0.2</v>
      </c>
      <c r="J38" s="108">
        <f>ROUND(((SUM(BF130:BF157))*I38),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ROUND((SUM(BG130:BG157)),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ROUND((SUM(BH130:BH157)),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ROUND((SUM(BI130:BI157)),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649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6.5" customHeight="1">
      <c r="A91" s="33"/>
      <c r="B91" s="34"/>
      <c r="C91" s="33"/>
      <c r="D91" s="33"/>
      <c r="E91" s="259" t="str">
        <f>E13</f>
        <v>SO 01.3 - Zdravotechnika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5.1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 t="str">
        <f>E28</f>
        <v/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J130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J131</f>
        <v>0</v>
      </c>
      <c r="L101" s="124"/>
    </row>
    <row r="102" spans="1:47" s="10" customFormat="1" ht="19.95" customHeight="1">
      <c r="B102" s="128"/>
      <c r="D102" s="129" t="s">
        <v>651</v>
      </c>
      <c r="E102" s="130"/>
      <c r="F102" s="130"/>
      <c r="G102" s="130"/>
      <c r="H102" s="130"/>
      <c r="I102" s="130"/>
      <c r="J102" s="131">
        <f>J132</f>
        <v>0</v>
      </c>
      <c r="L102" s="128"/>
    </row>
    <row r="103" spans="1:47" s="10" customFormat="1" ht="19.95" customHeight="1">
      <c r="B103" s="128"/>
      <c r="D103" s="129" t="s">
        <v>654</v>
      </c>
      <c r="E103" s="130"/>
      <c r="F103" s="130"/>
      <c r="G103" s="130"/>
      <c r="H103" s="130"/>
      <c r="I103" s="130"/>
      <c r="J103" s="131">
        <f>J141</f>
        <v>0</v>
      </c>
      <c r="L103" s="128"/>
    </row>
    <row r="104" spans="1:47" s="10" customFormat="1" ht="19.95" customHeight="1">
      <c r="B104" s="128"/>
      <c r="D104" s="129" t="s">
        <v>200</v>
      </c>
      <c r="E104" s="130"/>
      <c r="F104" s="130"/>
      <c r="G104" s="130"/>
      <c r="H104" s="130"/>
      <c r="I104" s="130"/>
      <c r="J104" s="131">
        <f>J143</f>
        <v>0</v>
      </c>
      <c r="L104" s="128"/>
    </row>
    <row r="105" spans="1:47" s="9" customFormat="1" ht="24.9" customHeight="1">
      <c r="B105" s="124"/>
      <c r="D105" s="125" t="s">
        <v>202</v>
      </c>
      <c r="E105" s="126"/>
      <c r="F105" s="126"/>
      <c r="G105" s="126"/>
      <c r="H105" s="126"/>
      <c r="I105" s="126"/>
      <c r="J105" s="127">
        <f>J153</f>
        <v>0</v>
      </c>
      <c r="L105" s="124"/>
    </row>
    <row r="106" spans="1:47" s="10" customFormat="1" ht="19.95" customHeight="1">
      <c r="B106" s="128"/>
      <c r="D106" s="129" t="s">
        <v>829</v>
      </c>
      <c r="E106" s="130"/>
      <c r="F106" s="130"/>
      <c r="G106" s="130"/>
      <c r="H106" s="130"/>
      <c r="I106" s="130"/>
      <c r="J106" s="131">
        <f>J154</f>
        <v>0</v>
      </c>
      <c r="L106" s="128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" customHeight="1">
      <c r="A108" s="33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6.9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24.9" customHeight="1">
      <c r="A113" s="33"/>
      <c r="B113" s="34"/>
      <c r="C113" s="22" t="s">
        <v>208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6.5" customHeight="1">
      <c r="A116" s="33"/>
      <c r="B116" s="34"/>
      <c r="C116" s="33"/>
      <c r="D116" s="33"/>
      <c r="E116" s="277" t="str">
        <f>E7</f>
        <v>Výstavba zberného dvora Gemerská Poloma</v>
      </c>
      <c r="F116" s="278"/>
      <c r="G116" s="278"/>
      <c r="H116" s="278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1" customFormat="1" ht="12" customHeight="1">
      <c r="B117" s="21"/>
      <c r="C117" s="28" t="s">
        <v>187</v>
      </c>
      <c r="L117" s="21"/>
    </row>
    <row r="118" spans="1:31" s="1" customFormat="1" ht="16.5" customHeight="1">
      <c r="B118" s="21"/>
      <c r="E118" s="277" t="s">
        <v>649</v>
      </c>
      <c r="F118" s="240"/>
      <c r="G118" s="240"/>
      <c r="H118" s="240"/>
      <c r="L118" s="21"/>
    </row>
    <row r="119" spans="1:31" s="1" customFormat="1" ht="12" customHeight="1">
      <c r="B119" s="21"/>
      <c r="C119" s="28" t="s">
        <v>189</v>
      </c>
      <c r="L119" s="21"/>
    </row>
    <row r="120" spans="1:31" s="2" customFormat="1" ht="16.5" customHeight="1">
      <c r="A120" s="33"/>
      <c r="B120" s="34"/>
      <c r="C120" s="33"/>
      <c r="D120" s="33"/>
      <c r="E120" s="279" t="s">
        <v>190</v>
      </c>
      <c r="F120" s="276"/>
      <c r="G120" s="276"/>
      <c r="H120" s="276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191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59" t="str">
        <f>E13</f>
        <v>SO 01.3 - Zdravotechnika</v>
      </c>
      <c r="F122" s="276"/>
      <c r="G122" s="276"/>
      <c r="H122" s="276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</v>
      </c>
      <c r="D124" s="33"/>
      <c r="E124" s="33"/>
      <c r="F124" s="26" t="str">
        <f>F16</f>
        <v>Gemerska Poloma</v>
      </c>
      <c r="G124" s="33"/>
      <c r="H124" s="33"/>
      <c r="I124" s="28" t="s">
        <v>21</v>
      </c>
      <c r="J124" s="59" t="str">
        <f>IF(J16="","",J16)</f>
        <v/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15" customHeight="1">
      <c r="A126" s="33"/>
      <c r="B126" s="34"/>
      <c r="C126" s="28" t="s">
        <v>22</v>
      </c>
      <c r="D126" s="33"/>
      <c r="E126" s="33"/>
      <c r="F126" s="26" t="str">
        <f>E19</f>
        <v>Obec Gemerská Poloma,Nám.SNP 211 Gemerská Poloma</v>
      </c>
      <c r="G126" s="33"/>
      <c r="H126" s="33"/>
      <c r="I126" s="28" t="s">
        <v>28</v>
      </c>
      <c r="J126" s="31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15" customHeight="1">
      <c r="A127" s="33"/>
      <c r="B127" s="34"/>
      <c r="C127" s="28" t="s">
        <v>26</v>
      </c>
      <c r="D127" s="33"/>
      <c r="E127" s="33"/>
      <c r="F127" s="26" t="str">
        <f>IF(E22="","",E22)</f>
        <v/>
      </c>
      <c r="G127" s="33"/>
      <c r="H127" s="33"/>
      <c r="I127" s="28" t="s">
        <v>31</v>
      </c>
      <c r="J127" s="31" t="str">
        <f>E28</f>
        <v/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32"/>
      <c r="B129" s="133"/>
      <c r="C129" s="134" t="s">
        <v>209</v>
      </c>
      <c r="D129" s="135" t="s">
        <v>59</v>
      </c>
      <c r="E129" s="135" t="s">
        <v>55</v>
      </c>
      <c r="F129" s="135" t="s">
        <v>56</v>
      </c>
      <c r="G129" s="135" t="s">
        <v>210</v>
      </c>
      <c r="H129" s="135" t="s">
        <v>211</v>
      </c>
      <c r="I129" s="135" t="s">
        <v>212</v>
      </c>
      <c r="J129" s="136" t="s">
        <v>196</v>
      </c>
      <c r="K129" s="137" t="s">
        <v>213</v>
      </c>
      <c r="L129" s="138"/>
      <c r="M129" s="66" t="s">
        <v>1</v>
      </c>
      <c r="N129" s="67" t="s">
        <v>38</v>
      </c>
      <c r="O129" s="67" t="s">
        <v>214</v>
      </c>
      <c r="P129" s="67" t="s">
        <v>215</v>
      </c>
      <c r="Q129" s="67" t="s">
        <v>216</v>
      </c>
      <c r="R129" s="67" t="s">
        <v>217</v>
      </c>
      <c r="S129" s="67" t="s">
        <v>218</v>
      </c>
      <c r="T129" s="68" t="s">
        <v>219</v>
      </c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</row>
    <row r="130" spans="1:65" s="2" customFormat="1" ht="22.95" customHeight="1">
      <c r="A130" s="33"/>
      <c r="B130" s="34"/>
      <c r="C130" s="73" t="s">
        <v>197</v>
      </c>
      <c r="D130" s="33"/>
      <c r="E130" s="33"/>
      <c r="F130" s="33"/>
      <c r="G130" s="33"/>
      <c r="H130" s="33"/>
      <c r="I130" s="33"/>
      <c r="J130" s="139">
        <f>BK130</f>
        <v>0</v>
      </c>
      <c r="K130" s="33"/>
      <c r="L130" s="34"/>
      <c r="M130" s="69"/>
      <c r="N130" s="60"/>
      <c r="O130" s="70"/>
      <c r="P130" s="140">
        <f>P131+P153</f>
        <v>0</v>
      </c>
      <c r="Q130" s="70"/>
      <c r="R130" s="140">
        <f>R131+R153</f>
        <v>0</v>
      </c>
      <c r="S130" s="70"/>
      <c r="T130" s="141">
        <f>T131+T153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73</v>
      </c>
      <c r="AU130" s="18" t="s">
        <v>198</v>
      </c>
      <c r="BK130" s="142">
        <f>BK131+BK153</f>
        <v>0</v>
      </c>
    </row>
    <row r="131" spans="1:65" s="12" customFormat="1" ht="25.95" customHeight="1">
      <c r="B131" s="143"/>
      <c r="D131" s="144" t="s">
        <v>73</v>
      </c>
      <c r="E131" s="145" t="s">
        <v>220</v>
      </c>
      <c r="F131" s="145" t="s">
        <v>221</v>
      </c>
      <c r="I131" s="146"/>
      <c r="J131" s="147">
        <f>BK131</f>
        <v>0</v>
      </c>
      <c r="L131" s="143"/>
      <c r="M131" s="148"/>
      <c r="N131" s="149"/>
      <c r="O131" s="149"/>
      <c r="P131" s="150">
        <f>P132+P141+P143</f>
        <v>0</v>
      </c>
      <c r="Q131" s="149"/>
      <c r="R131" s="150">
        <f>R132+R141+R143</f>
        <v>0</v>
      </c>
      <c r="S131" s="149"/>
      <c r="T131" s="151">
        <f>T132+T141+T143</f>
        <v>0</v>
      </c>
      <c r="AR131" s="144" t="s">
        <v>78</v>
      </c>
      <c r="AT131" s="152" t="s">
        <v>73</v>
      </c>
      <c r="AU131" s="152" t="s">
        <v>74</v>
      </c>
      <c r="AY131" s="144" t="s">
        <v>222</v>
      </c>
      <c r="BK131" s="153">
        <f>BK132+BK141+BK143</f>
        <v>0</v>
      </c>
    </row>
    <row r="132" spans="1:65" s="12" customFormat="1" ht="22.95" customHeight="1">
      <c r="B132" s="143"/>
      <c r="D132" s="144" t="s">
        <v>73</v>
      </c>
      <c r="E132" s="154" t="s">
        <v>78</v>
      </c>
      <c r="F132" s="154" t="s">
        <v>656</v>
      </c>
      <c r="I132" s="146"/>
      <c r="J132" s="155">
        <f>BK132</f>
        <v>0</v>
      </c>
      <c r="L132" s="143"/>
      <c r="M132" s="148"/>
      <c r="N132" s="149"/>
      <c r="O132" s="149"/>
      <c r="P132" s="150">
        <f>SUM(P133:P140)</f>
        <v>0</v>
      </c>
      <c r="Q132" s="149"/>
      <c r="R132" s="150">
        <f>SUM(R133:R140)</f>
        <v>0</v>
      </c>
      <c r="S132" s="149"/>
      <c r="T132" s="151">
        <f>SUM(T133:T140)</f>
        <v>0</v>
      </c>
      <c r="AR132" s="144" t="s">
        <v>78</v>
      </c>
      <c r="AT132" s="152" t="s">
        <v>73</v>
      </c>
      <c r="AU132" s="152" t="s">
        <v>78</v>
      </c>
      <c r="AY132" s="144" t="s">
        <v>222</v>
      </c>
      <c r="BK132" s="153">
        <f>SUM(BK133:BK140)</f>
        <v>0</v>
      </c>
    </row>
    <row r="133" spans="1:65" s="2" customFormat="1" ht="16.5" customHeight="1">
      <c r="A133" s="33"/>
      <c r="B133" s="156"/>
      <c r="C133" s="157" t="s">
        <v>78</v>
      </c>
      <c r="D133" s="157" t="s">
        <v>224</v>
      </c>
      <c r="E133" s="158" t="s">
        <v>830</v>
      </c>
      <c r="F133" s="159" t="s">
        <v>831</v>
      </c>
      <c r="G133" s="160" t="s">
        <v>235</v>
      </c>
      <c r="H133" s="161">
        <v>6</v>
      </c>
      <c r="I133" s="162"/>
      <c r="J133" s="163">
        <f t="shared" ref="J133:J140" si="0">ROUND(I133*H133,2)</f>
        <v>0</v>
      </c>
      <c r="K133" s="164"/>
      <c r="L133" s="34"/>
      <c r="M133" s="165" t="s">
        <v>1</v>
      </c>
      <c r="N133" s="166" t="s">
        <v>40</v>
      </c>
      <c r="O133" s="62"/>
      <c r="P133" s="167">
        <f t="shared" ref="P133:P140" si="1">O133*H133</f>
        <v>0</v>
      </c>
      <c r="Q133" s="167">
        <v>0</v>
      </c>
      <c r="R133" s="167">
        <f t="shared" ref="R133:R140" si="2">Q133*H133</f>
        <v>0</v>
      </c>
      <c r="S133" s="167">
        <v>0</v>
      </c>
      <c r="T133" s="168">
        <f t="shared" ref="T133:T140" si="3"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114</v>
      </c>
      <c r="AT133" s="169" t="s">
        <v>224</v>
      </c>
      <c r="AU133" s="169" t="s">
        <v>85</v>
      </c>
      <c r="AY133" s="18" t="s">
        <v>222</v>
      </c>
      <c r="BE133" s="170">
        <f t="shared" ref="BE133:BE140" si="4">IF(N133="základná",J133,0)</f>
        <v>0</v>
      </c>
      <c r="BF133" s="170">
        <f t="shared" ref="BF133:BF140" si="5">IF(N133="znížená",J133,0)</f>
        <v>0</v>
      </c>
      <c r="BG133" s="170">
        <f t="shared" ref="BG133:BG140" si="6">IF(N133="zákl. prenesená",J133,0)</f>
        <v>0</v>
      </c>
      <c r="BH133" s="170">
        <f t="shared" ref="BH133:BH140" si="7">IF(N133="zníž. prenesená",J133,0)</f>
        <v>0</v>
      </c>
      <c r="BI133" s="170">
        <f t="shared" ref="BI133:BI140" si="8">IF(N133="nulová",J133,0)</f>
        <v>0</v>
      </c>
      <c r="BJ133" s="18" t="s">
        <v>85</v>
      </c>
      <c r="BK133" s="170">
        <f t="shared" ref="BK133:BK140" si="9">ROUND(I133*H133,2)</f>
        <v>0</v>
      </c>
      <c r="BL133" s="18" t="s">
        <v>114</v>
      </c>
      <c r="BM133" s="169" t="s">
        <v>832</v>
      </c>
    </row>
    <row r="134" spans="1:65" s="2" customFormat="1" ht="16.5" customHeight="1">
      <c r="A134" s="33"/>
      <c r="B134" s="156"/>
      <c r="C134" s="157" t="s">
        <v>85</v>
      </c>
      <c r="D134" s="157" t="s">
        <v>224</v>
      </c>
      <c r="E134" s="158" t="s">
        <v>833</v>
      </c>
      <c r="F134" s="159" t="s">
        <v>834</v>
      </c>
      <c r="G134" s="160" t="s">
        <v>235</v>
      </c>
      <c r="H134" s="161">
        <v>6</v>
      </c>
      <c r="I134" s="162"/>
      <c r="J134" s="163">
        <f t="shared" si="0"/>
        <v>0</v>
      </c>
      <c r="K134" s="164"/>
      <c r="L134" s="34"/>
      <c r="M134" s="165" t="s">
        <v>1</v>
      </c>
      <c r="N134" s="166" t="s">
        <v>40</v>
      </c>
      <c r="O134" s="62"/>
      <c r="P134" s="167">
        <f t="shared" si="1"/>
        <v>0</v>
      </c>
      <c r="Q134" s="167">
        <v>0</v>
      </c>
      <c r="R134" s="167">
        <f t="shared" si="2"/>
        <v>0</v>
      </c>
      <c r="S134" s="167">
        <v>0</v>
      </c>
      <c r="T134" s="168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114</v>
      </c>
      <c r="AT134" s="169" t="s">
        <v>224</v>
      </c>
      <c r="AU134" s="169" t="s">
        <v>85</v>
      </c>
      <c r="AY134" s="18" t="s">
        <v>222</v>
      </c>
      <c r="BE134" s="170">
        <f t="shared" si="4"/>
        <v>0</v>
      </c>
      <c r="BF134" s="170">
        <f t="shared" si="5"/>
        <v>0</v>
      </c>
      <c r="BG134" s="170">
        <f t="shared" si="6"/>
        <v>0</v>
      </c>
      <c r="BH134" s="170">
        <f t="shared" si="7"/>
        <v>0</v>
      </c>
      <c r="BI134" s="170">
        <f t="shared" si="8"/>
        <v>0</v>
      </c>
      <c r="BJ134" s="18" t="s">
        <v>85</v>
      </c>
      <c r="BK134" s="170">
        <f t="shared" si="9"/>
        <v>0</v>
      </c>
      <c r="BL134" s="18" t="s">
        <v>114</v>
      </c>
      <c r="BM134" s="169" t="s">
        <v>835</v>
      </c>
    </row>
    <row r="135" spans="1:65" s="2" customFormat="1" ht="21.75" customHeight="1">
      <c r="A135" s="33"/>
      <c r="B135" s="156"/>
      <c r="C135" s="157" t="s">
        <v>90</v>
      </c>
      <c r="D135" s="157" t="s">
        <v>224</v>
      </c>
      <c r="E135" s="158" t="s">
        <v>673</v>
      </c>
      <c r="F135" s="159" t="s">
        <v>836</v>
      </c>
      <c r="G135" s="160" t="s">
        <v>235</v>
      </c>
      <c r="H135" s="161">
        <v>6</v>
      </c>
      <c r="I135" s="162"/>
      <c r="J135" s="163">
        <f t="shared" si="0"/>
        <v>0</v>
      </c>
      <c r="K135" s="164"/>
      <c r="L135" s="34"/>
      <c r="M135" s="165" t="s">
        <v>1</v>
      </c>
      <c r="N135" s="166" t="s">
        <v>40</v>
      </c>
      <c r="O135" s="62"/>
      <c r="P135" s="167">
        <f t="shared" si="1"/>
        <v>0</v>
      </c>
      <c r="Q135" s="167">
        <v>0</v>
      </c>
      <c r="R135" s="167">
        <f t="shared" si="2"/>
        <v>0</v>
      </c>
      <c r="S135" s="167">
        <v>0</v>
      </c>
      <c r="T135" s="168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114</v>
      </c>
      <c r="AT135" s="169" t="s">
        <v>224</v>
      </c>
      <c r="AU135" s="169" t="s">
        <v>85</v>
      </c>
      <c r="AY135" s="18" t="s">
        <v>222</v>
      </c>
      <c r="BE135" s="170">
        <f t="shared" si="4"/>
        <v>0</v>
      </c>
      <c r="BF135" s="170">
        <f t="shared" si="5"/>
        <v>0</v>
      </c>
      <c r="BG135" s="170">
        <f t="shared" si="6"/>
        <v>0</v>
      </c>
      <c r="BH135" s="170">
        <f t="shared" si="7"/>
        <v>0</v>
      </c>
      <c r="BI135" s="170">
        <f t="shared" si="8"/>
        <v>0</v>
      </c>
      <c r="BJ135" s="18" t="s">
        <v>85</v>
      </c>
      <c r="BK135" s="170">
        <f t="shared" si="9"/>
        <v>0</v>
      </c>
      <c r="BL135" s="18" t="s">
        <v>114</v>
      </c>
      <c r="BM135" s="169" t="s">
        <v>837</v>
      </c>
    </row>
    <row r="136" spans="1:65" s="2" customFormat="1" ht="24.15" customHeight="1">
      <c r="A136" s="33"/>
      <c r="B136" s="156"/>
      <c r="C136" s="157" t="s">
        <v>114</v>
      </c>
      <c r="D136" s="157" t="s">
        <v>224</v>
      </c>
      <c r="E136" s="158" t="s">
        <v>838</v>
      </c>
      <c r="F136" s="159" t="s">
        <v>839</v>
      </c>
      <c r="G136" s="160" t="s">
        <v>235</v>
      </c>
      <c r="H136" s="161">
        <v>6</v>
      </c>
      <c r="I136" s="162"/>
      <c r="J136" s="163">
        <f t="shared" si="0"/>
        <v>0</v>
      </c>
      <c r="K136" s="164"/>
      <c r="L136" s="34"/>
      <c r="M136" s="165" t="s">
        <v>1</v>
      </c>
      <c r="N136" s="166" t="s">
        <v>40</v>
      </c>
      <c r="O136" s="62"/>
      <c r="P136" s="167">
        <f t="shared" si="1"/>
        <v>0</v>
      </c>
      <c r="Q136" s="167">
        <v>0</v>
      </c>
      <c r="R136" s="167">
        <f t="shared" si="2"/>
        <v>0</v>
      </c>
      <c r="S136" s="167">
        <v>0</v>
      </c>
      <c r="T136" s="168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114</v>
      </c>
      <c r="AT136" s="169" t="s">
        <v>224</v>
      </c>
      <c r="AU136" s="169" t="s">
        <v>85</v>
      </c>
      <c r="AY136" s="18" t="s">
        <v>222</v>
      </c>
      <c r="BE136" s="170">
        <f t="shared" si="4"/>
        <v>0</v>
      </c>
      <c r="BF136" s="170">
        <f t="shared" si="5"/>
        <v>0</v>
      </c>
      <c r="BG136" s="170">
        <f t="shared" si="6"/>
        <v>0</v>
      </c>
      <c r="BH136" s="170">
        <f t="shared" si="7"/>
        <v>0</v>
      </c>
      <c r="BI136" s="170">
        <f t="shared" si="8"/>
        <v>0</v>
      </c>
      <c r="BJ136" s="18" t="s">
        <v>85</v>
      </c>
      <c r="BK136" s="170">
        <f t="shared" si="9"/>
        <v>0</v>
      </c>
      <c r="BL136" s="18" t="s">
        <v>114</v>
      </c>
      <c r="BM136" s="169" t="s">
        <v>840</v>
      </c>
    </row>
    <row r="137" spans="1:65" s="2" customFormat="1" ht="21.75" customHeight="1">
      <c r="A137" s="33"/>
      <c r="B137" s="156"/>
      <c r="C137" s="157" t="s">
        <v>121</v>
      </c>
      <c r="D137" s="157" t="s">
        <v>224</v>
      </c>
      <c r="E137" s="158" t="s">
        <v>841</v>
      </c>
      <c r="F137" s="159" t="s">
        <v>842</v>
      </c>
      <c r="G137" s="160" t="s">
        <v>235</v>
      </c>
      <c r="H137" s="161">
        <v>6</v>
      </c>
      <c r="I137" s="162"/>
      <c r="J137" s="163">
        <f t="shared" si="0"/>
        <v>0</v>
      </c>
      <c r="K137" s="164"/>
      <c r="L137" s="34"/>
      <c r="M137" s="165" t="s">
        <v>1</v>
      </c>
      <c r="N137" s="166" t="s">
        <v>40</v>
      </c>
      <c r="O137" s="62"/>
      <c r="P137" s="167">
        <f t="shared" si="1"/>
        <v>0</v>
      </c>
      <c r="Q137" s="167">
        <v>0</v>
      </c>
      <c r="R137" s="167">
        <f t="shared" si="2"/>
        <v>0</v>
      </c>
      <c r="S137" s="167">
        <v>0</v>
      </c>
      <c r="T137" s="168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114</v>
      </c>
      <c r="AT137" s="169" t="s">
        <v>224</v>
      </c>
      <c r="AU137" s="169" t="s">
        <v>85</v>
      </c>
      <c r="AY137" s="18" t="s">
        <v>222</v>
      </c>
      <c r="BE137" s="170">
        <f t="shared" si="4"/>
        <v>0</v>
      </c>
      <c r="BF137" s="170">
        <f t="shared" si="5"/>
        <v>0</v>
      </c>
      <c r="BG137" s="170">
        <f t="shared" si="6"/>
        <v>0</v>
      </c>
      <c r="BH137" s="170">
        <f t="shared" si="7"/>
        <v>0</v>
      </c>
      <c r="BI137" s="170">
        <f t="shared" si="8"/>
        <v>0</v>
      </c>
      <c r="BJ137" s="18" t="s">
        <v>85</v>
      </c>
      <c r="BK137" s="170">
        <f t="shared" si="9"/>
        <v>0</v>
      </c>
      <c r="BL137" s="18" t="s">
        <v>114</v>
      </c>
      <c r="BM137" s="169" t="s">
        <v>843</v>
      </c>
    </row>
    <row r="138" spans="1:65" s="2" customFormat="1" ht="24.15" customHeight="1">
      <c r="A138" s="33"/>
      <c r="B138" s="156"/>
      <c r="C138" s="157" t="s">
        <v>137</v>
      </c>
      <c r="D138" s="157" t="s">
        <v>224</v>
      </c>
      <c r="E138" s="158" t="s">
        <v>844</v>
      </c>
      <c r="F138" s="159" t="s">
        <v>845</v>
      </c>
      <c r="G138" s="160" t="s">
        <v>235</v>
      </c>
      <c r="H138" s="161">
        <v>3.9</v>
      </c>
      <c r="I138" s="162"/>
      <c r="J138" s="163">
        <f t="shared" si="0"/>
        <v>0</v>
      </c>
      <c r="K138" s="164"/>
      <c r="L138" s="34"/>
      <c r="M138" s="165" t="s">
        <v>1</v>
      </c>
      <c r="N138" s="166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85</v>
      </c>
      <c r="BK138" s="170">
        <f t="shared" si="9"/>
        <v>0</v>
      </c>
      <c r="BL138" s="18" t="s">
        <v>114</v>
      </c>
      <c r="BM138" s="169" t="s">
        <v>846</v>
      </c>
    </row>
    <row r="139" spans="1:65" s="2" customFormat="1" ht="16.5" customHeight="1">
      <c r="A139" s="33"/>
      <c r="B139" s="156"/>
      <c r="C139" s="209" t="s">
        <v>146</v>
      </c>
      <c r="D139" s="209" t="s">
        <v>588</v>
      </c>
      <c r="E139" s="210" t="s">
        <v>847</v>
      </c>
      <c r="F139" s="211" t="s">
        <v>848</v>
      </c>
      <c r="G139" s="212" t="s">
        <v>235</v>
      </c>
      <c r="H139" s="213">
        <v>3.9</v>
      </c>
      <c r="I139" s="214"/>
      <c r="J139" s="215">
        <f t="shared" si="0"/>
        <v>0</v>
      </c>
      <c r="K139" s="216"/>
      <c r="L139" s="217"/>
      <c r="M139" s="218" t="s">
        <v>1</v>
      </c>
      <c r="N139" s="219" t="s">
        <v>40</v>
      </c>
      <c r="O139" s="62"/>
      <c r="P139" s="167">
        <f t="shared" si="1"/>
        <v>0</v>
      </c>
      <c r="Q139" s="167">
        <v>0</v>
      </c>
      <c r="R139" s="167">
        <f t="shared" si="2"/>
        <v>0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153</v>
      </c>
      <c r="AT139" s="169" t="s">
        <v>588</v>
      </c>
      <c r="AU139" s="169" t="s">
        <v>85</v>
      </c>
      <c r="AY139" s="18" t="s">
        <v>222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85</v>
      </c>
      <c r="BK139" s="170">
        <f t="shared" si="9"/>
        <v>0</v>
      </c>
      <c r="BL139" s="18" t="s">
        <v>114</v>
      </c>
      <c r="BM139" s="169" t="s">
        <v>849</v>
      </c>
    </row>
    <row r="140" spans="1:65" s="2" customFormat="1" ht="21.75" customHeight="1">
      <c r="A140" s="33"/>
      <c r="B140" s="156"/>
      <c r="C140" s="157" t="s">
        <v>153</v>
      </c>
      <c r="D140" s="157" t="s">
        <v>224</v>
      </c>
      <c r="E140" s="158" t="s">
        <v>850</v>
      </c>
      <c r="F140" s="159" t="s">
        <v>851</v>
      </c>
      <c r="G140" s="160" t="s">
        <v>249</v>
      </c>
      <c r="H140" s="161">
        <v>10.5</v>
      </c>
      <c r="I140" s="162"/>
      <c r="J140" s="163">
        <f t="shared" si="0"/>
        <v>0</v>
      </c>
      <c r="K140" s="164"/>
      <c r="L140" s="34"/>
      <c r="M140" s="165" t="s">
        <v>1</v>
      </c>
      <c r="N140" s="166" t="s">
        <v>40</v>
      </c>
      <c r="O140" s="62"/>
      <c r="P140" s="167">
        <f t="shared" si="1"/>
        <v>0</v>
      </c>
      <c r="Q140" s="167">
        <v>0</v>
      </c>
      <c r="R140" s="167">
        <f t="shared" si="2"/>
        <v>0</v>
      </c>
      <c r="S140" s="167">
        <v>0</v>
      </c>
      <c r="T140" s="168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85</v>
      </c>
      <c r="BK140" s="170">
        <f t="shared" si="9"/>
        <v>0</v>
      </c>
      <c r="BL140" s="18" t="s">
        <v>114</v>
      </c>
      <c r="BM140" s="169" t="s">
        <v>852</v>
      </c>
    </row>
    <row r="141" spans="1:65" s="12" customFormat="1" ht="22.95" customHeight="1">
      <c r="B141" s="143"/>
      <c r="D141" s="144" t="s">
        <v>73</v>
      </c>
      <c r="E141" s="154" t="s">
        <v>114</v>
      </c>
      <c r="F141" s="154" t="s">
        <v>770</v>
      </c>
      <c r="I141" s="146"/>
      <c r="J141" s="155">
        <f>BK141</f>
        <v>0</v>
      </c>
      <c r="L141" s="143"/>
      <c r="M141" s="148"/>
      <c r="N141" s="149"/>
      <c r="O141" s="149"/>
      <c r="P141" s="150">
        <f>P142</f>
        <v>0</v>
      </c>
      <c r="Q141" s="149"/>
      <c r="R141" s="150">
        <f>R142</f>
        <v>0</v>
      </c>
      <c r="S141" s="149"/>
      <c r="T141" s="151">
        <f>T142</f>
        <v>0</v>
      </c>
      <c r="AR141" s="144" t="s">
        <v>78</v>
      </c>
      <c r="AT141" s="152" t="s">
        <v>73</v>
      </c>
      <c r="AU141" s="152" t="s">
        <v>78</v>
      </c>
      <c r="AY141" s="144" t="s">
        <v>222</v>
      </c>
      <c r="BK141" s="153">
        <f>BK142</f>
        <v>0</v>
      </c>
    </row>
    <row r="142" spans="1:65" s="2" customFormat="1" ht="33" customHeight="1">
      <c r="A142" s="33"/>
      <c r="B142" s="156"/>
      <c r="C142" s="157" t="s">
        <v>160</v>
      </c>
      <c r="D142" s="157" t="s">
        <v>224</v>
      </c>
      <c r="E142" s="158" t="s">
        <v>853</v>
      </c>
      <c r="F142" s="159" t="s">
        <v>854</v>
      </c>
      <c r="G142" s="160" t="s">
        <v>235</v>
      </c>
      <c r="H142" s="161">
        <v>1.31</v>
      </c>
      <c r="I142" s="162"/>
      <c r="J142" s="163">
        <f>ROUND(I142*H142,2)</f>
        <v>0</v>
      </c>
      <c r="K142" s="164"/>
      <c r="L142" s="34"/>
      <c r="M142" s="165" t="s">
        <v>1</v>
      </c>
      <c r="N142" s="166" t="s">
        <v>40</v>
      </c>
      <c r="O142" s="62"/>
      <c r="P142" s="167">
        <f>O142*H142</f>
        <v>0</v>
      </c>
      <c r="Q142" s="167">
        <v>0</v>
      </c>
      <c r="R142" s="167">
        <f>Q142*H142</f>
        <v>0</v>
      </c>
      <c r="S142" s="167">
        <v>0</v>
      </c>
      <c r="T142" s="16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114</v>
      </c>
      <c r="AT142" s="169" t="s">
        <v>224</v>
      </c>
      <c r="AU142" s="169" t="s">
        <v>85</v>
      </c>
      <c r="AY142" s="18" t="s">
        <v>222</v>
      </c>
      <c r="BE142" s="170">
        <f>IF(N142="základná",J142,0)</f>
        <v>0</v>
      </c>
      <c r="BF142" s="170">
        <f>IF(N142="znížená",J142,0)</f>
        <v>0</v>
      </c>
      <c r="BG142" s="170">
        <f>IF(N142="zákl. prenesená",J142,0)</f>
        <v>0</v>
      </c>
      <c r="BH142" s="170">
        <f>IF(N142="zníž. prenesená",J142,0)</f>
        <v>0</v>
      </c>
      <c r="BI142" s="170">
        <f>IF(N142="nulová",J142,0)</f>
        <v>0</v>
      </c>
      <c r="BJ142" s="18" t="s">
        <v>85</v>
      </c>
      <c r="BK142" s="170">
        <f>ROUND(I142*H142,2)</f>
        <v>0</v>
      </c>
      <c r="BL142" s="18" t="s">
        <v>114</v>
      </c>
      <c r="BM142" s="169" t="s">
        <v>855</v>
      </c>
    </row>
    <row r="143" spans="1:65" s="12" customFormat="1" ht="22.95" customHeight="1">
      <c r="B143" s="143"/>
      <c r="D143" s="144" t="s">
        <v>73</v>
      </c>
      <c r="E143" s="154" t="s">
        <v>160</v>
      </c>
      <c r="F143" s="154" t="s">
        <v>223</v>
      </c>
      <c r="I143" s="146"/>
      <c r="J143" s="155">
        <f>BK143</f>
        <v>0</v>
      </c>
      <c r="L143" s="143"/>
      <c r="M143" s="148"/>
      <c r="N143" s="149"/>
      <c r="O143" s="149"/>
      <c r="P143" s="150">
        <f>SUM(P144:P152)</f>
        <v>0</v>
      </c>
      <c r="Q143" s="149"/>
      <c r="R143" s="150">
        <f>SUM(R144:R152)</f>
        <v>0</v>
      </c>
      <c r="S143" s="149"/>
      <c r="T143" s="151">
        <f>SUM(T144:T152)</f>
        <v>0</v>
      </c>
      <c r="AR143" s="144" t="s">
        <v>78</v>
      </c>
      <c r="AT143" s="152" t="s">
        <v>73</v>
      </c>
      <c r="AU143" s="152" t="s">
        <v>78</v>
      </c>
      <c r="AY143" s="144" t="s">
        <v>222</v>
      </c>
      <c r="BK143" s="153">
        <f>SUM(BK144:BK152)</f>
        <v>0</v>
      </c>
    </row>
    <row r="144" spans="1:65" s="2" customFormat="1" ht="24.15" customHeight="1">
      <c r="A144" s="33"/>
      <c r="B144" s="156"/>
      <c r="C144" s="157" t="s">
        <v>179</v>
      </c>
      <c r="D144" s="157" t="s">
        <v>224</v>
      </c>
      <c r="E144" s="158" t="s">
        <v>856</v>
      </c>
      <c r="F144" s="159" t="s">
        <v>857</v>
      </c>
      <c r="G144" s="160" t="s">
        <v>249</v>
      </c>
      <c r="H144" s="161">
        <v>8.86</v>
      </c>
      <c r="I144" s="162"/>
      <c r="J144" s="163">
        <f t="shared" ref="J144:J152" si="10">ROUND(I144*H144,2)</f>
        <v>0</v>
      </c>
      <c r="K144" s="164"/>
      <c r="L144" s="34"/>
      <c r="M144" s="165" t="s">
        <v>1</v>
      </c>
      <c r="N144" s="166" t="s">
        <v>40</v>
      </c>
      <c r="O144" s="62"/>
      <c r="P144" s="167">
        <f t="shared" ref="P144:P152" si="11">O144*H144</f>
        <v>0</v>
      </c>
      <c r="Q144" s="167">
        <v>0</v>
      </c>
      <c r="R144" s="167">
        <f t="shared" ref="R144:R152" si="12">Q144*H144</f>
        <v>0</v>
      </c>
      <c r="S144" s="167">
        <v>0</v>
      </c>
      <c r="T144" s="168">
        <f t="shared" ref="T144:T152" si="13"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114</v>
      </c>
      <c r="AT144" s="169" t="s">
        <v>224</v>
      </c>
      <c r="AU144" s="169" t="s">
        <v>85</v>
      </c>
      <c r="AY144" s="18" t="s">
        <v>222</v>
      </c>
      <c r="BE144" s="170">
        <f t="shared" ref="BE144:BE152" si="14">IF(N144="základná",J144,0)</f>
        <v>0</v>
      </c>
      <c r="BF144" s="170">
        <f t="shared" ref="BF144:BF152" si="15">IF(N144="znížená",J144,0)</f>
        <v>0</v>
      </c>
      <c r="BG144" s="170">
        <f t="shared" ref="BG144:BG152" si="16">IF(N144="zákl. prenesená",J144,0)</f>
        <v>0</v>
      </c>
      <c r="BH144" s="170">
        <f t="shared" ref="BH144:BH152" si="17">IF(N144="zníž. prenesená",J144,0)</f>
        <v>0</v>
      </c>
      <c r="BI144" s="170">
        <f t="shared" ref="BI144:BI152" si="18">IF(N144="nulová",J144,0)</f>
        <v>0</v>
      </c>
      <c r="BJ144" s="18" t="s">
        <v>85</v>
      </c>
      <c r="BK144" s="170">
        <f t="shared" ref="BK144:BK152" si="19">ROUND(I144*H144,2)</f>
        <v>0</v>
      </c>
      <c r="BL144" s="18" t="s">
        <v>114</v>
      </c>
      <c r="BM144" s="169" t="s">
        <v>858</v>
      </c>
    </row>
    <row r="145" spans="1:65" s="2" customFormat="1" ht="37.950000000000003" customHeight="1">
      <c r="A145" s="33"/>
      <c r="B145" s="156"/>
      <c r="C145" s="157" t="s">
        <v>314</v>
      </c>
      <c r="D145" s="157" t="s">
        <v>224</v>
      </c>
      <c r="E145" s="158" t="s">
        <v>859</v>
      </c>
      <c r="F145" s="159" t="s">
        <v>860</v>
      </c>
      <c r="G145" s="160" t="s">
        <v>235</v>
      </c>
      <c r="H145" s="161">
        <v>1.39</v>
      </c>
      <c r="I145" s="162"/>
      <c r="J145" s="163">
        <f t="shared" si="10"/>
        <v>0</v>
      </c>
      <c r="K145" s="164"/>
      <c r="L145" s="34"/>
      <c r="M145" s="165" t="s">
        <v>1</v>
      </c>
      <c r="N145" s="166" t="s">
        <v>40</v>
      </c>
      <c r="O145" s="62"/>
      <c r="P145" s="167">
        <f t="shared" si="11"/>
        <v>0</v>
      </c>
      <c r="Q145" s="167">
        <v>0</v>
      </c>
      <c r="R145" s="167">
        <f t="shared" si="12"/>
        <v>0</v>
      </c>
      <c r="S145" s="167">
        <v>0</v>
      </c>
      <c r="T145" s="168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114</v>
      </c>
      <c r="AT145" s="169" t="s">
        <v>224</v>
      </c>
      <c r="AU145" s="169" t="s">
        <v>85</v>
      </c>
      <c r="AY145" s="18" t="s">
        <v>222</v>
      </c>
      <c r="BE145" s="170">
        <f t="shared" si="14"/>
        <v>0</v>
      </c>
      <c r="BF145" s="170">
        <f t="shared" si="15"/>
        <v>0</v>
      </c>
      <c r="BG145" s="170">
        <f t="shared" si="16"/>
        <v>0</v>
      </c>
      <c r="BH145" s="170">
        <f t="shared" si="17"/>
        <v>0</v>
      </c>
      <c r="BI145" s="170">
        <f t="shared" si="18"/>
        <v>0</v>
      </c>
      <c r="BJ145" s="18" t="s">
        <v>85</v>
      </c>
      <c r="BK145" s="170">
        <f t="shared" si="19"/>
        <v>0</v>
      </c>
      <c r="BL145" s="18" t="s">
        <v>114</v>
      </c>
      <c r="BM145" s="169" t="s">
        <v>861</v>
      </c>
    </row>
    <row r="146" spans="1:65" s="2" customFormat="1" ht="33" customHeight="1">
      <c r="A146" s="33"/>
      <c r="B146" s="156"/>
      <c r="C146" s="157" t="s">
        <v>321</v>
      </c>
      <c r="D146" s="157" t="s">
        <v>224</v>
      </c>
      <c r="E146" s="158" t="s">
        <v>862</v>
      </c>
      <c r="F146" s="159" t="s">
        <v>863</v>
      </c>
      <c r="G146" s="160" t="s">
        <v>235</v>
      </c>
      <c r="H146" s="161">
        <v>1.39</v>
      </c>
      <c r="I146" s="162"/>
      <c r="J146" s="163">
        <f t="shared" si="10"/>
        <v>0</v>
      </c>
      <c r="K146" s="164"/>
      <c r="L146" s="34"/>
      <c r="M146" s="165" t="s">
        <v>1</v>
      </c>
      <c r="N146" s="166" t="s">
        <v>40</v>
      </c>
      <c r="O146" s="62"/>
      <c r="P146" s="167">
        <f t="shared" si="11"/>
        <v>0</v>
      </c>
      <c r="Q146" s="167">
        <v>0</v>
      </c>
      <c r="R146" s="167">
        <f t="shared" si="12"/>
        <v>0</v>
      </c>
      <c r="S146" s="167">
        <v>0</v>
      </c>
      <c r="T146" s="168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114</v>
      </c>
      <c r="AT146" s="169" t="s">
        <v>224</v>
      </c>
      <c r="AU146" s="169" t="s">
        <v>85</v>
      </c>
      <c r="AY146" s="18" t="s">
        <v>222</v>
      </c>
      <c r="BE146" s="170">
        <f t="shared" si="14"/>
        <v>0</v>
      </c>
      <c r="BF146" s="170">
        <f t="shared" si="15"/>
        <v>0</v>
      </c>
      <c r="BG146" s="170">
        <f t="shared" si="16"/>
        <v>0</v>
      </c>
      <c r="BH146" s="170">
        <f t="shared" si="17"/>
        <v>0</v>
      </c>
      <c r="BI146" s="170">
        <f t="shared" si="18"/>
        <v>0</v>
      </c>
      <c r="BJ146" s="18" t="s">
        <v>85</v>
      </c>
      <c r="BK146" s="170">
        <f t="shared" si="19"/>
        <v>0</v>
      </c>
      <c r="BL146" s="18" t="s">
        <v>114</v>
      </c>
      <c r="BM146" s="169" t="s">
        <v>864</v>
      </c>
    </row>
    <row r="147" spans="1:65" s="2" customFormat="1" ht="24.15" customHeight="1">
      <c r="A147" s="33"/>
      <c r="B147" s="156"/>
      <c r="C147" s="157" t="s">
        <v>330</v>
      </c>
      <c r="D147" s="157" t="s">
        <v>224</v>
      </c>
      <c r="E147" s="158" t="s">
        <v>865</v>
      </c>
      <c r="F147" s="159" t="s">
        <v>866</v>
      </c>
      <c r="G147" s="160" t="s">
        <v>227</v>
      </c>
      <c r="H147" s="161">
        <v>4</v>
      </c>
      <c r="I147" s="162"/>
      <c r="J147" s="163">
        <f t="shared" si="10"/>
        <v>0</v>
      </c>
      <c r="K147" s="164"/>
      <c r="L147" s="34"/>
      <c r="M147" s="165" t="s">
        <v>1</v>
      </c>
      <c r="N147" s="166" t="s">
        <v>40</v>
      </c>
      <c r="O147" s="62"/>
      <c r="P147" s="167">
        <f t="shared" si="11"/>
        <v>0</v>
      </c>
      <c r="Q147" s="167">
        <v>0</v>
      </c>
      <c r="R147" s="167">
        <f t="shared" si="12"/>
        <v>0</v>
      </c>
      <c r="S147" s="167">
        <v>0</v>
      </c>
      <c r="T147" s="168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114</v>
      </c>
      <c r="AT147" s="169" t="s">
        <v>224</v>
      </c>
      <c r="AU147" s="169" t="s">
        <v>85</v>
      </c>
      <c r="AY147" s="18" t="s">
        <v>222</v>
      </c>
      <c r="BE147" s="170">
        <f t="shared" si="14"/>
        <v>0</v>
      </c>
      <c r="BF147" s="170">
        <f t="shared" si="15"/>
        <v>0</v>
      </c>
      <c r="BG147" s="170">
        <f t="shared" si="16"/>
        <v>0</v>
      </c>
      <c r="BH147" s="170">
        <f t="shared" si="17"/>
        <v>0</v>
      </c>
      <c r="BI147" s="170">
        <f t="shared" si="18"/>
        <v>0</v>
      </c>
      <c r="BJ147" s="18" t="s">
        <v>85</v>
      </c>
      <c r="BK147" s="170">
        <f t="shared" si="19"/>
        <v>0</v>
      </c>
      <c r="BL147" s="18" t="s">
        <v>114</v>
      </c>
      <c r="BM147" s="169" t="s">
        <v>867</v>
      </c>
    </row>
    <row r="148" spans="1:65" s="2" customFormat="1" ht="24.15" customHeight="1">
      <c r="A148" s="33"/>
      <c r="B148" s="156"/>
      <c r="C148" s="157" t="s">
        <v>335</v>
      </c>
      <c r="D148" s="157" t="s">
        <v>224</v>
      </c>
      <c r="E148" s="158" t="s">
        <v>868</v>
      </c>
      <c r="F148" s="159" t="s">
        <v>869</v>
      </c>
      <c r="G148" s="160" t="s">
        <v>393</v>
      </c>
      <c r="H148" s="161">
        <v>100</v>
      </c>
      <c r="I148" s="162"/>
      <c r="J148" s="163">
        <f t="shared" si="10"/>
        <v>0</v>
      </c>
      <c r="K148" s="164"/>
      <c r="L148" s="34"/>
      <c r="M148" s="165" t="s">
        <v>1</v>
      </c>
      <c r="N148" s="166" t="s">
        <v>40</v>
      </c>
      <c r="O148" s="62"/>
      <c r="P148" s="167">
        <f t="shared" si="11"/>
        <v>0</v>
      </c>
      <c r="Q148" s="167">
        <v>0</v>
      </c>
      <c r="R148" s="167">
        <f t="shared" si="12"/>
        <v>0</v>
      </c>
      <c r="S148" s="167">
        <v>0</v>
      </c>
      <c r="T148" s="168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114</v>
      </c>
      <c r="AT148" s="169" t="s">
        <v>224</v>
      </c>
      <c r="AU148" s="169" t="s">
        <v>85</v>
      </c>
      <c r="AY148" s="18" t="s">
        <v>222</v>
      </c>
      <c r="BE148" s="170">
        <f t="shared" si="14"/>
        <v>0</v>
      </c>
      <c r="BF148" s="170">
        <f t="shared" si="15"/>
        <v>0</v>
      </c>
      <c r="BG148" s="170">
        <f t="shared" si="16"/>
        <v>0</v>
      </c>
      <c r="BH148" s="170">
        <f t="shared" si="17"/>
        <v>0</v>
      </c>
      <c r="BI148" s="170">
        <f t="shared" si="18"/>
        <v>0</v>
      </c>
      <c r="BJ148" s="18" t="s">
        <v>85</v>
      </c>
      <c r="BK148" s="170">
        <f t="shared" si="19"/>
        <v>0</v>
      </c>
      <c r="BL148" s="18" t="s">
        <v>114</v>
      </c>
      <c r="BM148" s="169" t="s">
        <v>870</v>
      </c>
    </row>
    <row r="149" spans="1:65" s="2" customFormat="1" ht="24.15" customHeight="1">
      <c r="A149" s="33"/>
      <c r="B149" s="156"/>
      <c r="C149" s="157" t="s">
        <v>339</v>
      </c>
      <c r="D149" s="157" t="s">
        <v>224</v>
      </c>
      <c r="E149" s="158" t="s">
        <v>871</v>
      </c>
      <c r="F149" s="159" t="s">
        <v>872</v>
      </c>
      <c r="G149" s="160" t="s">
        <v>393</v>
      </c>
      <c r="H149" s="161">
        <v>100</v>
      </c>
      <c r="I149" s="162"/>
      <c r="J149" s="163">
        <f t="shared" si="10"/>
        <v>0</v>
      </c>
      <c r="K149" s="164"/>
      <c r="L149" s="34"/>
      <c r="M149" s="165" t="s">
        <v>1</v>
      </c>
      <c r="N149" s="166" t="s">
        <v>40</v>
      </c>
      <c r="O149" s="62"/>
      <c r="P149" s="167">
        <f t="shared" si="11"/>
        <v>0</v>
      </c>
      <c r="Q149" s="167">
        <v>0</v>
      </c>
      <c r="R149" s="167">
        <f t="shared" si="12"/>
        <v>0</v>
      </c>
      <c r="S149" s="167">
        <v>0</v>
      </c>
      <c r="T149" s="168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114</v>
      </c>
      <c r="AT149" s="169" t="s">
        <v>224</v>
      </c>
      <c r="AU149" s="169" t="s">
        <v>85</v>
      </c>
      <c r="AY149" s="18" t="s">
        <v>222</v>
      </c>
      <c r="BE149" s="170">
        <f t="shared" si="14"/>
        <v>0</v>
      </c>
      <c r="BF149" s="170">
        <f t="shared" si="15"/>
        <v>0</v>
      </c>
      <c r="BG149" s="170">
        <f t="shared" si="16"/>
        <v>0</v>
      </c>
      <c r="BH149" s="170">
        <f t="shared" si="17"/>
        <v>0</v>
      </c>
      <c r="BI149" s="170">
        <f t="shared" si="18"/>
        <v>0</v>
      </c>
      <c r="BJ149" s="18" t="s">
        <v>85</v>
      </c>
      <c r="BK149" s="170">
        <f t="shared" si="19"/>
        <v>0</v>
      </c>
      <c r="BL149" s="18" t="s">
        <v>114</v>
      </c>
      <c r="BM149" s="169" t="s">
        <v>873</v>
      </c>
    </row>
    <row r="150" spans="1:65" s="2" customFormat="1" ht="24.15" customHeight="1">
      <c r="A150" s="33"/>
      <c r="B150" s="156"/>
      <c r="C150" s="157" t="s">
        <v>349</v>
      </c>
      <c r="D150" s="157" t="s">
        <v>224</v>
      </c>
      <c r="E150" s="158" t="s">
        <v>874</v>
      </c>
      <c r="F150" s="159" t="s">
        <v>875</v>
      </c>
      <c r="G150" s="160" t="s">
        <v>393</v>
      </c>
      <c r="H150" s="161">
        <v>20</v>
      </c>
      <c r="I150" s="162"/>
      <c r="J150" s="163">
        <f t="shared" si="10"/>
        <v>0</v>
      </c>
      <c r="K150" s="164"/>
      <c r="L150" s="34"/>
      <c r="M150" s="165" t="s">
        <v>1</v>
      </c>
      <c r="N150" s="166" t="s">
        <v>40</v>
      </c>
      <c r="O150" s="62"/>
      <c r="P150" s="167">
        <f t="shared" si="11"/>
        <v>0</v>
      </c>
      <c r="Q150" s="167">
        <v>0</v>
      </c>
      <c r="R150" s="167">
        <f t="shared" si="12"/>
        <v>0</v>
      </c>
      <c r="S150" s="167">
        <v>0</v>
      </c>
      <c r="T150" s="168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114</v>
      </c>
      <c r="AT150" s="169" t="s">
        <v>224</v>
      </c>
      <c r="AU150" s="169" t="s">
        <v>85</v>
      </c>
      <c r="AY150" s="18" t="s">
        <v>222</v>
      </c>
      <c r="BE150" s="170">
        <f t="shared" si="14"/>
        <v>0</v>
      </c>
      <c r="BF150" s="170">
        <f t="shared" si="15"/>
        <v>0</v>
      </c>
      <c r="BG150" s="170">
        <f t="shared" si="16"/>
        <v>0</v>
      </c>
      <c r="BH150" s="170">
        <f t="shared" si="17"/>
        <v>0</v>
      </c>
      <c r="BI150" s="170">
        <f t="shared" si="18"/>
        <v>0</v>
      </c>
      <c r="BJ150" s="18" t="s">
        <v>85</v>
      </c>
      <c r="BK150" s="170">
        <f t="shared" si="19"/>
        <v>0</v>
      </c>
      <c r="BL150" s="18" t="s">
        <v>114</v>
      </c>
      <c r="BM150" s="169" t="s">
        <v>876</v>
      </c>
    </row>
    <row r="151" spans="1:65" s="2" customFormat="1" ht="24.15" customHeight="1">
      <c r="A151" s="33"/>
      <c r="B151" s="156"/>
      <c r="C151" s="157" t="s">
        <v>368</v>
      </c>
      <c r="D151" s="157" t="s">
        <v>224</v>
      </c>
      <c r="E151" s="158" t="s">
        <v>877</v>
      </c>
      <c r="F151" s="159" t="s">
        <v>878</v>
      </c>
      <c r="G151" s="160" t="s">
        <v>482</v>
      </c>
      <c r="H151" s="161">
        <v>4.2290000000000001</v>
      </c>
      <c r="I151" s="162"/>
      <c r="J151" s="163">
        <f t="shared" si="10"/>
        <v>0</v>
      </c>
      <c r="K151" s="164"/>
      <c r="L151" s="34"/>
      <c r="M151" s="165" t="s">
        <v>1</v>
      </c>
      <c r="N151" s="166" t="s">
        <v>40</v>
      </c>
      <c r="O151" s="62"/>
      <c r="P151" s="167">
        <f t="shared" si="11"/>
        <v>0</v>
      </c>
      <c r="Q151" s="167">
        <v>0</v>
      </c>
      <c r="R151" s="167">
        <f t="shared" si="12"/>
        <v>0</v>
      </c>
      <c r="S151" s="167">
        <v>0</v>
      </c>
      <c r="T151" s="168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114</v>
      </c>
      <c r="AT151" s="169" t="s">
        <v>224</v>
      </c>
      <c r="AU151" s="169" t="s">
        <v>85</v>
      </c>
      <c r="AY151" s="18" t="s">
        <v>222</v>
      </c>
      <c r="BE151" s="170">
        <f t="shared" si="14"/>
        <v>0</v>
      </c>
      <c r="BF151" s="170">
        <f t="shared" si="15"/>
        <v>0</v>
      </c>
      <c r="BG151" s="170">
        <f t="shared" si="16"/>
        <v>0</v>
      </c>
      <c r="BH151" s="170">
        <f t="shared" si="17"/>
        <v>0</v>
      </c>
      <c r="BI151" s="170">
        <f t="shared" si="18"/>
        <v>0</v>
      </c>
      <c r="BJ151" s="18" t="s">
        <v>85</v>
      </c>
      <c r="BK151" s="170">
        <f t="shared" si="19"/>
        <v>0</v>
      </c>
      <c r="BL151" s="18" t="s">
        <v>114</v>
      </c>
      <c r="BM151" s="169" t="s">
        <v>879</v>
      </c>
    </row>
    <row r="152" spans="1:65" s="2" customFormat="1" ht="24.15" customHeight="1">
      <c r="A152" s="33"/>
      <c r="B152" s="156"/>
      <c r="C152" s="157" t="s">
        <v>7</v>
      </c>
      <c r="D152" s="157" t="s">
        <v>224</v>
      </c>
      <c r="E152" s="158" t="s">
        <v>880</v>
      </c>
      <c r="F152" s="159" t="s">
        <v>881</v>
      </c>
      <c r="G152" s="160" t="s">
        <v>227</v>
      </c>
      <c r="H152" s="161">
        <v>1</v>
      </c>
      <c r="I152" s="162"/>
      <c r="J152" s="163">
        <f t="shared" si="10"/>
        <v>0</v>
      </c>
      <c r="K152" s="164"/>
      <c r="L152" s="34"/>
      <c r="M152" s="165" t="s">
        <v>1</v>
      </c>
      <c r="N152" s="166" t="s">
        <v>40</v>
      </c>
      <c r="O152" s="62"/>
      <c r="P152" s="167">
        <f t="shared" si="11"/>
        <v>0</v>
      </c>
      <c r="Q152" s="167">
        <v>0</v>
      </c>
      <c r="R152" s="167">
        <f t="shared" si="12"/>
        <v>0</v>
      </c>
      <c r="S152" s="167">
        <v>0</v>
      </c>
      <c r="T152" s="168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114</v>
      </c>
      <c r="AT152" s="169" t="s">
        <v>224</v>
      </c>
      <c r="AU152" s="169" t="s">
        <v>85</v>
      </c>
      <c r="AY152" s="18" t="s">
        <v>222</v>
      </c>
      <c r="BE152" s="170">
        <f t="shared" si="14"/>
        <v>0</v>
      </c>
      <c r="BF152" s="170">
        <f t="shared" si="15"/>
        <v>0</v>
      </c>
      <c r="BG152" s="170">
        <f t="shared" si="16"/>
        <v>0</v>
      </c>
      <c r="BH152" s="170">
        <f t="shared" si="17"/>
        <v>0</v>
      </c>
      <c r="BI152" s="170">
        <f t="shared" si="18"/>
        <v>0</v>
      </c>
      <c r="BJ152" s="18" t="s">
        <v>85</v>
      </c>
      <c r="BK152" s="170">
        <f t="shared" si="19"/>
        <v>0</v>
      </c>
      <c r="BL152" s="18" t="s">
        <v>114</v>
      </c>
      <c r="BM152" s="169" t="s">
        <v>882</v>
      </c>
    </row>
    <row r="153" spans="1:65" s="12" customFormat="1" ht="25.95" customHeight="1">
      <c r="B153" s="143"/>
      <c r="D153" s="144" t="s">
        <v>73</v>
      </c>
      <c r="E153" s="145" t="s">
        <v>510</v>
      </c>
      <c r="F153" s="145" t="s">
        <v>511</v>
      </c>
      <c r="I153" s="146"/>
      <c r="J153" s="147">
        <f>BK153</f>
        <v>0</v>
      </c>
      <c r="L153" s="143"/>
      <c r="M153" s="148"/>
      <c r="N153" s="149"/>
      <c r="O153" s="149"/>
      <c r="P153" s="150">
        <f>P154</f>
        <v>0</v>
      </c>
      <c r="Q153" s="149"/>
      <c r="R153" s="150">
        <f>R154</f>
        <v>0</v>
      </c>
      <c r="S153" s="149"/>
      <c r="T153" s="151">
        <f>T154</f>
        <v>0</v>
      </c>
      <c r="AR153" s="144" t="s">
        <v>85</v>
      </c>
      <c r="AT153" s="152" t="s">
        <v>73</v>
      </c>
      <c r="AU153" s="152" t="s">
        <v>74</v>
      </c>
      <c r="AY153" s="144" t="s">
        <v>222</v>
      </c>
      <c r="BK153" s="153">
        <f>BK154</f>
        <v>0</v>
      </c>
    </row>
    <row r="154" spans="1:65" s="12" customFormat="1" ht="22.95" customHeight="1">
      <c r="B154" s="143"/>
      <c r="D154" s="144" t="s">
        <v>73</v>
      </c>
      <c r="E154" s="154" t="s">
        <v>883</v>
      </c>
      <c r="F154" s="154" t="s">
        <v>884</v>
      </c>
      <c r="I154" s="146"/>
      <c r="J154" s="155">
        <f>BK154</f>
        <v>0</v>
      </c>
      <c r="L154" s="143"/>
      <c r="M154" s="148"/>
      <c r="N154" s="149"/>
      <c r="O154" s="149"/>
      <c r="P154" s="150">
        <f>SUM(P155:P157)</f>
        <v>0</v>
      </c>
      <c r="Q154" s="149"/>
      <c r="R154" s="150">
        <f>SUM(R155:R157)</f>
        <v>0</v>
      </c>
      <c r="S154" s="149"/>
      <c r="T154" s="151">
        <f>SUM(T155:T157)</f>
        <v>0</v>
      </c>
      <c r="AR154" s="144" t="s">
        <v>85</v>
      </c>
      <c r="AT154" s="152" t="s">
        <v>73</v>
      </c>
      <c r="AU154" s="152" t="s">
        <v>78</v>
      </c>
      <c r="AY154" s="144" t="s">
        <v>222</v>
      </c>
      <c r="BK154" s="153">
        <f>SUM(BK155:BK157)</f>
        <v>0</v>
      </c>
    </row>
    <row r="155" spans="1:65" s="2" customFormat="1" ht="24.15" customHeight="1">
      <c r="A155" s="33"/>
      <c r="B155" s="156"/>
      <c r="C155" s="157" t="s">
        <v>488</v>
      </c>
      <c r="D155" s="157" t="s">
        <v>224</v>
      </c>
      <c r="E155" s="158" t="s">
        <v>885</v>
      </c>
      <c r="F155" s="159" t="s">
        <v>886</v>
      </c>
      <c r="G155" s="160" t="s">
        <v>227</v>
      </c>
      <c r="H155" s="161">
        <v>2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0</v>
      </c>
      <c r="R155" s="167">
        <f>Q155*H155</f>
        <v>0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349</v>
      </c>
      <c r="AT155" s="169" t="s">
        <v>224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349</v>
      </c>
      <c r="BM155" s="169" t="s">
        <v>887</v>
      </c>
    </row>
    <row r="156" spans="1:65" s="2" customFormat="1" ht="24.15" customHeight="1">
      <c r="A156" s="33"/>
      <c r="B156" s="156"/>
      <c r="C156" s="157" t="s">
        <v>492</v>
      </c>
      <c r="D156" s="157" t="s">
        <v>224</v>
      </c>
      <c r="E156" s="158" t="s">
        <v>888</v>
      </c>
      <c r="F156" s="159" t="s">
        <v>889</v>
      </c>
      <c r="G156" s="160" t="s">
        <v>399</v>
      </c>
      <c r="H156" s="161">
        <v>26.8</v>
      </c>
      <c r="I156" s="162"/>
      <c r="J156" s="163">
        <f>ROUND(I156*H156,2)</f>
        <v>0</v>
      </c>
      <c r="K156" s="164"/>
      <c r="L156" s="34"/>
      <c r="M156" s="165" t="s">
        <v>1</v>
      </c>
      <c r="N156" s="166" t="s">
        <v>40</v>
      </c>
      <c r="O156" s="62"/>
      <c r="P156" s="167">
        <f>O156*H156</f>
        <v>0</v>
      </c>
      <c r="Q156" s="167">
        <v>0</v>
      </c>
      <c r="R156" s="167">
        <f>Q156*H156</f>
        <v>0</v>
      </c>
      <c r="S156" s="167">
        <v>0</v>
      </c>
      <c r="T156" s="16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349</v>
      </c>
      <c r="AT156" s="169" t="s">
        <v>224</v>
      </c>
      <c r="AU156" s="169" t="s">
        <v>85</v>
      </c>
      <c r="AY156" s="18" t="s">
        <v>222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8" t="s">
        <v>85</v>
      </c>
      <c r="BK156" s="170">
        <f>ROUND(I156*H156,2)</f>
        <v>0</v>
      </c>
      <c r="BL156" s="18" t="s">
        <v>349</v>
      </c>
      <c r="BM156" s="169" t="s">
        <v>890</v>
      </c>
    </row>
    <row r="157" spans="1:65" s="2" customFormat="1" ht="24.15" customHeight="1">
      <c r="A157" s="33"/>
      <c r="B157" s="156"/>
      <c r="C157" s="157" t="s">
        <v>558</v>
      </c>
      <c r="D157" s="157" t="s">
        <v>224</v>
      </c>
      <c r="E157" s="158" t="s">
        <v>891</v>
      </c>
      <c r="F157" s="159" t="s">
        <v>892</v>
      </c>
      <c r="G157" s="160" t="s">
        <v>893</v>
      </c>
      <c r="H157" s="161">
        <v>3.5009999999999999</v>
      </c>
      <c r="I157" s="162"/>
      <c r="J157" s="163">
        <f>ROUND(I157*H157,2)</f>
        <v>0</v>
      </c>
      <c r="K157" s="164"/>
      <c r="L157" s="34"/>
      <c r="M157" s="220" t="s">
        <v>1</v>
      </c>
      <c r="N157" s="221" t="s">
        <v>40</v>
      </c>
      <c r="O157" s="222"/>
      <c r="P157" s="223">
        <f>O157*H157</f>
        <v>0</v>
      </c>
      <c r="Q157" s="223">
        <v>0</v>
      </c>
      <c r="R157" s="223">
        <f>Q157*H157</f>
        <v>0</v>
      </c>
      <c r="S157" s="223">
        <v>0</v>
      </c>
      <c r="T157" s="224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349</v>
      </c>
      <c r="AT157" s="169" t="s">
        <v>224</v>
      </c>
      <c r="AU157" s="169" t="s">
        <v>85</v>
      </c>
      <c r="AY157" s="18" t="s">
        <v>222</v>
      </c>
      <c r="BE157" s="170">
        <f>IF(N157="základná",J157,0)</f>
        <v>0</v>
      </c>
      <c r="BF157" s="170">
        <f>IF(N157="znížená",J157,0)</f>
        <v>0</v>
      </c>
      <c r="BG157" s="170">
        <f>IF(N157="zákl. prenesená",J157,0)</f>
        <v>0</v>
      </c>
      <c r="BH157" s="170">
        <f>IF(N157="zníž. prenesená",J157,0)</f>
        <v>0</v>
      </c>
      <c r="BI157" s="170">
        <f>IF(N157="nulová",J157,0)</f>
        <v>0</v>
      </c>
      <c r="BJ157" s="18" t="s">
        <v>85</v>
      </c>
      <c r="BK157" s="170">
        <f>ROUND(I157*H157,2)</f>
        <v>0</v>
      </c>
      <c r="BL157" s="18" t="s">
        <v>349</v>
      </c>
      <c r="BM157" s="169" t="s">
        <v>894</v>
      </c>
    </row>
    <row r="158" spans="1:65" s="2" customFormat="1" ht="6.9" customHeight="1">
      <c r="A158" s="33"/>
      <c r="B158" s="51"/>
      <c r="C158" s="52"/>
      <c r="D158" s="52"/>
      <c r="E158" s="52"/>
      <c r="F158" s="52"/>
      <c r="G158" s="52"/>
      <c r="H158" s="52"/>
      <c r="I158" s="52"/>
      <c r="J158" s="52"/>
      <c r="K158" s="52"/>
      <c r="L158" s="34"/>
      <c r="M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  <row r="162" spans="3:10">
      <c r="C162" s="281" t="s">
        <v>3286</v>
      </c>
      <c r="D162" s="281"/>
      <c r="E162" s="281"/>
      <c r="F162" s="281"/>
      <c r="G162" s="281"/>
      <c r="H162" s="281"/>
      <c r="I162" s="281"/>
      <c r="J162" s="281"/>
    </row>
    <row r="163" spans="3:10">
      <c r="C163" s="281"/>
      <c r="D163" s="281"/>
      <c r="E163" s="281"/>
      <c r="F163" s="281"/>
      <c r="G163" s="281"/>
      <c r="H163" s="281"/>
      <c r="I163" s="281"/>
      <c r="J163" s="281"/>
    </row>
    <row r="164" spans="3:10">
      <c r="C164" s="281"/>
      <c r="D164" s="281"/>
      <c r="E164" s="281"/>
      <c r="F164" s="281"/>
      <c r="G164" s="281"/>
      <c r="H164" s="281"/>
      <c r="I164" s="281"/>
      <c r="J164" s="281"/>
    </row>
    <row r="165" spans="3:10">
      <c r="C165" s="281"/>
      <c r="D165" s="281"/>
      <c r="E165" s="281"/>
      <c r="F165" s="281"/>
      <c r="G165" s="281"/>
      <c r="H165" s="281"/>
      <c r="I165" s="281"/>
      <c r="J165" s="281"/>
    </row>
    <row r="166" spans="3:10">
      <c r="C166" s="281"/>
      <c r="D166" s="281"/>
      <c r="E166" s="281"/>
      <c r="F166" s="281"/>
      <c r="G166" s="281"/>
      <c r="H166" s="281"/>
      <c r="I166" s="281"/>
      <c r="J166" s="281"/>
    </row>
    <row r="170" spans="3:10">
      <c r="C170" s="281" t="s">
        <v>3287</v>
      </c>
      <c r="D170" s="281"/>
      <c r="E170" s="281"/>
      <c r="F170" s="281"/>
      <c r="G170" s="281"/>
      <c r="H170" s="281"/>
      <c r="I170" s="281"/>
      <c r="J170" s="281"/>
    </row>
    <row r="171" spans="3:10">
      <c r="C171" s="281"/>
      <c r="D171" s="281"/>
      <c r="E171" s="281"/>
      <c r="F171" s="281"/>
      <c r="G171" s="281"/>
      <c r="H171" s="281"/>
      <c r="I171" s="281"/>
      <c r="J171" s="281"/>
    </row>
    <row r="172" spans="3:10">
      <c r="C172" s="281"/>
      <c r="D172" s="281"/>
      <c r="E172" s="281"/>
      <c r="F172" s="281"/>
      <c r="G172" s="281"/>
      <c r="H172" s="281"/>
      <c r="I172" s="281"/>
      <c r="J172" s="281"/>
    </row>
    <row r="173" spans="3:10">
      <c r="C173" s="281"/>
      <c r="D173" s="281"/>
      <c r="E173" s="281"/>
      <c r="F173" s="281"/>
      <c r="G173" s="281"/>
      <c r="H173" s="281"/>
      <c r="I173" s="281"/>
      <c r="J173" s="281"/>
    </row>
    <row r="174" spans="3:10">
      <c r="C174" s="281"/>
      <c r="D174" s="281"/>
      <c r="E174" s="281"/>
      <c r="F174" s="281"/>
      <c r="G174" s="281"/>
      <c r="H174" s="281"/>
      <c r="I174" s="281"/>
      <c r="J174" s="281"/>
    </row>
    <row r="181" spans="3:10">
      <c r="C181" s="281" t="s">
        <v>3288</v>
      </c>
      <c r="D181" s="281"/>
      <c r="E181" s="281"/>
      <c r="F181" s="281"/>
      <c r="G181" s="281"/>
      <c r="H181" s="281"/>
      <c r="I181" s="281"/>
      <c r="J181" s="281"/>
    </row>
    <row r="182" spans="3:10">
      <c r="C182" s="281"/>
      <c r="D182" s="281"/>
      <c r="E182" s="281"/>
      <c r="F182" s="281"/>
      <c r="G182" s="281"/>
      <c r="H182" s="281"/>
      <c r="I182" s="281"/>
      <c r="J182" s="281"/>
    </row>
    <row r="183" spans="3:10">
      <c r="C183" s="281"/>
      <c r="D183" s="281"/>
      <c r="E183" s="281"/>
      <c r="F183" s="281"/>
      <c r="G183" s="281"/>
      <c r="H183" s="281"/>
      <c r="I183" s="281"/>
      <c r="J183" s="281"/>
    </row>
  </sheetData>
  <autoFilter ref="C129:K157" xr:uid="{00000000-0009-0000-0000-000004000000}"/>
  <mergeCells count="18">
    <mergeCell ref="C162:J166"/>
    <mergeCell ref="C170:J174"/>
    <mergeCell ref="C181:J183"/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72"/>
  <sheetViews>
    <sheetView showGridLines="0" topLeftCell="A234" zoomScale="110" zoomScaleNormal="110" workbookViewId="0">
      <selection activeCell="C271" sqref="C271:J27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107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649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598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30" customHeight="1">
      <c r="A13" s="33"/>
      <c r="B13" s="34"/>
      <c r="C13" s="33"/>
      <c r="D13" s="33"/>
      <c r="E13" s="259" t="s">
        <v>650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ROUND(J131,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ROUND((SUM(BE131:BE250)),  2)</f>
        <v>0</v>
      </c>
      <c r="G37" s="109"/>
      <c r="H37" s="109"/>
      <c r="I37" s="110">
        <v>0.2</v>
      </c>
      <c r="J37" s="108">
        <f>ROUND(((SUM(BE131:BE250))*I37),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ROUND((SUM(BF131:BF250)),  2)</f>
        <v>0</v>
      </c>
      <c r="G38" s="109"/>
      <c r="H38" s="109"/>
      <c r="I38" s="110">
        <v>0.2</v>
      </c>
      <c r="J38" s="108">
        <f>ROUND(((SUM(BF131:BF250))*I38),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ROUND((SUM(BG131:BG250)),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ROUND((SUM(BH131:BH250)),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ROUND((SUM(BI131:BI250)),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649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598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30" customHeight="1">
      <c r="A91" s="33"/>
      <c r="B91" s="34"/>
      <c r="C91" s="33"/>
      <c r="D91" s="33"/>
      <c r="E91" s="259" t="str">
        <f>E13</f>
        <v>SO 01.1 - NS - Architektonicko stavebné riešenie - nový stav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J131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J132</f>
        <v>0</v>
      </c>
      <c r="L101" s="124"/>
    </row>
    <row r="102" spans="1:47" s="10" customFormat="1" ht="19.95" customHeight="1">
      <c r="B102" s="128"/>
      <c r="D102" s="129" t="s">
        <v>651</v>
      </c>
      <c r="E102" s="130"/>
      <c r="F102" s="130"/>
      <c r="G102" s="130"/>
      <c r="H102" s="130"/>
      <c r="I102" s="130"/>
      <c r="J102" s="131">
        <f>J133</f>
        <v>0</v>
      </c>
      <c r="L102" s="128"/>
    </row>
    <row r="103" spans="1:47" s="10" customFormat="1" ht="19.95" customHeight="1">
      <c r="B103" s="128"/>
      <c r="D103" s="129" t="s">
        <v>652</v>
      </c>
      <c r="E103" s="130"/>
      <c r="F103" s="130"/>
      <c r="G103" s="130"/>
      <c r="H103" s="130"/>
      <c r="I103" s="130"/>
      <c r="J103" s="131">
        <f>J157</f>
        <v>0</v>
      </c>
      <c r="L103" s="128"/>
    </row>
    <row r="104" spans="1:47" s="10" customFormat="1" ht="19.95" customHeight="1">
      <c r="B104" s="128"/>
      <c r="D104" s="129" t="s">
        <v>653</v>
      </c>
      <c r="E104" s="130"/>
      <c r="F104" s="130"/>
      <c r="G104" s="130"/>
      <c r="H104" s="130"/>
      <c r="I104" s="130"/>
      <c r="J104" s="131">
        <f>J180</f>
        <v>0</v>
      </c>
      <c r="L104" s="128"/>
    </row>
    <row r="105" spans="1:47" s="10" customFormat="1" ht="19.95" customHeight="1">
      <c r="B105" s="128"/>
      <c r="D105" s="129" t="s">
        <v>654</v>
      </c>
      <c r="E105" s="130"/>
      <c r="F105" s="130"/>
      <c r="G105" s="130"/>
      <c r="H105" s="130"/>
      <c r="I105" s="130"/>
      <c r="J105" s="131">
        <f>J206</f>
        <v>0</v>
      </c>
      <c r="L105" s="128"/>
    </row>
    <row r="106" spans="1:47" s="10" customFormat="1" ht="19.95" customHeight="1">
      <c r="B106" s="128"/>
      <c r="D106" s="129" t="s">
        <v>655</v>
      </c>
      <c r="E106" s="130"/>
      <c r="F106" s="130"/>
      <c r="G106" s="130"/>
      <c r="H106" s="130"/>
      <c r="I106" s="130"/>
      <c r="J106" s="131">
        <f>J233</f>
        <v>0</v>
      </c>
      <c r="L106" s="128"/>
    </row>
    <row r="107" spans="1:47" s="10" customFormat="1" ht="19.95" customHeight="1">
      <c r="B107" s="128"/>
      <c r="D107" s="129" t="s">
        <v>201</v>
      </c>
      <c r="E107" s="130"/>
      <c r="F107" s="130"/>
      <c r="G107" s="130"/>
      <c r="H107" s="130"/>
      <c r="I107" s="130"/>
      <c r="J107" s="131">
        <f>J249</f>
        <v>0</v>
      </c>
      <c r="L107" s="128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" customHeight="1">
      <c r="A114" s="33"/>
      <c r="B114" s="34"/>
      <c r="C114" s="22" t="s">
        <v>208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77" t="str">
        <f>E7</f>
        <v>Výstavba zberného dvora Gemerská Poloma</v>
      </c>
      <c r="F117" s="278"/>
      <c r="G117" s="278"/>
      <c r="H117" s="278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187</v>
      </c>
      <c r="L118" s="21"/>
    </row>
    <row r="119" spans="1:31" s="1" customFormat="1" ht="16.5" customHeight="1">
      <c r="B119" s="21"/>
      <c r="E119" s="277" t="s">
        <v>649</v>
      </c>
      <c r="F119" s="240"/>
      <c r="G119" s="240"/>
      <c r="H119" s="240"/>
      <c r="L119" s="21"/>
    </row>
    <row r="120" spans="1:31" s="1" customFormat="1" ht="12" customHeight="1">
      <c r="B120" s="21"/>
      <c r="C120" s="28" t="s">
        <v>189</v>
      </c>
      <c r="L120" s="21"/>
    </row>
    <row r="121" spans="1:31" s="2" customFormat="1" ht="16.5" customHeight="1">
      <c r="A121" s="33"/>
      <c r="B121" s="34"/>
      <c r="C121" s="33"/>
      <c r="D121" s="33"/>
      <c r="E121" s="279" t="s">
        <v>598</v>
      </c>
      <c r="F121" s="276"/>
      <c r="G121" s="276"/>
      <c r="H121" s="276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191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30" customHeight="1">
      <c r="A123" s="33"/>
      <c r="B123" s="34"/>
      <c r="C123" s="33"/>
      <c r="D123" s="33"/>
      <c r="E123" s="259" t="str">
        <f>E13</f>
        <v>SO 01.1 - NS - Architektonicko stavebné riešenie - nový stav</v>
      </c>
      <c r="F123" s="276"/>
      <c r="G123" s="276"/>
      <c r="H123" s="276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19</v>
      </c>
      <c r="D125" s="33"/>
      <c r="E125" s="33"/>
      <c r="F125" s="26" t="str">
        <f>F16</f>
        <v>Gemerska Poloma</v>
      </c>
      <c r="G125" s="33"/>
      <c r="H125" s="33"/>
      <c r="I125" s="28" t="s">
        <v>21</v>
      </c>
      <c r="J125" s="59" t="str">
        <f>IF(J16="","",J16)</f>
        <v/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5.65" customHeight="1">
      <c r="A127" s="33"/>
      <c r="B127" s="34"/>
      <c r="C127" s="28" t="s">
        <v>22</v>
      </c>
      <c r="D127" s="33"/>
      <c r="E127" s="33"/>
      <c r="F127" s="26" t="str">
        <f>E19</f>
        <v>Obec Gemerská Poloma,Nám.SNP 211 Gemerská Poloma</v>
      </c>
      <c r="G127" s="33"/>
      <c r="H127" s="33"/>
      <c r="I127" s="28" t="s">
        <v>28</v>
      </c>
      <c r="J127" s="31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26</v>
      </c>
      <c r="D128" s="33"/>
      <c r="E128" s="33"/>
      <c r="F128" s="26" t="str">
        <f>IF(E22="","",E22)</f>
        <v/>
      </c>
      <c r="G128" s="33"/>
      <c r="H128" s="33"/>
      <c r="I128" s="28" t="s">
        <v>31</v>
      </c>
      <c r="J128" s="31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32"/>
      <c r="B130" s="133"/>
      <c r="C130" s="134" t="s">
        <v>209</v>
      </c>
      <c r="D130" s="135" t="s">
        <v>59</v>
      </c>
      <c r="E130" s="135" t="s">
        <v>55</v>
      </c>
      <c r="F130" s="135" t="s">
        <v>56</v>
      </c>
      <c r="G130" s="135" t="s">
        <v>210</v>
      </c>
      <c r="H130" s="135" t="s">
        <v>211</v>
      </c>
      <c r="I130" s="135" t="s">
        <v>212</v>
      </c>
      <c r="J130" s="136" t="s">
        <v>196</v>
      </c>
      <c r="K130" s="137" t="s">
        <v>213</v>
      </c>
      <c r="L130" s="138"/>
      <c r="M130" s="66" t="s">
        <v>1</v>
      </c>
      <c r="N130" s="67" t="s">
        <v>38</v>
      </c>
      <c r="O130" s="67" t="s">
        <v>214</v>
      </c>
      <c r="P130" s="67" t="s">
        <v>215</v>
      </c>
      <c r="Q130" s="67" t="s">
        <v>216</v>
      </c>
      <c r="R130" s="67" t="s">
        <v>217</v>
      </c>
      <c r="S130" s="67" t="s">
        <v>218</v>
      </c>
      <c r="T130" s="68" t="s">
        <v>219</v>
      </c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</row>
    <row r="131" spans="1:65" s="2" customFormat="1" ht="22.95" customHeight="1">
      <c r="A131" s="33"/>
      <c r="B131" s="34"/>
      <c r="C131" s="73" t="s">
        <v>197</v>
      </c>
      <c r="D131" s="33"/>
      <c r="E131" s="33"/>
      <c r="F131" s="33"/>
      <c r="G131" s="33"/>
      <c r="H131" s="33"/>
      <c r="I131" s="33"/>
      <c r="J131" s="139">
        <f>BK131</f>
        <v>0</v>
      </c>
      <c r="K131" s="33"/>
      <c r="L131" s="34"/>
      <c r="M131" s="69"/>
      <c r="N131" s="60"/>
      <c r="O131" s="70"/>
      <c r="P131" s="140">
        <f>P132</f>
        <v>0</v>
      </c>
      <c r="Q131" s="70"/>
      <c r="R131" s="140">
        <f>R132</f>
        <v>30.110254060000006</v>
      </c>
      <c r="S131" s="70"/>
      <c r="T131" s="141">
        <f>T132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73</v>
      </c>
      <c r="AU131" s="18" t="s">
        <v>198</v>
      </c>
      <c r="BK131" s="142">
        <f>BK132</f>
        <v>0</v>
      </c>
    </row>
    <row r="132" spans="1:65" s="12" customFormat="1" ht="25.95" customHeight="1">
      <c r="B132" s="143"/>
      <c r="D132" s="144" t="s">
        <v>73</v>
      </c>
      <c r="E132" s="145" t="s">
        <v>220</v>
      </c>
      <c r="F132" s="145" t="s">
        <v>221</v>
      </c>
      <c r="I132" s="146"/>
      <c r="J132" s="147">
        <f>BK132</f>
        <v>0</v>
      </c>
      <c r="L132" s="143"/>
      <c r="M132" s="148"/>
      <c r="N132" s="149"/>
      <c r="O132" s="149"/>
      <c r="P132" s="150">
        <f>P133+P157+P180+P206+P233+P249</f>
        <v>0</v>
      </c>
      <c r="Q132" s="149"/>
      <c r="R132" s="150">
        <f>R133+R157+R180+R206+R233+R249</f>
        <v>30.110254060000006</v>
      </c>
      <c r="S132" s="149"/>
      <c r="T132" s="151">
        <f>T133+T157+T180+T206+T233+T249</f>
        <v>0</v>
      </c>
      <c r="AR132" s="144" t="s">
        <v>78</v>
      </c>
      <c r="AT132" s="152" t="s">
        <v>73</v>
      </c>
      <c r="AU132" s="152" t="s">
        <v>74</v>
      </c>
      <c r="AY132" s="144" t="s">
        <v>222</v>
      </c>
      <c r="BK132" s="153">
        <f>BK133+BK157+BK180+BK206+BK233+BK249</f>
        <v>0</v>
      </c>
    </row>
    <row r="133" spans="1:65" s="12" customFormat="1" ht="22.95" customHeight="1">
      <c r="B133" s="143"/>
      <c r="D133" s="144" t="s">
        <v>73</v>
      </c>
      <c r="E133" s="154" t="s">
        <v>78</v>
      </c>
      <c r="F133" s="154" t="s">
        <v>656</v>
      </c>
      <c r="I133" s="146"/>
      <c r="J133" s="155">
        <f>BK133</f>
        <v>0</v>
      </c>
      <c r="L133" s="143"/>
      <c r="M133" s="148"/>
      <c r="N133" s="149"/>
      <c r="O133" s="149"/>
      <c r="P133" s="150">
        <f>SUM(P134:P156)</f>
        <v>0</v>
      </c>
      <c r="Q133" s="149"/>
      <c r="R133" s="150">
        <f>SUM(R134:R156)</f>
        <v>0</v>
      </c>
      <c r="S133" s="149"/>
      <c r="T133" s="151">
        <f>SUM(T134:T156)</f>
        <v>0</v>
      </c>
      <c r="AR133" s="144" t="s">
        <v>78</v>
      </c>
      <c r="AT133" s="152" t="s">
        <v>73</v>
      </c>
      <c r="AU133" s="152" t="s">
        <v>78</v>
      </c>
      <c r="AY133" s="144" t="s">
        <v>222</v>
      </c>
      <c r="BK133" s="153">
        <f>SUM(BK134:BK156)</f>
        <v>0</v>
      </c>
    </row>
    <row r="134" spans="1:65" s="2" customFormat="1" ht="21.75" customHeight="1">
      <c r="A134" s="33"/>
      <c r="B134" s="156"/>
      <c r="C134" s="157" t="s">
        <v>78</v>
      </c>
      <c r="D134" s="157" t="s">
        <v>224</v>
      </c>
      <c r="E134" s="158" t="s">
        <v>657</v>
      </c>
      <c r="F134" s="159" t="s">
        <v>658</v>
      </c>
      <c r="G134" s="160" t="s">
        <v>235</v>
      </c>
      <c r="H134" s="161">
        <v>4.1900000000000004</v>
      </c>
      <c r="I134" s="162"/>
      <c r="J134" s="163">
        <f>ROUND(I134*H134,2)</f>
        <v>0</v>
      </c>
      <c r="K134" s="164"/>
      <c r="L134" s="34"/>
      <c r="M134" s="165" t="s">
        <v>1</v>
      </c>
      <c r="N134" s="166" t="s">
        <v>40</v>
      </c>
      <c r="O134" s="62"/>
      <c r="P134" s="167">
        <f>O134*H134</f>
        <v>0</v>
      </c>
      <c r="Q134" s="167">
        <v>0</v>
      </c>
      <c r="R134" s="167">
        <f>Q134*H134</f>
        <v>0</v>
      </c>
      <c r="S134" s="167">
        <v>0</v>
      </c>
      <c r="T134" s="16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114</v>
      </c>
      <c r="AT134" s="169" t="s">
        <v>224</v>
      </c>
      <c r="AU134" s="169" t="s">
        <v>85</v>
      </c>
      <c r="AY134" s="18" t="s">
        <v>222</v>
      </c>
      <c r="BE134" s="170">
        <f>IF(N134="základná",J134,0)</f>
        <v>0</v>
      </c>
      <c r="BF134" s="170">
        <f>IF(N134="znížená",J134,0)</f>
        <v>0</v>
      </c>
      <c r="BG134" s="170">
        <f>IF(N134="zákl. prenesená",J134,0)</f>
        <v>0</v>
      </c>
      <c r="BH134" s="170">
        <f>IF(N134="zníž. prenesená",J134,0)</f>
        <v>0</v>
      </c>
      <c r="BI134" s="170">
        <f>IF(N134="nulová",J134,0)</f>
        <v>0</v>
      </c>
      <c r="BJ134" s="18" t="s">
        <v>85</v>
      </c>
      <c r="BK134" s="170">
        <f>ROUND(I134*H134,2)</f>
        <v>0</v>
      </c>
      <c r="BL134" s="18" t="s">
        <v>114</v>
      </c>
      <c r="BM134" s="169" t="s">
        <v>659</v>
      </c>
    </row>
    <row r="135" spans="1:65" s="15" customFormat="1">
      <c r="B135" s="188"/>
      <c r="D135" s="172" t="s">
        <v>229</v>
      </c>
      <c r="E135" s="189" t="s">
        <v>1</v>
      </c>
      <c r="F135" s="190" t="s">
        <v>660</v>
      </c>
      <c r="H135" s="189" t="s">
        <v>1</v>
      </c>
      <c r="I135" s="191"/>
      <c r="L135" s="188"/>
      <c r="M135" s="192"/>
      <c r="N135" s="193"/>
      <c r="O135" s="193"/>
      <c r="P135" s="193"/>
      <c r="Q135" s="193"/>
      <c r="R135" s="193"/>
      <c r="S135" s="193"/>
      <c r="T135" s="194"/>
      <c r="AT135" s="189" t="s">
        <v>229</v>
      </c>
      <c r="AU135" s="189" t="s">
        <v>85</v>
      </c>
      <c r="AV135" s="15" t="s">
        <v>78</v>
      </c>
      <c r="AW135" s="15" t="s">
        <v>30</v>
      </c>
      <c r="AX135" s="15" t="s">
        <v>74</v>
      </c>
      <c r="AY135" s="189" t="s">
        <v>222</v>
      </c>
    </row>
    <row r="136" spans="1:65" s="13" customFormat="1">
      <c r="B136" s="171"/>
      <c r="D136" s="172" t="s">
        <v>229</v>
      </c>
      <c r="E136" s="173" t="s">
        <v>1</v>
      </c>
      <c r="F136" s="174" t="s">
        <v>895</v>
      </c>
      <c r="H136" s="175">
        <v>4.1900000000000004</v>
      </c>
      <c r="I136" s="176"/>
      <c r="L136" s="171"/>
      <c r="M136" s="177"/>
      <c r="N136" s="178"/>
      <c r="O136" s="178"/>
      <c r="P136" s="178"/>
      <c r="Q136" s="178"/>
      <c r="R136" s="178"/>
      <c r="S136" s="178"/>
      <c r="T136" s="179"/>
      <c r="AT136" s="173" t="s">
        <v>229</v>
      </c>
      <c r="AU136" s="173" t="s">
        <v>85</v>
      </c>
      <c r="AV136" s="13" t="s">
        <v>85</v>
      </c>
      <c r="AW136" s="13" t="s">
        <v>30</v>
      </c>
      <c r="AX136" s="13" t="s">
        <v>74</v>
      </c>
      <c r="AY136" s="173" t="s">
        <v>222</v>
      </c>
    </row>
    <row r="137" spans="1:65" s="14" customFormat="1">
      <c r="B137" s="180"/>
      <c r="D137" s="172" t="s">
        <v>229</v>
      </c>
      <c r="E137" s="181" t="s">
        <v>1</v>
      </c>
      <c r="F137" s="182" t="s">
        <v>232</v>
      </c>
      <c r="H137" s="183">
        <v>4.1900000000000004</v>
      </c>
      <c r="I137" s="184"/>
      <c r="L137" s="180"/>
      <c r="M137" s="185"/>
      <c r="N137" s="186"/>
      <c r="O137" s="186"/>
      <c r="P137" s="186"/>
      <c r="Q137" s="186"/>
      <c r="R137" s="186"/>
      <c r="S137" s="186"/>
      <c r="T137" s="187"/>
      <c r="AT137" s="181" t="s">
        <v>229</v>
      </c>
      <c r="AU137" s="181" t="s">
        <v>85</v>
      </c>
      <c r="AV137" s="14" t="s">
        <v>114</v>
      </c>
      <c r="AW137" s="14" t="s">
        <v>30</v>
      </c>
      <c r="AX137" s="14" t="s">
        <v>78</v>
      </c>
      <c r="AY137" s="181" t="s">
        <v>222</v>
      </c>
    </row>
    <row r="138" spans="1:65" s="2" customFormat="1" ht="37.950000000000003" customHeight="1">
      <c r="A138" s="33"/>
      <c r="B138" s="156"/>
      <c r="C138" s="157" t="s">
        <v>85</v>
      </c>
      <c r="D138" s="157" t="s">
        <v>224</v>
      </c>
      <c r="E138" s="158" t="s">
        <v>662</v>
      </c>
      <c r="F138" s="159" t="s">
        <v>663</v>
      </c>
      <c r="G138" s="160" t="s">
        <v>235</v>
      </c>
      <c r="H138" s="161">
        <v>4.1900000000000004</v>
      </c>
      <c r="I138" s="162"/>
      <c r="J138" s="163">
        <f>ROUND(I138*H138,2)</f>
        <v>0</v>
      </c>
      <c r="K138" s="164"/>
      <c r="L138" s="34"/>
      <c r="M138" s="165" t="s">
        <v>1</v>
      </c>
      <c r="N138" s="166" t="s">
        <v>40</v>
      </c>
      <c r="O138" s="62"/>
      <c r="P138" s="167">
        <f>O138*H138</f>
        <v>0</v>
      </c>
      <c r="Q138" s="167">
        <v>0</v>
      </c>
      <c r="R138" s="167">
        <f>Q138*H138</f>
        <v>0</v>
      </c>
      <c r="S138" s="167">
        <v>0</v>
      </c>
      <c r="T138" s="16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114</v>
      </c>
      <c r="AT138" s="169" t="s">
        <v>224</v>
      </c>
      <c r="AU138" s="169" t="s">
        <v>85</v>
      </c>
      <c r="AY138" s="18" t="s">
        <v>222</v>
      </c>
      <c r="BE138" s="170">
        <f>IF(N138="základná",J138,0)</f>
        <v>0</v>
      </c>
      <c r="BF138" s="170">
        <f>IF(N138="znížená",J138,0)</f>
        <v>0</v>
      </c>
      <c r="BG138" s="170">
        <f>IF(N138="zákl. prenesená",J138,0)</f>
        <v>0</v>
      </c>
      <c r="BH138" s="170">
        <f>IF(N138="zníž. prenesená",J138,0)</f>
        <v>0</v>
      </c>
      <c r="BI138" s="170">
        <f>IF(N138="nulová",J138,0)</f>
        <v>0</v>
      </c>
      <c r="BJ138" s="18" t="s">
        <v>85</v>
      </c>
      <c r="BK138" s="170">
        <f>ROUND(I138*H138,2)</f>
        <v>0</v>
      </c>
      <c r="BL138" s="18" t="s">
        <v>114</v>
      </c>
      <c r="BM138" s="169" t="s">
        <v>664</v>
      </c>
    </row>
    <row r="139" spans="1:65" s="2" customFormat="1" ht="33" customHeight="1">
      <c r="A139" s="33"/>
      <c r="B139" s="156"/>
      <c r="C139" s="157" t="s">
        <v>90</v>
      </c>
      <c r="D139" s="157" t="s">
        <v>224</v>
      </c>
      <c r="E139" s="158" t="s">
        <v>665</v>
      </c>
      <c r="F139" s="159" t="s">
        <v>666</v>
      </c>
      <c r="G139" s="160" t="s">
        <v>235</v>
      </c>
      <c r="H139" s="161">
        <v>4.508</v>
      </c>
      <c r="I139" s="162"/>
      <c r="J139" s="163">
        <f>ROUND(I139*H139,2)</f>
        <v>0</v>
      </c>
      <c r="K139" s="164"/>
      <c r="L139" s="34"/>
      <c r="M139" s="165" t="s">
        <v>1</v>
      </c>
      <c r="N139" s="166" t="s">
        <v>40</v>
      </c>
      <c r="O139" s="62"/>
      <c r="P139" s="167">
        <f>O139*H139</f>
        <v>0</v>
      </c>
      <c r="Q139" s="167">
        <v>0</v>
      </c>
      <c r="R139" s="167">
        <f>Q139*H139</f>
        <v>0</v>
      </c>
      <c r="S139" s="167">
        <v>0</v>
      </c>
      <c r="T139" s="16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114</v>
      </c>
      <c r="AT139" s="169" t="s">
        <v>224</v>
      </c>
      <c r="AU139" s="169" t="s">
        <v>85</v>
      </c>
      <c r="AY139" s="18" t="s">
        <v>222</v>
      </c>
      <c r="BE139" s="170">
        <f>IF(N139="základná",J139,0)</f>
        <v>0</v>
      </c>
      <c r="BF139" s="170">
        <f>IF(N139="znížená",J139,0)</f>
        <v>0</v>
      </c>
      <c r="BG139" s="170">
        <f>IF(N139="zákl. prenesená",J139,0)</f>
        <v>0</v>
      </c>
      <c r="BH139" s="170">
        <f>IF(N139="zníž. prenesená",J139,0)</f>
        <v>0</v>
      </c>
      <c r="BI139" s="170">
        <f>IF(N139="nulová",J139,0)</f>
        <v>0</v>
      </c>
      <c r="BJ139" s="18" t="s">
        <v>85</v>
      </c>
      <c r="BK139" s="170">
        <f>ROUND(I139*H139,2)</f>
        <v>0</v>
      </c>
      <c r="BL139" s="18" t="s">
        <v>114</v>
      </c>
      <c r="BM139" s="169" t="s">
        <v>667</v>
      </c>
    </row>
    <row r="140" spans="1:65" s="15" customFormat="1">
      <c r="B140" s="188"/>
      <c r="D140" s="172" t="s">
        <v>229</v>
      </c>
      <c r="E140" s="189" t="s">
        <v>1</v>
      </c>
      <c r="F140" s="190" t="s">
        <v>237</v>
      </c>
      <c r="H140" s="189" t="s">
        <v>1</v>
      </c>
      <c r="I140" s="191"/>
      <c r="L140" s="188"/>
      <c r="M140" s="192"/>
      <c r="N140" s="193"/>
      <c r="O140" s="193"/>
      <c r="P140" s="193"/>
      <c r="Q140" s="193"/>
      <c r="R140" s="193"/>
      <c r="S140" s="193"/>
      <c r="T140" s="194"/>
      <c r="AT140" s="189" t="s">
        <v>229</v>
      </c>
      <c r="AU140" s="189" t="s">
        <v>85</v>
      </c>
      <c r="AV140" s="15" t="s">
        <v>78</v>
      </c>
      <c r="AW140" s="15" t="s">
        <v>30</v>
      </c>
      <c r="AX140" s="15" t="s">
        <v>74</v>
      </c>
      <c r="AY140" s="189" t="s">
        <v>222</v>
      </c>
    </row>
    <row r="141" spans="1:65" s="15" customFormat="1">
      <c r="B141" s="188"/>
      <c r="D141" s="172" t="s">
        <v>229</v>
      </c>
      <c r="E141" s="189" t="s">
        <v>1</v>
      </c>
      <c r="F141" s="190" t="s">
        <v>238</v>
      </c>
      <c r="H141" s="189" t="s">
        <v>1</v>
      </c>
      <c r="I141" s="191"/>
      <c r="L141" s="188"/>
      <c r="M141" s="192"/>
      <c r="N141" s="193"/>
      <c r="O141" s="193"/>
      <c r="P141" s="193"/>
      <c r="Q141" s="193"/>
      <c r="R141" s="193"/>
      <c r="S141" s="193"/>
      <c r="T141" s="194"/>
      <c r="AT141" s="189" t="s">
        <v>229</v>
      </c>
      <c r="AU141" s="189" t="s">
        <v>85</v>
      </c>
      <c r="AV141" s="15" t="s">
        <v>78</v>
      </c>
      <c r="AW141" s="15" t="s">
        <v>30</v>
      </c>
      <c r="AX141" s="15" t="s">
        <v>74</v>
      </c>
      <c r="AY141" s="189" t="s">
        <v>222</v>
      </c>
    </row>
    <row r="142" spans="1:65" s="13" customFormat="1">
      <c r="B142" s="171"/>
      <c r="D142" s="172" t="s">
        <v>229</v>
      </c>
      <c r="E142" s="173" t="s">
        <v>1</v>
      </c>
      <c r="F142" s="174" t="s">
        <v>604</v>
      </c>
      <c r="H142" s="175">
        <v>28.62</v>
      </c>
      <c r="I142" s="176"/>
      <c r="L142" s="171"/>
      <c r="M142" s="177"/>
      <c r="N142" s="178"/>
      <c r="O142" s="178"/>
      <c r="P142" s="178"/>
      <c r="Q142" s="178"/>
      <c r="R142" s="178"/>
      <c r="S142" s="178"/>
      <c r="T142" s="179"/>
      <c r="AT142" s="173" t="s">
        <v>229</v>
      </c>
      <c r="AU142" s="173" t="s">
        <v>85</v>
      </c>
      <c r="AV142" s="13" t="s">
        <v>85</v>
      </c>
      <c r="AW142" s="13" t="s">
        <v>30</v>
      </c>
      <c r="AX142" s="13" t="s">
        <v>74</v>
      </c>
      <c r="AY142" s="173" t="s">
        <v>222</v>
      </c>
    </row>
    <row r="143" spans="1:65" s="14" customFormat="1">
      <c r="B143" s="180"/>
      <c r="D143" s="172" t="s">
        <v>229</v>
      </c>
      <c r="E143" s="181" t="s">
        <v>1</v>
      </c>
      <c r="F143" s="182" t="s">
        <v>232</v>
      </c>
      <c r="H143" s="183">
        <v>28.62</v>
      </c>
      <c r="I143" s="184"/>
      <c r="L143" s="180"/>
      <c r="M143" s="185"/>
      <c r="N143" s="186"/>
      <c r="O143" s="186"/>
      <c r="P143" s="186"/>
      <c r="Q143" s="186"/>
      <c r="R143" s="186"/>
      <c r="S143" s="186"/>
      <c r="T143" s="187"/>
      <c r="AT143" s="181" t="s">
        <v>229</v>
      </c>
      <c r="AU143" s="181" t="s">
        <v>85</v>
      </c>
      <c r="AV143" s="14" t="s">
        <v>114</v>
      </c>
      <c r="AW143" s="14" t="s">
        <v>30</v>
      </c>
      <c r="AX143" s="14" t="s">
        <v>74</v>
      </c>
      <c r="AY143" s="181" t="s">
        <v>222</v>
      </c>
    </row>
    <row r="144" spans="1:65" s="13" customFormat="1">
      <c r="B144" s="171"/>
      <c r="D144" s="172" t="s">
        <v>229</v>
      </c>
      <c r="E144" s="173" t="s">
        <v>1</v>
      </c>
      <c r="F144" s="174" t="s">
        <v>896</v>
      </c>
      <c r="H144" s="175">
        <v>4.508</v>
      </c>
      <c r="I144" s="176"/>
      <c r="L144" s="171"/>
      <c r="M144" s="177"/>
      <c r="N144" s="178"/>
      <c r="O144" s="178"/>
      <c r="P144" s="178"/>
      <c r="Q144" s="178"/>
      <c r="R144" s="178"/>
      <c r="S144" s="178"/>
      <c r="T144" s="179"/>
      <c r="AT144" s="173" t="s">
        <v>229</v>
      </c>
      <c r="AU144" s="173" t="s">
        <v>85</v>
      </c>
      <c r="AV144" s="13" t="s">
        <v>85</v>
      </c>
      <c r="AW144" s="13" t="s">
        <v>30</v>
      </c>
      <c r="AX144" s="13" t="s">
        <v>78</v>
      </c>
      <c r="AY144" s="173" t="s">
        <v>222</v>
      </c>
    </row>
    <row r="145" spans="1:65" s="2" customFormat="1" ht="24.15" customHeight="1">
      <c r="A145" s="33"/>
      <c r="B145" s="156"/>
      <c r="C145" s="157" t="s">
        <v>114</v>
      </c>
      <c r="D145" s="157" t="s">
        <v>224</v>
      </c>
      <c r="E145" s="158" t="s">
        <v>669</v>
      </c>
      <c r="F145" s="159" t="s">
        <v>670</v>
      </c>
      <c r="G145" s="160" t="s">
        <v>235</v>
      </c>
      <c r="H145" s="161">
        <v>1.7170000000000001</v>
      </c>
      <c r="I145" s="162"/>
      <c r="J145" s="163">
        <f>ROUND(I145*H145,2)</f>
        <v>0</v>
      </c>
      <c r="K145" s="164"/>
      <c r="L145" s="34"/>
      <c r="M145" s="165" t="s">
        <v>1</v>
      </c>
      <c r="N145" s="166" t="s">
        <v>40</v>
      </c>
      <c r="O145" s="62"/>
      <c r="P145" s="167">
        <f>O145*H145</f>
        <v>0</v>
      </c>
      <c r="Q145" s="167">
        <v>0</v>
      </c>
      <c r="R145" s="167">
        <f>Q145*H145</f>
        <v>0</v>
      </c>
      <c r="S145" s="167">
        <v>0</v>
      </c>
      <c r="T145" s="16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114</v>
      </c>
      <c r="AT145" s="169" t="s">
        <v>224</v>
      </c>
      <c r="AU145" s="169" t="s">
        <v>85</v>
      </c>
      <c r="AY145" s="18" t="s">
        <v>222</v>
      </c>
      <c r="BE145" s="170">
        <f>IF(N145="základná",J145,0)</f>
        <v>0</v>
      </c>
      <c r="BF145" s="170">
        <f>IF(N145="znížená",J145,0)</f>
        <v>0</v>
      </c>
      <c r="BG145" s="170">
        <f>IF(N145="zákl. prenesená",J145,0)</f>
        <v>0</v>
      </c>
      <c r="BH145" s="170">
        <f>IF(N145="zníž. prenesená",J145,0)</f>
        <v>0</v>
      </c>
      <c r="BI145" s="170">
        <f>IF(N145="nulová",J145,0)</f>
        <v>0</v>
      </c>
      <c r="BJ145" s="18" t="s">
        <v>85</v>
      </c>
      <c r="BK145" s="170">
        <f>ROUND(I145*H145,2)</f>
        <v>0</v>
      </c>
      <c r="BL145" s="18" t="s">
        <v>114</v>
      </c>
      <c r="BM145" s="169" t="s">
        <v>671</v>
      </c>
    </row>
    <row r="146" spans="1:65" s="15" customFormat="1">
      <c r="B146" s="188"/>
      <c r="D146" s="172" t="s">
        <v>229</v>
      </c>
      <c r="E146" s="189" t="s">
        <v>1</v>
      </c>
      <c r="F146" s="190" t="s">
        <v>660</v>
      </c>
      <c r="H146" s="189" t="s">
        <v>1</v>
      </c>
      <c r="I146" s="191"/>
      <c r="L146" s="188"/>
      <c r="M146" s="192"/>
      <c r="N146" s="193"/>
      <c r="O146" s="193"/>
      <c r="P146" s="193"/>
      <c r="Q146" s="193"/>
      <c r="R146" s="193"/>
      <c r="S146" s="193"/>
      <c r="T146" s="194"/>
      <c r="AT146" s="189" t="s">
        <v>229</v>
      </c>
      <c r="AU146" s="189" t="s">
        <v>85</v>
      </c>
      <c r="AV146" s="15" t="s">
        <v>78</v>
      </c>
      <c r="AW146" s="15" t="s">
        <v>30</v>
      </c>
      <c r="AX146" s="15" t="s">
        <v>74</v>
      </c>
      <c r="AY146" s="189" t="s">
        <v>222</v>
      </c>
    </row>
    <row r="147" spans="1:65" s="13" customFormat="1">
      <c r="B147" s="171"/>
      <c r="D147" s="172" t="s">
        <v>229</v>
      </c>
      <c r="E147" s="173" t="s">
        <v>1</v>
      </c>
      <c r="F147" s="174" t="s">
        <v>897</v>
      </c>
      <c r="H147" s="175">
        <v>1.7170000000000001</v>
      </c>
      <c r="I147" s="176"/>
      <c r="L147" s="171"/>
      <c r="M147" s="177"/>
      <c r="N147" s="178"/>
      <c r="O147" s="178"/>
      <c r="P147" s="178"/>
      <c r="Q147" s="178"/>
      <c r="R147" s="178"/>
      <c r="S147" s="178"/>
      <c r="T147" s="179"/>
      <c r="AT147" s="173" t="s">
        <v>229</v>
      </c>
      <c r="AU147" s="173" t="s">
        <v>85</v>
      </c>
      <c r="AV147" s="13" t="s">
        <v>85</v>
      </c>
      <c r="AW147" s="13" t="s">
        <v>30</v>
      </c>
      <c r="AX147" s="13" t="s">
        <v>74</v>
      </c>
      <c r="AY147" s="173" t="s">
        <v>222</v>
      </c>
    </row>
    <row r="148" spans="1:65" s="14" customFormat="1">
      <c r="B148" s="180"/>
      <c r="D148" s="172" t="s">
        <v>229</v>
      </c>
      <c r="E148" s="181" t="s">
        <v>1</v>
      </c>
      <c r="F148" s="182" t="s">
        <v>232</v>
      </c>
      <c r="H148" s="183">
        <v>1.7170000000000001</v>
      </c>
      <c r="I148" s="184"/>
      <c r="L148" s="180"/>
      <c r="M148" s="185"/>
      <c r="N148" s="186"/>
      <c r="O148" s="186"/>
      <c r="P148" s="186"/>
      <c r="Q148" s="186"/>
      <c r="R148" s="186"/>
      <c r="S148" s="186"/>
      <c r="T148" s="187"/>
      <c r="AT148" s="181" t="s">
        <v>229</v>
      </c>
      <c r="AU148" s="181" t="s">
        <v>85</v>
      </c>
      <c r="AV148" s="14" t="s">
        <v>114</v>
      </c>
      <c r="AW148" s="14" t="s">
        <v>30</v>
      </c>
      <c r="AX148" s="14" t="s">
        <v>78</v>
      </c>
      <c r="AY148" s="181" t="s">
        <v>222</v>
      </c>
    </row>
    <row r="149" spans="1:65" s="2" customFormat="1" ht="33" customHeight="1">
      <c r="A149" s="33"/>
      <c r="B149" s="156"/>
      <c r="C149" s="157" t="s">
        <v>121</v>
      </c>
      <c r="D149" s="157" t="s">
        <v>224</v>
      </c>
      <c r="E149" s="158" t="s">
        <v>673</v>
      </c>
      <c r="F149" s="159" t="s">
        <v>674</v>
      </c>
      <c r="G149" s="160" t="s">
        <v>235</v>
      </c>
      <c r="H149" s="161">
        <v>6.9809999999999999</v>
      </c>
      <c r="I149" s="162"/>
      <c r="J149" s="163">
        <f>ROUND(I149*H149,2)</f>
        <v>0</v>
      </c>
      <c r="K149" s="164"/>
      <c r="L149" s="34"/>
      <c r="M149" s="165" t="s">
        <v>1</v>
      </c>
      <c r="N149" s="166" t="s">
        <v>40</v>
      </c>
      <c r="O149" s="62"/>
      <c r="P149" s="167">
        <f>O149*H149</f>
        <v>0</v>
      </c>
      <c r="Q149" s="167">
        <v>0</v>
      </c>
      <c r="R149" s="167">
        <f>Q149*H149</f>
        <v>0</v>
      </c>
      <c r="S149" s="167">
        <v>0</v>
      </c>
      <c r="T149" s="16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114</v>
      </c>
      <c r="AT149" s="169" t="s">
        <v>224</v>
      </c>
      <c r="AU149" s="169" t="s">
        <v>85</v>
      </c>
      <c r="AY149" s="18" t="s">
        <v>222</v>
      </c>
      <c r="BE149" s="170">
        <f>IF(N149="základná",J149,0)</f>
        <v>0</v>
      </c>
      <c r="BF149" s="170">
        <f>IF(N149="znížená",J149,0)</f>
        <v>0</v>
      </c>
      <c r="BG149" s="170">
        <f>IF(N149="zákl. prenesená",J149,0)</f>
        <v>0</v>
      </c>
      <c r="BH149" s="170">
        <f>IF(N149="zníž. prenesená",J149,0)</f>
        <v>0</v>
      </c>
      <c r="BI149" s="170">
        <f>IF(N149="nulová",J149,0)</f>
        <v>0</v>
      </c>
      <c r="BJ149" s="18" t="s">
        <v>85</v>
      </c>
      <c r="BK149" s="170">
        <f>ROUND(I149*H149,2)</f>
        <v>0</v>
      </c>
      <c r="BL149" s="18" t="s">
        <v>114</v>
      </c>
      <c r="BM149" s="169" t="s">
        <v>675</v>
      </c>
    </row>
    <row r="150" spans="1:65" s="13" customFormat="1">
      <c r="B150" s="171"/>
      <c r="D150" s="172" t="s">
        <v>229</v>
      </c>
      <c r="E150" s="173" t="s">
        <v>1</v>
      </c>
      <c r="F150" s="174" t="s">
        <v>898</v>
      </c>
      <c r="H150" s="175">
        <v>4.1900000000000004</v>
      </c>
      <c r="I150" s="176"/>
      <c r="L150" s="171"/>
      <c r="M150" s="177"/>
      <c r="N150" s="178"/>
      <c r="O150" s="178"/>
      <c r="P150" s="178"/>
      <c r="Q150" s="178"/>
      <c r="R150" s="178"/>
      <c r="S150" s="178"/>
      <c r="T150" s="179"/>
      <c r="AT150" s="173" t="s">
        <v>229</v>
      </c>
      <c r="AU150" s="173" t="s">
        <v>85</v>
      </c>
      <c r="AV150" s="13" t="s">
        <v>85</v>
      </c>
      <c r="AW150" s="13" t="s">
        <v>30</v>
      </c>
      <c r="AX150" s="13" t="s">
        <v>74</v>
      </c>
      <c r="AY150" s="173" t="s">
        <v>222</v>
      </c>
    </row>
    <row r="151" spans="1:65" s="13" customFormat="1">
      <c r="B151" s="171"/>
      <c r="D151" s="172" t="s">
        <v>229</v>
      </c>
      <c r="E151" s="173" t="s">
        <v>1</v>
      </c>
      <c r="F151" s="174" t="s">
        <v>899</v>
      </c>
      <c r="H151" s="175">
        <v>4.508</v>
      </c>
      <c r="I151" s="176"/>
      <c r="L151" s="171"/>
      <c r="M151" s="177"/>
      <c r="N151" s="178"/>
      <c r="O151" s="178"/>
      <c r="P151" s="178"/>
      <c r="Q151" s="178"/>
      <c r="R151" s="178"/>
      <c r="S151" s="178"/>
      <c r="T151" s="179"/>
      <c r="AT151" s="173" t="s">
        <v>229</v>
      </c>
      <c r="AU151" s="173" t="s">
        <v>85</v>
      </c>
      <c r="AV151" s="13" t="s">
        <v>85</v>
      </c>
      <c r="AW151" s="13" t="s">
        <v>30</v>
      </c>
      <c r="AX151" s="13" t="s">
        <v>74</v>
      </c>
      <c r="AY151" s="173" t="s">
        <v>222</v>
      </c>
    </row>
    <row r="152" spans="1:65" s="13" customFormat="1">
      <c r="B152" s="171"/>
      <c r="D152" s="172" t="s">
        <v>229</v>
      </c>
      <c r="E152" s="173" t="s">
        <v>1</v>
      </c>
      <c r="F152" s="174" t="s">
        <v>900</v>
      </c>
      <c r="H152" s="175">
        <v>-1.7170000000000001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229</v>
      </c>
      <c r="AU152" s="173" t="s">
        <v>85</v>
      </c>
      <c r="AV152" s="13" t="s">
        <v>85</v>
      </c>
      <c r="AW152" s="13" t="s">
        <v>30</v>
      </c>
      <c r="AX152" s="13" t="s">
        <v>74</v>
      </c>
      <c r="AY152" s="173" t="s">
        <v>222</v>
      </c>
    </row>
    <row r="153" spans="1:65" s="14" customFormat="1">
      <c r="B153" s="180"/>
      <c r="D153" s="172" t="s">
        <v>229</v>
      </c>
      <c r="E153" s="181" t="s">
        <v>1</v>
      </c>
      <c r="F153" s="182" t="s">
        <v>232</v>
      </c>
      <c r="H153" s="183">
        <v>6.9809999999999999</v>
      </c>
      <c r="I153" s="184"/>
      <c r="L153" s="180"/>
      <c r="M153" s="185"/>
      <c r="N153" s="186"/>
      <c r="O153" s="186"/>
      <c r="P153" s="186"/>
      <c r="Q153" s="186"/>
      <c r="R153" s="186"/>
      <c r="S153" s="186"/>
      <c r="T153" s="187"/>
      <c r="AT153" s="181" t="s">
        <v>229</v>
      </c>
      <c r="AU153" s="181" t="s">
        <v>85</v>
      </c>
      <c r="AV153" s="14" t="s">
        <v>114</v>
      </c>
      <c r="AW153" s="14" t="s">
        <v>30</v>
      </c>
      <c r="AX153" s="14" t="s">
        <v>78</v>
      </c>
      <c r="AY153" s="181" t="s">
        <v>222</v>
      </c>
    </row>
    <row r="154" spans="1:65" s="2" customFormat="1" ht="37.950000000000003" customHeight="1">
      <c r="A154" s="33"/>
      <c r="B154" s="156"/>
      <c r="C154" s="157" t="s">
        <v>137</v>
      </c>
      <c r="D154" s="157" t="s">
        <v>224</v>
      </c>
      <c r="E154" s="158" t="s">
        <v>679</v>
      </c>
      <c r="F154" s="159" t="s">
        <v>680</v>
      </c>
      <c r="G154" s="160" t="s">
        <v>235</v>
      </c>
      <c r="H154" s="161">
        <v>69.81</v>
      </c>
      <c r="I154" s="162"/>
      <c r="J154" s="163">
        <f>ROUND(I154*H154,2)</f>
        <v>0</v>
      </c>
      <c r="K154" s="164"/>
      <c r="L154" s="34"/>
      <c r="M154" s="165" t="s">
        <v>1</v>
      </c>
      <c r="N154" s="166" t="s">
        <v>40</v>
      </c>
      <c r="O154" s="62"/>
      <c r="P154" s="167">
        <f>O154*H154</f>
        <v>0</v>
      </c>
      <c r="Q154" s="167">
        <v>0</v>
      </c>
      <c r="R154" s="167">
        <f>Q154*H154</f>
        <v>0</v>
      </c>
      <c r="S154" s="167">
        <v>0</v>
      </c>
      <c r="T154" s="16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114</v>
      </c>
      <c r="AT154" s="169" t="s">
        <v>224</v>
      </c>
      <c r="AU154" s="169" t="s">
        <v>85</v>
      </c>
      <c r="AY154" s="18" t="s">
        <v>222</v>
      </c>
      <c r="BE154" s="170">
        <f>IF(N154="základná",J154,0)</f>
        <v>0</v>
      </c>
      <c r="BF154" s="170">
        <f>IF(N154="znížená",J154,0)</f>
        <v>0</v>
      </c>
      <c r="BG154" s="170">
        <f>IF(N154="zákl. prenesená",J154,0)</f>
        <v>0</v>
      </c>
      <c r="BH154" s="170">
        <f>IF(N154="zníž. prenesená",J154,0)</f>
        <v>0</v>
      </c>
      <c r="BI154" s="170">
        <f>IF(N154="nulová",J154,0)</f>
        <v>0</v>
      </c>
      <c r="BJ154" s="18" t="s">
        <v>85</v>
      </c>
      <c r="BK154" s="170">
        <f>ROUND(I154*H154,2)</f>
        <v>0</v>
      </c>
      <c r="BL154" s="18" t="s">
        <v>114</v>
      </c>
      <c r="BM154" s="169" t="s">
        <v>681</v>
      </c>
    </row>
    <row r="155" spans="1:65" s="13" customFormat="1">
      <c r="B155" s="171"/>
      <c r="D155" s="172" t="s">
        <v>229</v>
      </c>
      <c r="F155" s="174" t="s">
        <v>901</v>
      </c>
      <c r="H155" s="175">
        <v>69.81</v>
      </c>
      <c r="I155" s="176"/>
      <c r="L155" s="171"/>
      <c r="M155" s="177"/>
      <c r="N155" s="178"/>
      <c r="O155" s="178"/>
      <c r="P155" s="178"/>
      <c r="Q155" s="178"/>
      <c r="R155" s="178"/>
      <c r="S155" s="178"/>
      <c r="T155" s="179"/>
      <c r="AT155" s="173" t="s">
        <v>229</v>
      </c>
      <c r="AU155" s="173" t="s">
        <v>85</v>
      </c>
      <c r="AV155" s="13" t="s">
        <v>85</v>
      </c>
      <c r="AW155" s="13" t="s">
        <v>3</v>
      </c>
      <c r="AX155" s="13" t="s">
        <v>78</v>
      </c>
      <c r="AY155" s="173" t="s">
        <v>222</v>
      </c>
    </row>
    <row r="156" spans="1:65" s="2" customFormat="1" ht="16.5" customHeight="1">
      <c r="A156" s="33"/>
      <c r="B156" s="156"/>
      <c r="C156" s="157" t="s">
        <v>146</v>
      </c>
      <c r="D156" s="157" t="s">
        <v>224</v>
      </c>
      <c r="E156" s="158" t="s">
        <v>683</v>
      </c>
      <c r="F156" s="159" t="s">
        <v>684</v>
      </c>
      <c r="G156" s="160" t="s">
        <v>235</v>
      </c>
      <c r="H156" s="161">
        <v>6.9809999999999999</v>
      </c>
      <c r="I156" s="162"/>
      <c r="J156" s="163">
        <f>ROUND(I156*H156,2)</f>
        <v>0</v>
      </c>
      <c r="K156" s="164"/>
      <c r="L156" s="34"/>
      <c r="M156" s="165" t="s">
        <v>1</v>
      </c>
      <c r="N156" s="166" t="s">
        <v>40</v>
      </c>
      <c r="O156" s="62"/>
      <c r="P156" s="167">
        <f>O156*H156</f>
        <v>0</v>
      </c>
      <c r="Q156" s="167">
        <v>0</v>
      </c>
      <c r="R156" s="167">
        <f>Q156*H156</f>
        <v>0</v>
      </c>
      <c r="S156" s="167">
        <v>0</v>
      </c>
      <c r="T156" s="16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114</v>
      </c>
      <c r="AT156" s="169" t="s">
        <v>224</v>
      </c>
      <c r="AU156" s="169" t="s">
        <v>85</v>
      </c>
      <c r="AY156" s="18" t="s">
        <v>222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8" t="s">
        <v>85</v>
      </c>
      <c r="BK156" s="170">
        <f>ROUND(I156*H156,2)</f>
        <v>0</v>
      </c>
      <c r="BL156" s="18" t="s">
        <v>114</v>
      </c>
      <c r="BM156" s="169" t="s">
        <v>685</v>
      </c>
    </row>
    <row r="157" spans="1:65" s="12" customFormat="1" ht="22.95" customHeight="1">
      <c r="B157" s="143"/>
      <c r="D157" s="144" t="s">
        <v>73</v>
      </c>
      <c r="E157" s="154" t="s">
        <v>85</v>
      </c>
      <c r="F157" s="154" t="s">
        <v>686</v>
      </c>
      <c r="I157" s="146"/>
      <c r="J157" s="155">
        <f>BK157</f>
        <v>0</v>
      </c>
      <c r="L157" s="143"/>
      <c r="M157" s="148"/>
      <c r="N157" s="149"/>
      <c r="O157" s="149"/>
      <c r="P157" s="150">
        <f>SUM(P158:P179)</f>
        <v>0</v>
      </c>
      <c r="Q157" s="149"/>
      <c r="R157" s="150">
        <f>SUM(R158:R179)</f>
        <v>15.269768180000002</v>
      </c>
      <c r="S157" s="149"/>
      <c r="T157" s="151">
        <f>SUM(T158:T179)</f>
        <v>0</v>
      </c>
      <c r="AR157" s="144" t="s">
        <v>78</v>
      </c>
      <c r="AT157" s="152" t="s">
        <v>73</v>
      </c>
      <c r="AU157" s="152" t="s">
        <v>78</v>
      </c>
      <c r="AY157" s="144" t="s">
        <v>222</v>
      </c>
      <c r="BK157" s="153">
        <f>SUM(BK158:BK179)</f>
        <v>0</v>
      </c>
    </row>
    <row r="158" spans="1:65" s="2" customFormat="1" ht="24.15" customHeight="1">
      <c r="A158" s="33"/>
      <c r="B158" s="156"/>
      <c r="C158" s="157" t="s">
        <v>153</v>
      </c>
      <c r="D158" s="157" t="s">
        <v>224</v>
      </c>
      <c r="E158" s="158" t="s">
        <v>902</v>
      </c>
      <c r="F158" s="159" t="s">
        <v>903</v>
      </c>
      <c r="G158" s="160" t="s">
        <v>235</v>
      </c>
      <c r="H158" s="161">
        <v>0.27200000000000002</v>
      </c>
      <c r="I158" s="162"/>
      <c r="J158" s="163">
        <f>ROUND(I158*H158,2)</f>
        <v>0</v>
      </c>
      <c r="K158" s="164"/>
      <c r="L158" s="34"/>
      <c r="M158" s="165" t="s">
        <v>1</v>
      </c>
      <c r="N158" s="166" t="s">
        <v>40</v>
      </c>
      <c r="O158" s="62"/>
      <c r="P158" s="167">
        <f>O158*H158</f>
        <v>0</v>
      </c>
      <c r="Q158" s="167">
        <v>2.0699999999999998</v>
      </c>
      <c r="R158" s="167">
        <f>Q158*H158</f>
        <v>0.56303999999999998</v>
      </c>
      <c r="S158" s="167">
        <v>0</v>
      </c>
      <c r="T158" s="16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114</v>
      </c>
      <c r="AT158" s="169" t="s">
        <v>224</v>
      </c>
      <c r="AU158" s="169" t="s">
        <v>85</v>
      </c>
      <c r="AY158" s="18" t="s">
        <v>222</v>
      </c>
      <c r="BE158" s="170">
        <f>IF(N158="základná",J158,0)</f>
        <v>0</v>
      </c>
      <c r="BF158" s="170">
        <f>IF(N158="znížená",J158,0)</f>
        <v>0</v>
      </c>
      <c r="BG158" s="170">
        <f>IF(N158="zákl. prenesená",J158,0)</f>
        <v>0</v>
      </c>
      <c r="BH158" s="170">
        <f>IF(N158="zníž. prenesená",J158,0)</f>
        <v>0</v>
      </c>
      <c r="BI158" s="170">
        <f>IF(N158="nulová",J158,0)</f>
        <v>0</v>
      </c>
      <c r="BJ158" s="18" t="s">
        <v>85</v>
      </c>
      <c r="BK158" s="170">
        <f>ROUND(I158*H158,2)</f>
        <v>0</v>
      </c>
      <c r="BL158" s="18" t="s">
        <v>114</v>
      </c>
      <c r="BM158" s="169" t="s">
        <v>904</v>
      </c>
    </row>
    <row r="159" spans="1:65" s="15" customFormat="1">
      <c r="B159" s="188"/>
      <c r="D159" s="172" t="s">
        <v>229</v>
      </c>
      <c r="E159" s="189" t="s">
        <v>1</v>
      </c>
      <c r="F159" s="190" t="s">
        <v>237</v>
      </c>
      <c r="H159" s="189" t="s">
        <v>1</v>
      </c>
      <c r="I159" s="191"/>
      <c r="L159" s="188"/>
      <c r="M159" s="192"/>
      <c r="N159" s="193"/>
      <c r="O159" s="193"/>
      <c r="P159" s="193"/>
      <c r="Q159" s="193"/>
      <c r="R159" s="193"/>
      <c r="S159" s="193"/>
      <c r="T159" s="194"/>
      <c r="AT159" s="189" t="s">
        <v>229</v>
      </c>
      <c r="AU159" s="189" t="s">
        <v>85</v>
      </c>
      <c r="AV159" s="15" t="s">
        <v>78</v>
      </c>
      <c r="AW159" s="15" t="s">
        <v>30</v>
      </c>
      <c r="AX159" s="15" t="s">
        <v>74</v>
      </c>
      <c r="AY159" s="189" t="s">
        <v>222</v>
      </c>
    </row>
    <row r="160" spans="1:65" s="15" customFormat="1">
      <c r="B160" s="188"/>
      <c r="D160" s="172" t="s">
        <v>229</v>
      </c>
      <c r="E160" s="189" t="s">
        <v>1</v>
      </c>
      <c r="F160" s="190" t="s">
        <v>905</v>
      </c>
      <c r="H160" s="189" t="s">
        <v>1</v>
      </c>
      <c r="I160" s="191"/>
      <c r="L160" s="188"/>
      <c r="M160" s="192"/>
      <c r="N160" s="193"/>
      <c r="O160" s="193"/>
      <c r="P160" s="193"/>
      <c r="Q160" s="193"/>
      <c r="R160" s="193"/>
      <c r="S160" s="193"/>
      <c r="T160" s="194"/>
      <c r="AT160" s="189" t="s">
        <v>229</v>
      </c>
      <c r="AU160" s="189" t="s">
        <v>85</v>
      </c>
      <c r="AV160" s="15" t="s">
        <v>78</v>
      </c>
      <c r="AW160" s="15" t="s">
        <v>30</v>
      </c>
      <c r="AX160" s="15" t="s">
        <v>74</v>
      </c>
      <c r="AY160" s="189" t="s">
        <v>222</v>
      </c>
    </row>
    <row r="161" spans="1:65" s="13" customFormat="1">
      <c r="B161" s="171"/>
      <c r="D161" s="172" t="s">
        <v>229</v>
      </c>
      <c r="E161" s="173" t="s">
        <v>1</v>
      </c>
      <c r="F161" s="174" t="s">
        <v>906</v>
      </c>
      <c r="H161" s="175">
        <v>0.27200000000000002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229</v>
      </c>
      <c r="AU161" s="173" t="s">
        <v>85</v>
      </c>
      <c r="AV161" s="13" t="s">
        <v>85</v>
      </c>
      <c r="AW161" s="13" t="s">
        <v>30</v>
      </c>
      <c r="AX161" s="13" t="s">
        <v>74</v>
      </c>
      <c r="AY161" s="173" t="s">
        <v>222</v>
      </c>
    </row>
    <row r="162" spans="1:65" s="14" customFormat="1">
      <c r="B162" s="180"/>
      <c r="D162" s="172" t="s">
        <v>229</v>
      </c>
      <c r="E162" s="181" t="s">
        <v>1</v>
      </c>
      <c r="F162" s="182" t="s">
        <v>232</v>
      </c>
      <c r="H162" s="183">
        <v>0.27200000000000002</v>
      </c>
      <c r="I162" s="184"/>
      <c r="L162" s="180"/>
      <c r="M162" s="185"/>
      <c r="N162" s="186"/>
      <c r="O162" s="186"/>
      <c r="P162" s="186"/>
      <c r="Q162" s="186"/>
      <c r="R162" s="186"/>
      <c r="S162" s="186"/>
      <c r="T162" s="187"/>
      <c r="AT162" s="181" t="s">
        <v>229</v>
      </c>
      <c r="AU162" s="181" t="s">
        <v>85</v>
      </c>
      <c r="AV162" s="14" t="s">
        <v>114</v>
      </c>
      <c r="AW162" s="14" t="s">
        <v>30</v>
      </c>
      <c r="AX162" s="14" t="s">
        <v>78</v>
      </c>
      <c r="AY162" s="181" t="s">
        <v>222</v>
      </c>
    </row>
    <row r="163" spans="1:65" s="2" customFormat="1" ht="24.15" customHeight="1">
      <c r="A163" s="33"/>
      <c r="B163" s="156"/>
      <c r="C163" s="157" t="s">
        <v>160</v>
      </c>
      <c r="D163" s="157" t="s">
        <v>224</v>
      </c>
      <c r="E163" s="158" t="s">
        <v>687</v>
      </c>
      <c r="F163" s="159" t="s">
        <v>688</v>
      </c>
      <c r="G163" s="160" t="s">
        <v>235</v>
      </c>
      <c r="H163" s="161">
        <v>4.5030000000000001</v>
      </c>
      <c r="I163" s="162"/>
      <c r="J163" s="163">
        <f>ROUND(I163*H163,2)</f>
        <v>0</v>
      </c>
      <c r="K163" s="164"/>
      <c r="L163" s="34"/>
      <c r="M163" s="165" t="s">
        <v>1</v>
      </c>
      <c r="N163" s="166" t="s">
        <v>40</v>
      </c>
      <c r="O163" s="62"/>
      <c r="P163" s="167">
        <f>O163*H163</f>
        <v>0</v>
      </c>
      <c r="Q163" s="167">
        <v>2.2119</v>
      </c>
      <c r="R163" s="167">
        <f>Q163*H163</f>
        <v>9.9601857000000003</v>
      </c>
      <c r="S163" s="167">
        <v>0</v>
      </c>
      <c r="T163" s="16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114</v>
      </c>
      <c r="AT163" s="169" t="s">
        <v>224</v>
      </c>
      <c r="AU163" s="169" t="s">
        <v>85</v>
      </c>
      <c r="AY163" s="18" t="s">
        <v>222</v>
      </c>
      <c r="BE163" s="170">
        <f>IF(N163="základná",J163,0)</f>
        <v>0</v>
      </c>
      <c r="BF163" s="170">
        <f>IF(N163="znížená",J163,0)</f>
        <v>0</v>
      </c>
      <c r="BG163" s="170">
        <f>IF(N163="zákl. prenesená",J163,0)</f>
        <v>0</v>
      </c>
      <c r="BH163" s="170">
        <f>IF(N163="zníž. prenesená",J163,0)</f>
        <v>0</v>
      </c>
      <c r="BI163" s="170">
        <f>IF(N163="nulová",J163,0)</f>
        <v>0</v>
      </c>
      <c r="BJ163" s="18" t="s">
        <v>85</v>
      </c>
      <c r="BK163" s="170">
        <f>ROUND(I163*H163,2)</f>
        <v>0</v>
      </c>
      <c r="BL163" s="18" t="s">
        <v>114</v>
      </c>
      <c r="BM163" s="169" t="s">
        <v>689</v>
      </c>
    </row>
    <row r="164" spans="1:65" s="15" customFormat="1">
      <c r="B164" s="188"/>
      <c r="D164" s="172" t="s">
        <v>229</v>
      </c>
      <c r="E164" s="189" t="s">
        <v>1</v>
      </c>
      <c r="F164" s="190" t="s">
        <v>237</v>
      </c>
      <c r="H164" s="189" t="s">
        <v>1</v>
      </c>
      <c r="I164" s="191"/>
      <c r="L164" s="188"/>
      <c r="M164" s="192"/>
      <c r="N164" s="193"/>
      <c r="O164" s="193"/>
      <c r="P164" s="193"/>
      <c r="Q164" s="193"/>
      <c r="R164" s="193"/>
      <c r="S164" s="193"/>
      <c r="T164" s="194"/>
      <c r="AT164" s="189" t="s">
        <v>229</v>
      </c>
      <c r="AU164" s="189" t="s">
        <v>85</v>
      </c>
      <c r="AV164" s="15" t="s">
        <v>78</v>
      </c>
      <c r="AW164" s="15" t="s">
        <v>30</v>
      </c>
      <c r="AX164" s="15" t="s">
        <v>74</v>
      </c>
      <c r="AY164" s="189" t="s">
        <v>222</v>
      </c>
    </row>
    <row r="165" spans="1:65" s="15" customFormat="1">
      <c r="B165" s="188"/>
      <c r="D165" s="172" t="s">
        <v>229</v>
      </c>
      <c r="E165" s="189" t="s">
        <v>1</v>
      </c>
      <c r="F165" s="190" t="s">
        <v>690</v>
      </c>
      <c r="H165" s="189" t="s">
        <v>1</v>
      </c>
      <c r="I165" s="191"/>
      <c r="L165" s="188"/>
      <c r="M165" s="192"/>
      <c r="N165" s="193"/>
      <c r="O165" s="193"/>
      <c r="P165" s="193"/>
      <c r="Q165" s="193"/>
      <c r="R165" s="193"/>
      <c r="S165" s="193"/>
      <c r="T165" s="194"/>
      <c r="AT165" s="189" t="s">
        <v>229</v>
      </c>
      <c r="AU165" s="189" t="s">
        <v>85</v>
      </c>
      <c r="AV165" s="15" t="s">
        <v>78</v>
      </c>
      <c r="AW165" s="15" t="s">
        <v>30</v>
      </c>
      <c r="AX165" s="15" t="s">
        <v>74</v>
      </c>
      <c r="AY165" s="189" t="s">
        <v>222</v>
      </c>
    </row>
    <row r="166" spans="1:65" s="15" customFormat="1">
      <c r="B166" s="188"/>
      <c r="D166" s="172" t="s">
        <v>229</v>
      </c>
      <c r="E166" s="189" t="s">
        <v>1</v>
      </c>
      <c r="F166" s="190" t="s">
        <v>691</v>
      </c>
      <c r="H166" s="189" t="s">
        <v>1</v>
      </c>
      <c r="I166" s="191"/>
      <c r="L166" s="188"/>
      <c r="M166" s="192"/>
      <c r="N166" s="193"/>
      <c r="O166" s="193"/>
      <c r="P166" s="193"/>
      <c r="Q166" s="193"/>
      <c r="R166" s="193"/>
      <c r="S166" s="193"/>
      <c r="T166" s="194"/>
      <c r="AT166" s="189" t="s">
        <v>229</v>
      </c>
      <c r="AU166" s="189" t="s">
        <v>85</v>
      </c>
      <c r="AV166" s="15" t="s">
        <v>78</v>
      </c>
      <c r="AW166" s="15" t="s">
        <v>30</v>
      </c>
      <c r="AX166" s="15" t="s">
        <v>74</v>
      </c>
      <c r="AY166" s="189" t="s">
        <v>222</v>
      </c>
    </row>
    <row r="167" spans="1:65" s="13" customFormat="1">
      <c r="B167" s="171"/>
      <c r="D167" s="172" t="s">
        <v>229</v>
      </c>
      <c r="E167" s="173" t="s">
        <v>1</v>
      </c>
      <c r="F167" s="174" t="s">
        <v>907</v>
      </c>
      <c r="H167" s="175">
        <v>4.5030000000000001</v>
      </c>
      <c r="I167" s="176"/>
      <c r="L167" s="171"/>
      <c r="M167" s="177"/>
      <c r="N167" s="178"/>
      <c r="O167" s="178"/>
      <c r="P167" s="178"/>
      <c r="Q167" s="178"/>
      <c r="R167" s="178"/>
      <c r="S167" s="178"/>
      <c r="T167" s="179"/>
      <c r="AT167" s="173" t="s">
        <v>229</v>
      </c>
      <c r="AU167" s="173" t="s">
        <v>85</v>
      </c>
      <c r="AV167" s="13" t="s">
        <v>85</v>
      </c>
      <c r="AW167" s="13" t="s">
        <v>30</v>
      </c>
      <c r="AX167" s="13" t="s">
        <v>78</v>
      </c>
      <c r="AY167" s="173" t="s">
        <v>222</v>
      </c>
    </row>
    <row r="168" spans="1:65" s="2" customFormat="1" ht="16.5" customHeight="1">
      <c r="A168" s="33"/>
      <c r="B168" s="156"/>
      <c r="C168" s="157" t="s">
        <v>179</v>
      </c>
      <c r="D168" s="157" t="s">
        <v>224</v>
      </c>
      <c r="E168" s="158" t="s">
        <v>698</v>
      </c>
      <c r="F168" s="159" t="s">
        <v>699</v>
      </c>
      <c r="G168" s="160" t="s">
        <v>482</v>
      </c>
      <c r="H168" s="161">
        <v>0.28299999999999997</v>
      </c>
      <c r="I168" s="162"/>
      <c r="J168" s="163">
        <f>ROUND(I168*H168,2)</f>
        <v>0</v>
      </c>
      <c r="K168" s="164"/>
      <c r="L168" s="34"/>
      <c r="M168" s="165" t="s">
        <v>1</v>
      </c>
      <c r="N168" s="166" t="s">
        <v>40</v>
      </c>
      <c r="O168" s="62"/>
      <c r="P168" s="167">
        <f>O168*H168</f>
        <v>0</v>
      </c>
      <c r="Q168" s="167">
        <v>1.20296</v>
      </c>
      <c r="R168" s="167">
        <f>Q168*H168</f>
        <v>0.34043767999999996</v>
      </c>
      <c r="S168" s="167">
        <v>0</v>
      </c>
      <c r="T168" s="16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114</v>
      </c>
      <c r="AT168" s="169" t="s">
        <v>224</v>
      </c>
      <c r="AU168" s="169" t="s">
        <v>85</v>
      </c>
      <c r="AY168" s="18" t="s">
        <v>222</v>
      </c>
      <c r="BE168" s="170">
        <f>IF(N168="základná",J168,0)</f>
        <v>0</v>
      </c>
      <c r="BF168" s="170">
        <f>IF(N168="znížená",J168,0)</f>
        <v>0</v>
      </c>
      <c r="BG168" s="170">
        <f>IF(N168="zákl. prenesená",J168,0)</f>
        <v>0</v>
      </c>
      <c r="BH168" s="170">
        <f>IF(N168="zníž. prenesená",J168,0)</f>
        <v>0</v>
      </c>
      <c r="BI168" s="170">
        <f>IF(N168="nulová",J168,0)</f>
        <v>0</v>
      </c>
      <c r="BJ168" s="18" t="s">
        <v>85</v>
      </c>
      <c r="BK168" s="170">
        <f>ROUND(I168*H168,2)</f>
        <v>0</v>
      </c>
      <c r="BL168" s="18" t="s">
        <v>114</v>
      </c>
      <c r="BM168" s="169" t="s">
        <v>700</v>
      </c>
    </row>
    <row r="169" spans="1:65" s="15" customFormat="1">
      <c r="B169" s="188"/>
      <c r="D169" s="172" t="s">
        <v>229</v>
      </c>
      <c r="E169" s="189" t="s">
        <v>1</v>
      </c>
      <c r="F169" s="190" t="s">
        <v>237</v>
      </c>
      <c r="H169" s="189" t="s">
        <v>1</v>
      </c>
      <c r="I169" s="191"/>
      <c r="L169" s="188"/>
      <c r="M169" s="192"/>
      <c r="N169" s="193"/>
      <c r="O169" s="193"/>
      <c r="P169" s="193"/>
      <c r="Q169" s="193"/>
      <c r="R169" s="193"/>
      <c r="S169" s="193"/>
      <c r="T169" s="194"/>
      <c r="AT169" s="189" t="s">
        <v>229</v>
      </c>
      <c r="AU169" s="189" t="s">
        <v>85</v>
      </c>
      <c r="AV169" s="15" t="s">
        <v>78</v>
      </c>
      <c r="AW169" s="15" t="s">
        <v>30</v>
      </c>
      <c r="AX169" s="15" t="s">
        <v>74</v>
      </c>
      <c r="AY169" s="189" t="s">
        <v>222</v>
      </c>
    </row>
    <row r="170" spans="1:65" s="15" customFormat="1">
      <c r="B170" s="188"/>
      <c r="D170" s="172" t="s">
        <v>229</v>
      </c>
      <c r="E170" s="189" t="s">
        <v>1</v>
      </c>
      <c r="F170" s="190" t="s">
        <v>690</v>
      </c>
      <c r="H170" s="189" t="s">
        <v>1</v>
      </c>
      <c r="I170" s="191"/>
      <c r="L170" s="188"/>
      <c r="M170" s="192"/>
      <c r="N170" s="193"/>
      <c r="O170" s="193"/>
      <c r="P170" s="193"/>
      <c r="Q170" s="193"/>
      <c r="R170" s="193"/>
      <c r="S170" s="193"/>
      <c r="T170" s="194"/>
      <c r="AT170" s="189" t="s">
        <v>229</v>
      </c>
      <c r="AU170" s="189" t="s">
        <v>85</v>
      </c>
      <c r="AV170" s="15" t="s">
        <v>78</v>
      </c>
      <c r="AW170" s="15" t="s">
        <v>30</v>
      </c>
      <c r="AX170" s="15" t="s">
        <v>74</v>
      </c>
      <c r="AY170" s="189" t="s">
        <v>222</v>
      </c>
    </row>
    <row r="171" spans="1:65" s="15" customFormat="1">
      <c r="B171" s="188"/>
      <c r="D171" s="172" t="s">
        <v>229</v>
      </c>
      <c r="E171" s="189" t="s">
        <v>1</v>
      </c>
      <c r="F171" s="190" t="s">
        <v>691</v>
      </c>
      <c r="H171" s="189" t="s">
        <v>1</v>
      </c>
      <c r="I171" s="191"/>
      <c r="L171" s="188"/>
      <c r="M171" s="192"/>
      <c r="N171" s="193"/>
      <c r="O171" s="193"/>
      <c r="P171" s="193"/>
      <c r="Q171" s="193"/>
      <c r="R171" s="193"/>
      <c r="S171" s="193"/>
      <c r="T171" s="194"/>
      <c r="AT171" s="189" t="s">
        <v>229</v>
      </c>
      <c r="AU171" s="189" t="s">
        <v>85</v>
      </c>
      <c r="AV171" s="15" t="s">
        <v>78</v>
      </c>
      <c r="AW171" s="15" t="s">
        <v>30</v>
      </c>
      <c r="AX171" s="15" t="s">
        <v>74</v>
      </c>
      <c r="AY171" s="189" t="s">
        <v>222</v>
      </c>
    </row>
    <row r="172" spans="1:65" s="13" customFormat="1">
      <c r="B172" s="171"/>
      <c r="D172" s="172" t="s">
        <v>229</v>
      </c>
      <c r="E172" s="173" t="s">
        <v>1</v>
      </c>
      <c r="F172" s="174" t="s">
        <v>908</v>
      </c>
      <c r="H172" s="175">
        <v>44.744999999999997</v>
      </c>
      <c r="I172" s="176"/>
      <c r="L172" s="171"/>
      <c r="M172" s="177"/>
      <c r="N172" s="178"/>
      <c r="O172" s="178"/>
      <c r="P172" s="178"/>
      <c r="Q172" s="178"/>
      <c r="R172" s="178"/>
      <c r="S172" s="178"/>
      <c r="T172" s="179"/>
      <c r="AT172" s="173" t="s">
        <v>229</v>
      </c>
      <c r="AU172" s="173" t="s">
        <v>85</v>
      </c>
      <c r="AV172" s="13" t="s">
        <v>85</v>
      </c>
      <c r="AW172" s="13" t="s">
        <v>30</v>
      </c>
      <c r="AX172" s="13" t="s">
        <v>74</v>
      </c>
      <c r="AY172" s="173" t="s">
        <v>222</v>
      </c>
    </row>
    <row r="173" spans="1:65" s="14" customFormat="1">
      <c r="B173" s="180"/>
      <c r="D173" s="172" t="s">
        <v>229</v>
      </c>
      <c r="E173" s="181" t="s">
        <v>1</v>
      </c>
      <c r="F173" s="182" t="s">
        <v>232</v>
      </c>
      <c r="H173" s="183">
        <v>44.744999999999997</v>
      </c>
      <c r="I173" s="184"/>
      <c r="L173" s="180"/>
      <c r="M173" s="185"/>
      <c r="N173" s="186"/>
      <c r="O173" s="186"/>
      <c r="P173" s="186"/>
      <c r="Q173" s="186"/>
      <c r="R173" s="186"/>
      <c r="S173" s="186"/>
      <c r="T173" s="187"/>
      <c r="AT173" s="181" t="s">
        <v>229</v>
      </c>
      <c r="AU173" s="181" t="s">
        <v>85</v>
      </c>
      <c r="AV173" s="14" t="s">
        <v>114</v>
      </c>
      <c r="AW173" s="14" t="s">
        <v>30</v>
      </c>
      <c r="AX173" s="14" t="s">
        <v>74</v>
      </c>
      <c r="AY173" s="181" t="s">
        <v>222</v>
      </c>
    </row>
    <row r="174" spans="1:65" s="13" customFormat="1">
      <c r="B174" s="171"/>
      <c r="D174" s="172" t="s">
        <v>229</v>
      </c>
      <c r="E174" s="173" t="s">
        <v>1</v>
      </c>
      <c r="F174" s="174" t="s">
        <v>909</v>
      </c>
      <c r="H174" s="175">
        <v>0.28299999999999997</v>
      </c>
      <c r="I174" s="176"/>
      <c r="L174" s="171"/>
      <c r="M174" s="177"/>
      <c r="N174" s="178"/>
      <c r="O174" s="178"/>
      <c r="P174" s="178"/>
      <c r="Q174" s="178"/>
      <c r="R174" s="178"/>
      <c r="S174" s="178"/>
      <c r="T174" s="179"/>
      <c r="AT174" s="173" t="s">
        <v>229</v>
      </c>
      <c r="AU174" s="173" t="s">
        <v>85</v>
      </c>
      <c r="AV174" s="13" t="s">
        <v>85</v>
      </c>
      <c r="AW174" s="13" t="s">
        <v>30</v>
      </c>
      <c r="AX174" s="13" t="s">
        <v>78</v>
      </c>
      <c r="AY174" s="173" t="s">
        <v>222</v>
      </c>
    </row>
    <row r="175" spans="1:65" s="2" customFormat="1" ht="16.5" customHeight="1">
      <c r="A175" s="33"/>
      <c r="B175" s="156"/>
      <c r="C175" s="157" t="s">
        <v>321</v>
      </c>
      <c r="D175" s="157" t="s">
        <v>224</v>
      </c>
      <c r="E175" s="158" t="s">
        <v>910</v>
      </c>
      <c r="F175" s="159" t="s">
        <v>911</v>
      </c>
      <c r="G175" s="160" t="s">
        <v>235</v>
      </c>
      <c r="H175" s="161">
        <v>1.992</v>
      </c>
      <c r="I175" s="162"/>
      <c r="J175" s="163">
        <f>ROUND(I175*H175,2)</f>
        <v>0</v>
      </c>
      <c r="K175" s="164"/>
      <c r="L175" s="34"/>
      <c r="M175" s="165" t="s">
        <v>1</v>
      </c>
      <c r="N175" s="166" t="s">
        <v>40</v>
      </c>
      <c r="O175" s="62"/>
      <c r="P175" s="167">
        <f>O175*H175</f>
        <v>0</v>
      </c>
      <c r="Q175" s="167">
        <v>2.2119</v>
      </c>
      <c r="R175" s="167">
        <f>Q175*H175</f>
        <v>4.4061047999999996</v>
      </c>
      <c r="S175" s="167">
        <v>0</v>
      </c>
      <c r="T175" s="16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114</v>
      </c>
      <c r="AT175" s="169" t="s">
        <v>224</v>
      </c>
      <c r="AU175" s="169" t="s">
        <v>85</v>
      </c>
      <c r="AY175" s="18" t="s">
        <v>222</v>
      </c>
      <c r="BE175" s="170">
        <f>IF(N175="základná",J175,0)</f>
        <v>0</v>
      </c>
      <c r="BF175" s="170">
        <f>IF(N175="znížená",J175,0)</f>
        <v>0</v>
      </c>
      <c r="BG175" s="170">
        <f>IF(N175="zákl. prenesená",J175,0)</f>
        <v>0</v>
      </c>
      <c r="BH175" s="170">
        <f>IF(N175="zníž. prenesená",J175,0)</f>
        <v>0</v>
      </c>
      <c r="BI175" s="170">
        <f>IF(N175="nulová",J175,0)</f>
        <v>0</v>
      </c>
      <c r="BJ175" s="18" t="s">
        <v>85</v>
      </c>
      <c r="BK175" s="170">
        <f>ROUND(I175*H175,2)</f>
        <v>0</v>
      </c>
      <c r="BL175" s="18" t="s">
        <v>114</v>
      </c>
      <c r="BM175" s="169" t="s">
        <v>912</v>
      </c>
    </row>
    <row r="176" spans="1:65" s="15" customFormat="1">
      <c r="B176" s="188"/>
      <c r="D176" s="172" t="s">
        <v>229</v>
      </c>
      <c r="E176" s="189" t="s">
        <v>1</v>
      </c>
      <c r="F176" s="190" t="s">
        <v>237</v>
      </c>
      <c r="H176" s="189" t="s">
        <v>1</v>
      </c>
      <c r="I176" s="191"/>
      <c r="L176" s="188"/>
      <c r="M176" s="192"/>
      <c r="N176" s="193"/>
      <c r="O176" s="193"/>
      <c r="P176" s="193"/>
      <c r="Q176" s="193"/>
      <c r="R176" s="193"/>
      <c r="S176" s="193"/>
      <c r="T176" s="194"/>
      <c r="AT176" s="189" t="s">
        <v>229</v>
      </c>
      <c r="AU176" s="189" t="s">
        <v>85</v>
      </c>
      <c r="AV176" s="15" t="s">
        <v>78</v>
      </c>
      <c r="AW176" s="15" t="s">
        <v>30</v>
      </c>
      <c r="AX176" s="15" t="s">
        <v>74</v>
      </c>
      <c r="AY176" s="189" t="s">
        <v>222</v>
      </c>
    </row>
    <row r="177" spans="1:65" s="15" customFormat="1">
      <c r="B177" s="188"/>
      <c r="D177" s="172" t="s">
        <v>229</v>
      </c>
      <c r="E177" s="189" t="s">
        <v>1</v>
      </c>
      <c r="F177" s="190" t="s">
        <v>913</v>
      </c>
      <c r="H177" s="189" t="s">
        <v>1</v>
      </c>
      <c r="I177" s="191"/>
      <c r="L177" s="188"/>
      <c r="M177" s="192"/>
      <c r="N177" s="193"/>
      <c r="O177" s="193"/>
      <c r="P177" s="193"/>
      <c r="Q177" s="193"/>
      <c r="R177" s="193"/>
      <c r="S177" s="193"/>
      <c r="T177" s="194"/>
      <c r="AT177" s="189" t="s">
        <v>229</v>
      </c>
      <c r="AU177" s="189" t="s">
        <v>85</v>
      </c>
      <c r="AV177" s="15" t="s">
        <v>78</v>
      </c>
      <c r="AW177" s="15" t="s">
        <v>30</v>
      </c>
      <c r="AX177" s="15" t="s">
        <v>74</v>
      </c>
      <c r="AY177" s="189" t="s">
        <v>222</v>
      </c>
    </row>
    <row r="178" spans="1:65" s="13" customFormat="1">
      <c r="B178" s="171"/>
      <c r="D178" s="172" t="s">
        <v>229</v>
      </c>
      <c r="E178" s="173" t="s">
        <v>1</v>
      </c>
      <c r="F178" s="174" t="s">
        <v>914</v>
      </c>
      <c r="H178" s="175">
        <v>1.992</v>
      </c>
      <c r="I178" s="176"/>
      <c r="L178" s="171"/>
      <c r="M178" s="177"/>
      <c r="N178" s="178"/>
      <c r="O178" s="178"/>
      <c r="P178" s="178"/>
      <c r="Q178" s="178"/>
      <c r="R178" s="178"/>
      <c r="S178" s="178"/>
      <c r="T178" s="179"/>
      <c r="AT178" s="173" t="s">
        <v>229</v>
      </c>
      <c r="AU178" s="173" t="s">
        <v>85</v>
      </c>
      <c r="AV178" s="13" t="s">
        <v>85</v>
      </c>
      <c r="AW178" s="13" t="s">
        <v>30</v>
      </c>
      <c r="AX178" s="13" t="s">
        <v>74</v>
      </c>
      <c r="AY178" s="173" t="s">
        <v>222</v>
      </c>
    </row>
    <row r="179" spans="1:65" s="14" customFormat="1">
      <c r="B179" s="180"/>
      <c r="D179" s="172" t="s">
        <v>229</v>
      </c>
      <c r="E179" s="181" t="s">
        <v>1</v>
      </c>
      <c r="F179" s="182" t="s">
        <v>232</v>
      </c>
      <c r="H179" s="183">
        <v>1.992</v>
      </c>
      <c r="I179" s="184"/>
      <c r="L179" s="180"/>
      <c r="M179" s="185"/>
      <c r="N179" s="186"/>
      <c r="O179" s="186"/>
      <c r="P179" s="186"/>
      <c r="Q179" s="186"/>
      <c r="R179" s="186"/>
      <c r="S179" s="186"/>
      <c r="T179" s="187"/>
      <c r="AT179" s="181" t="s">
        <v>229</v>
      </c>
      <c r="AU179" s="181" t="s">
        <v>85</v>
      </c>
      <c r="AV179" s="14" t="s">
        <v>114</v>
      </c>
      <c r="AW179" s="14" t="s">
        <v>30</v>
      </c>
      <c r="AX179" s="14" t="s">
        <v>78</v>
      </c>
      <c r="AY179" s="181" t="s">
        <v>222</v>
      </c>
    </row>
    <row r="180" spans="1:65" s="12" customFormat="1" ht="22.95" customHeight="1">
      <c r="B180" s="143"/>
      <c r="D180" s="144" t="s">
        <v>73</v>
      </c>
      <c r="E180" s="154" t="s">
        <v>90</v>
      </c>
      <c r="F180" s="154" t="s">
        <v>716</v>
      </c>
      <c r="I180" s="146"/>
      <c r="J180" s="155">
        <f>BK180</f>
        <v>0</v>
      </c>
      <c r="L180" s="143"/>
      <c r="M180" s="148"/>
      <c r="N180" s="149"/>
      <c r="O180" s="149"/>
      <c r="P180" s="150">
        <f>SUM(P181:P205)</f>
        <v>0</v>
      </c>
      <c r="Q180" s="149"/>
      <c r="R180" s="150">
        <f>SUM(R181:R205)</f>
        <v>7.6605195600000009</v>
      </c>
      <c r="S180" s="149"/>
      <c r="T180" s="151">
        <f>SUM(T181:T205)</f>
        <v>0</v>
      </c>
      <c r="AR180" s="144" t="s">
        <v>78</v>
      </c>
      <c r="AT180" s="152" t="s">
        <v>73</v>
      </c>
      <c r="AU180" s="152" t="s">
        <v>78</v>
      </c>
      <c r="AY180" s="144" t="s">
        <v>222</v>
      </c>
      <c r="BK180" s="153">
        <f>SUM(BK181:BK205)</f>
        <v>0</v>
      </c>
    </row>
    <row r="181" spans="1:65" s="2" customFormat="1" ht="33" customHeight="1">
      <c r="A181" s="33"/>
      <c r="B181" s="156"/>
      <c r="C181" s="157" t="s">
        <v>330</v>
      </c>
      <c r="D181" s="157" t="s">
        <v>224</v>
      </c>
      <c r="E181" s="158" t="s">
        <v>717</v>
      </c>
      <c r="F181" s="159" t="s">
        <v>718</v>
      </c>
      <c r="G181" s="160" t="s">
        <v>235</v>
      </c>
      <c r="H181" s="161">
        <v>2.16</v>
      </c>
      <c r="I181" s="162"/>
      <c r="J181" s="163">
        <f>ROUND(I181*H181,2)</f>
        <v>0</v>
      </c>
      <c r="K181" s="164"/>
      <c r="L181" s="34"/>
      <c r="M181" s="165" t="s">
        <v>1</v>
      </c>
      <c r="N181" s="166" t="s">
        <v>40</v>
      </c>
      <c r="O181" s="62"/>
      <c r="P181" s="167">
        <f>O181*H181</f>
        <v>0</v>
      </c>
      <c r="Q181" s="167">
        <v>1.8719600000000001</v>
      </c>
      <c r="R181" s="167">
        <f>Q181*H181</f>
        <v>4.0434336000000002</v>
      </c>
      <c r="S181" s="167">
        <v>0</v>
      </c>
      <c r="T181" s="16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114</v>
      </c>
      <c r="AT181" s="169" t="s">
        <v>224</v>
      </c>
      <c r="AU181" s="169" t="s">
        <v>85</v>
      </c>
      <c r="AY181" s="18" t="s">
        <v>222</v>
      </c>
      <c r="BE181" s="170">
        <f>IF(N181="základná",J181,0)</f>
        <v>0</v>
      </c>
      <c r="BF181" s="170">
        <f>IF(N181="znížená",J181,0)</f>
        <v>0</v>
      </c>
      <c r="BG181" s="170">
        <f>IF(N181="zákl. prenesená",J181,0)</f>
        <v>0</v>
      </c>
      <c r="BH181" s="170">
        <f>IF(N181="zníž. prenesená",J181,0)</f>
        <v>0</v>
      </c>
      <c r="BI181" s="170">
        <f>IF(N181="nulová",J181,0)</f>
        <v>0</v>
      </c>
      <c r="BJ181" s="18" t="s">
        <v>85</v>
      </c>
      <c r="BK181" s="170">
        <f>ROUND(I181*H181,2)</f>
        <v>0</v>
      </c>
      <c r="BL181" s="18" t="s">
        <v>114</v>
      </c>
      <c r="BM181" s="169" t="s">
        <v>719</v>
      </c>
    </row>
    <row r="182" spans="1:65" s="15" customFormat="1">
      <c r="B182" s="188"/>
      <c r="D182" s="172" t="s">
        <v>229</v>
      </c>
      <c r="E182" s="189" t="s">
        <v>1</v>
      </c>
      <c r="F182" s="190" t="s">
        <v>237</v>
      </c>
      <c r="H182" s="189" t="s">
        <v>1</v>
      </c>
      <c r="I182" s="191"/>
      <c r="L182" s="188"/>
      <c r="M182" s="192"/>
      <c r="N182" s="193"/>
      <c r="O182" s="193"/>
      <c r="P182" s="193"/>
      <c r="Q182" s="193"/>
      <c r="R182" s="193"/>
      <c r="S182" s="193"/>
      <c r="T182" s="194"/>
      <c r="AT182" s="189" t="s">
        <v>229</v>
      </c>
      <c r="AU182" s="189" t="s">
        <v>85</v>
      </c>
      <c r="AV182" s="15" t="s">
        <v>78</v>
      </c>
      <c r="AW182" s="15" t="s">
        <v>30</v>
      </c>
      <c r="AX182" s="15" t="s">
        <v>74</v>
      </c>
      <c r="AY182" s="189" t="s">
        <v>222</v>
      </c>
    </row>
    <row r="183" spans="1:65" s="15" customFormat="1">
      <c r="B183" s="188"/>
      <c r="D183" s="172" t="s">
        <v>229</v>
      </c>
      <c r="E183" s="189" t="s">
        <v>1</v>
      </c>
      <c r="F183" s="190" t="s">
        <v>729</v>
      </c>
      <c r="H183" s="189" t="s">
        <v>1</v>
      </c>
      <c r="I183" s="191"/>
      <c r="L183" s="188"/>
      <c r="M183" s="192"/>
      <c r="N183" s="193"/>
      <c r="O183" s="193"/>
      <c r="P183" s="193"/>
      <c r="Q183" s="193"/>
      <c r="R183" s="193"/>
      <c r="S183" s="193"/>
      <c r="T183" s="194"/>
      <c r="AT183" s="189" t="s">
        <v>229</v>
      </c>
      <c r="AU183" s="189" t="s">
        <v>85</v>
      </c>
      <c r="AV183" s="15" t="s">
        <v>78</v>
      </c>
      <c r="AW183" s="15" t="s">
        <v>30</v>
      </c>
      <c r="AX183" s="15" t="s">
        <v>74</v>
      </c>
      <c r="AY183" s="189" t="s">
        <v>222</v>
      </c>
    </row>
    <row r="184" spans="1:65" s="13" customFormat="1">
      <c r="B184" s="171"/>
      <c r="D184" s="172" t="s">
        <v>229</v>
      </c>
      <c r="E184" s="173" t="s">
        <v>1</v>
      </c>
      <c r="F184" s="174" t="s">
        <v>915</v>
      </c>
      <c r="H184" s="175">
        <v>1.08</v>
      </c>
      <c r="I184" s="176"/>
      <c r="L184" s="171"/>
      <c r="M184" s="177"/>
      <c r="N184" s="178"/>
      <c r="O184" s="178"/>
      <c r="P184" s="178"/>
      <c r="Q184" s="178"/>
      <c r="R184" s="178"/>
      <c r="S184" s="178"/>
      <c r="T184" s="179"/>
      <c r="AT184" s="173" t="s">
        <v>229</v>
      </c>
      <c r="AU184" s="173" t="s">
        <v>85</v>
      </c>
      <c r="AV184" s="13" t="s">
        <v>85</v>
      </c>
      <c r="AW184" s="13" t="s">
        <v>30</v>
      </c>
      <c r="AX184" s="13" t="s">
        <v>74</v>
      </c>
      <c r="AY184" s="173" t="s">
        <v>222</v>
      </c>
    </row>
    <row r="185" spans="1:65" s="13" customFormat="1">
      <c r="B185" s="171"/>
      <c r="D185" s="172" t="s">
        <v>229</v>
      </c>
      <c r="E185" s="173" t="s">
        <v>1</v>
      </c>
      <c r="F185" s="174" t="s">
        <v>916</v>
      </c>
      <c r="H185" s="175">
        <v>1.08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229</v>
      </c>
      <c r="AU185" s="173" t="s">
        <v>85</v>
      </c>
      <c r="AV185" s="13" t="s">
        <v>85</v>
      </c>
      <c r="AW185" s="13" t="s">
        <v>30</v>
      </c>
      <c r="AX185" s="13" t="s">
        <v>74</v>
      </c>
      <c r="AY185" s="173" t="s">
        <v>222</v>
      </c>
    </row>
    <row r="186" spans="1:65" s="16" customFormat="1">
      <c r="B186" s="195"/>
      <c r="D186" s="172" t="s">
        <v>229</v>
      </c>
      <c r="E186" s="196" t="s">
        <v>1</v>
      </c>
      <c r="F186" s="197" t="s">
        <v>259</v>
      </c>
      <c r="H186" s="198">
        <v>2.16</v>
      </c>
      <c r="I186" s="199"/>
      <c r="L186" s="195"/>
      <c r="M186" s="200"/>
      <c r="N186" s="201"/>
      <c r="O186" s="201"/>
      <c r="P186" s="201"/>
      <c r="Q186" s="201"/>
      <c r="R186" s="201"/>
      <c r="S186" s="201"/>
      <c r="T186" s="202"/>
      <c r="AT186" s="196" t="s">
        <v>229</v>
      </c>
      <c r="AU186" s="196" t="s">
        <v>85</v>
      </c>
      <c r="AV186" s="16" t="s">
        <v>90</v>
      </c>
      <c r="AW186" s="16" t="s">
        <v>30</v>
      </c>
      <c r="AX186" s="16" t="s">
        <v>74</v>
      </c>
      <c r="AY186" s="196" t="s">
        <v>222</v>
      </c>
    </row>
    <row r="187" spans="1:65" s="14" customFormat="1">
      <c r="B187" s="180"/>
      <c r="D187" s="172" t="s">
        <v>229</v>
      </c>
      <c r="E187" s="181" t="s">
        <v>1</v>
      </c>
      <c r="F187" s="182" t="s">
        <v>232</v>
      </c>
      <c r="H187" s="183">
        <v>2.16</v>
      </c>
      <c r="I187" s="184"/>
      <c r="L187" s="180"/>
      <c r="M187" s="185"/>
      <c r="N187" s="186"/>
      <c r="O187" s="186"/>
      <c r="P187" s="186"/>
      <c r="Q187" s="186"/>
      <c r="R187" s="186"/>
      <c r="S187" s="186"/>
      <c r="T187" s="187"/>
      <c r="AT187" s="181" t="s">
        <v>229</v>
      </c>
      <c r="AU187" s="181" t="s">
        <v>85</v>
      </c>
      <c r="AV187" s="14" t="s">
        <v>114</v>
      </c>
      <c r="AW187" s="14" t="s">
        <v>30</v>
      </c>
      <c r="AX187" s="14" t="s">
        <v>78</v>
      </c>
      <c r="AY187" s="181" t="s">
        <v>222</v>
      </c>
    </row>
    <row r="188" spans="1:65" s="2" customFormat="1" ht="24.15" customHeight="1">
      <c r="A188" s="33"/>
      <c r="B188" s="156"/>
      <c r="C188" s="157" t="s">
        <v>335</v>
      </c>
      <c r="D188" s="157" t="s">
        <v>224</v>
      </c>
      <c r="E188" s="158" t="s">
        <v>917</v>
      </c>
      <c r="F188" s="159" t="s">
        <v>918</v>
      </c>
      <c r="G188" s="160" t="s">
        <v>235</v>
      </c>
      <c r="H188" s="161">
        <v>3.5590000000000002</v>
      </c>
      <c r="I188" s="162"/>
      <c r="J188" s="163">
        <f>ROUND(I188*H188,2)</f>
        <v>0</v>
      </c>
      <c r="K188" s="164"/>
      <c r="L188" s="34"/>
      <c r="M188" s="165" t="s">
        <v>1</v>
      </c>
      <c r="N188" s="166" t="s">
        <v>40</v>
      </c>
      <c r="O188" s="62"/>
      <c r="P188" s="167">
        <f>O188*H188</f>
        <v>0</v>
      </c>
      <c r="Q188" s="167">
        <v>0.91268000000000005</v>
      </c>
      <c r="R188" s="167">
        <f>Q188*H188</f>
        <v>3.2482281200000003</v>
      </c>
      <c r="S188" s="167">
        <v>0</v>
      </c>
      <c r="T188" s="16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114</v>
      </c>
      <c r="AT188" s="169" t="s">
        <v>224</v>
      </c>
      <c r="AU188" s="169" t="s">
        <v>85</v>
      </c>
      <c r="AY188" s="18" t="s">
        <v>222</v>
      </c>
      <c r="BE188" s="170">
        <f>IF(N188="základná",J188,0)</f>
        <v>0</v>
      </c>
      <c r="BF188" s="170">
        <f>IF(N188="znížená",J188,0)</f>
        <v>0</v>
      </c>
      <c r="BG188" s="170">
        <f>IF(N188="zákl. prenesená",J188,0)</f>
        <v>0</v>
      </c>
      <c r="BH188" s="170">
        <f>IF(N188="zníž. prenesená",J188,0)</f>
        <v>0</v>
      </c>
      <c r="BI188" s="170">
        <f>IF(N188="nulová",J188,0)</f>
        <v>0</v>
      </c>
      <c r="BJ188" s="18" t="s">
        <v>85</v>
      </c>
      <c r="BK188" s="170">
        <f>ROUND(I188*H188,2)</f>
        <v>0</v>
      </c>
      <c r="BL188" s="18" t="s">
        <v>114</v>
      </c>
      <c r="BM188" s="169" t="s">
        <v>919</v>
      </c>
    </row>
    <row r="189" spans="1:65" s="15" customFormat="1">
      <c r="B189" s="188"/>
      <c r="D189" s="172" t="s">
        <v>229</v>
      </c>
      <c r="E189" s="189" t="s">
        <v>1</v>
      </c>
      <c r="F189" s="190" t="s">
        <v>237</v>
      </c>
      <c r="H189" s="189" t="s">
        <v>1</v>
      </c>
      <c r="I189" s="191"/>
      <c r="L189" s="188"/>
      <c r="M189" s="192"/>
      <c r="N189" s="193"/>
      <c r="O189" s="193"/>
      <c r="P189" s="193"/>
      <c r="Q189" s="193"/>
      <c r="R189" s="193"/>
      <c r="S189" s="193"/>
      <c r="T189" s="194"/>
      <c r="AT189" s="189" t="s">
        <v>229</v>
      </c>
      <c r="AU189" s="189" t="s">
        <v>85</v>
      </c>
      <c r="AV189" s="15" t="s">
        <v>78</v>
      </c>
      <c r="AW189" s="15" t="s">
        <v>30</v>
      </c>
      <c r="AX189" s="15" t="s">
        <v>74</v>
      </c>
      <c r="AY189" s="189" t="s">
        <v>222</v>
      </c>
    </row>
    <row r="190" spans="1:65" s="15" customFormat="1">
      <c r="B190" s="188"/>
      <c r="D190" s="172" t="s">
        <v>229</v>
      </c>
      <c r="E190" s="189" t="s">
        <v>1</v>
      </c>
      <c r="F190" s="190" t="s">
        <v>920</v>
      </c>
      <c r="H190" s="189" t="s">
        <v>1</v>
      </c>
      <c r="I190" s="191"/>
      <c r="L190" s="188"/>
      <c r="M190" s="192"/>
      <c r="N190" s="193"/>
      <c r="O190" s="193"/>
      <c r="P190" s="193"/>
      <c r="Q190" s="193"/>
      <c r="R190" s="193"/>
      <c r="S190" s="193"/>
      <c r="T190" s="194"/>
      <c r="AT190" s="189" t="s">
        <v>229</v>
      </c>
      <c r="AU190" s="189" t="s">
        <v>85</v>
      </c>
      <c r="AV190" s="15" t="s">
        <v>78</v>
      </c>
      <c r="AW190" s="15" t="s">
        <v>30</v>
      </c>
      <c r="AX190" s="15" t="s">
        <v>74</v>
      </c>
      <c r="AY190" s="189" t="s">
        <v>222</v>
      </c>
    </row>
    <row r="191" spans="1:65" s="13" customFormat="1">
      <c r="B191" s="171"/>
      <c r="D191" s="172" t="s">
        <v>229</v>
      </c>
      <c r="E191" s="173" t="s">
        <v>1</v>
      </c>
      <c r="F191" s="174" t="s">
        <v>921</v>
      </c>
      <c r="H191" s="175">
        <v>3.5590000000000002</v>
      </c>
      <c r="I191" s="176"/>
      <c r="L191" s="171"/>
      <c r="M191" s="177"/>
      <c r="N191" s="178"/>
      <c r="O191" s="178"/>
      <c r="P191" s="178"/>
      <c r="Q191" s="178"/>
      <c r="R191" s="178"/>
      <c r="S191" s="178"/>
      <c r="T191" s="179"/>
      <c r="AT191" s="173" t="s">
        <v>229</v>
      </c>
      <c r="AU191" s="173" t="s">
        <v>85</v>
      </c>
      <c r="AV191" s="13" t="s">
        <v>85</v>
      </c>
      <c r="AW191" s="13" t="s">
        <v>30</v>
      </c>
      <c r="AX191" s="13" t="s">
        <v>74</v>
      </c>
      <c r="AY191" s="173" t="s">
        <v>222</v>
      </c>
    </row>
    <row r="192" spans="1:65" s="14" customFormat="1">
      <c r="B192" s="180"/>
      <c r="D192" s="172" t="s">
        <v>229</v>
      </c>
      <c r="E192" s="181" t="s">
        <v>1</v>
      </c>
      <c r="F192" s="182" t="s">
        <v>232</v>
      </c>
      <c r="H192" s="183">
        <v>3.5590000000000002</v>
      </c>
      <c r="I192" s="184"/>
      <c r="L192" s="180"/>
      <c r="M192" s="185"/>
      <c r="N192" s="186"/>
      <c r="O192" s="186"/>
      <c r="P192" s="186"/>
      <c r="Q192" s="186"/>
      <c r="R192" s="186"/>
      <c r="S192" s="186"/>
      <c r="T192" s="187"/>
      <c r="AT192" s="181" t="s">
        <v>229</v>
      </c>
      <c r="AU192" s="181" t="s">
        <v>85</v>
      </c>
      <c r="AV192" s="14" t="s">
        <v>114</v>
      </c>
      <c r="AW192" s="14" t="s">
        <v>30</v>
      </c>
      <c r="AX192" s="14" t="s">
        <v>78</v>
      </c>
      <c r="AY192" s="181" t="s">
        <v>222</v>
      </c>
    </row>
    <row r="193" spans="1:65" s="2" customFormat="1" ht="24.15" customHeight="1">
      <c r="A193" s="33"/>
      <c r="B193" s="156"/>
      <c r="C193" s="157" t="s">
        <v>349</v>
      </c>
      <c r="D193" s="157" t="s">
        <v>224</v>
      </c>
      <c r="E193" s="158" t="s">
        <v>743</v>
      </c>
      <c r="F193" s="159" t="s">
        <v>744</v>
      </c>
      <c r="G193" s="160" t="s">
        <v>482</v>
      </c>
      <c r="H193" s="161">
        <v>0.28599999999999998</v>
      </c>
      <c r="I193" s="162"/>
      <c r="J193" s="163">
        <f>ROUND(I193*H193,2)</f>
        <v>0</v>
      </c>
      <c r="K193" s="164"/>
      <c r="L193" s="34"/>
      <c r="M193" s="165" t="s">
        <v>1</v>
      </c>
      <c r="N193" s="166" t="s">
        <v>40</v>
      </c>
      <c r="O193" s="62"/>
      <c r="P193" s="167">
        <f>O193*H193</f>
        <v>0</v>
      </c>
      <c r="Q193" s="167">
        <v>1.0900000000000001</v>
      </c>
      <c r="R193" s="167">
        <f>Q193*H193</f>
        <v>0.31174000000000002</v>
      </c>
      <c r="S193" s="167">
        <v>0</v>
      </c>
      <c r="T193" s="16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114</v>
      </c>
      <c r="AT193" s="169" t="s">
        <v>224</v>
      </c>
      <c r="AU193" s="169" t="s">
        <v>85</v>
      </c>
      <c r="AY193" s="18" t="s">
        <v>222</v>
      </c>
      <c r="BE193" s="170">
        <f>IF(N193="základná",J193,0)</f>
        <v>0</v>
      </c>
      <c r="BF193" s="170">
        <f>IF(N193="znížená",J193,0)</f>
        <v>0</v>
      </c>
      <c r="BG193" s="170">
        <f>IF(N193="zákl. prenesená",J193,0)</f>
        <v>0</v>
      </c>
      <c r="BH193" s="170">
        <f>IF(N193="zníž. prenesená",J193,0)</f>
        <v>0</v>
      </c>
      <c r="BI193" s="170">
        <f>IF(N193="nulová",J193,0)</f>
        <v>0</v>
      </c>
      <c r="BJ193" s="18" t="s">
        <v>85</v>
      </c>
      <c r="BK193" s="170">
        <f>ROUND(I193*H193,2)</f>
        <v>0</v>
      </c>
      <c r="BL193" s="18" t="s">
        <v>114</v>
      </c>
      <c r="BM193" s="169" t="s">
        <v>745</v>
      </c>
    </row>
    <row r="194" spans="1:65" s="2" customFormat="1" ht="16.5" customHeight="1">
      <c r="A194" s="33"/>
      <c r="B194" s="156"/>
      <c r="C194" s="157" t="s">
        <v>368</v>
      </c>
      <c r="D194" s="157" t="s">
        <v>224</v>
      </c>
      <c r="E194" s="158" t="s">
        <v>922</v>
      </c>
      <c r="F194" s="159" t="s">
        <v>923</v>
      </c>
      <c r="G194" s="160" t="s">
        <v>399</v>
      </c>
      <c r="H194" s="161">
        <v>6.4</v>
      </c>
      <c r="I194" s="162"/>
      <c r="J194" s="163">
        <f>ROUND(I194*H194,2)</f>
        <v>0</v>
      </c>
      <c r="K194" s="164"/>
      <c r="L194" s="34"/>
      <c r="M194" s="165" t="s">
        <v>1</v>
      </c>
      <c r="N194" s="166" t="s">
        <v>40</v>
      </c>
      <c r="O194" s="62"/>
      <c r="P194" s="167">
        <f>O194*H194</f>
        <v>0</v>
      </c>
      <c r="Q194" s="167">
        <v>3.3E-4</v>
      </c>
      <c r="R194" s="167">
        <f>Q194*H194</f>
        <v>2.1120000000000002E-3</v>
      </c>
      <c r="S194" s="167">
        <v>0</v>
      </c>
      <c r="T194" s="16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114</v>
      </c>
      <c r="AT194" s="169" t="s">
        <v>224</v>
      </c>
      <c r="AU194" s="169" t="s">
        <v>85</v>
      </c>
      <c r="AY194" s="18" t="s">
        <v>222</v>
      </c>
      <c r="BE194" s="170">
        <f>IF(N194="základná",J194,0)</f>
        <v>0</v>
      </c>
      <c r="BF194" s="170">
        <f>IF(N194="znížená",J194,0)</f>
        <v>0</v>
      </c>
      <c r="BG194" s="170">
        <f>IF(N194="zákl. prenesená",J194,0)</f>
        <v>0</v>
      </c>
      <c r="BH194" s="170">
        <f>IF(N194="zníž. prenesená",J194,0)</f>
        <v>0</v>
      </c>
      <c r="BI194" s="170">
        <f>IF(N194="nulová",J194,0)</f>
        <v>0</v>
      </c>
      <c r="BJ194" s="18" t="s">
        <v>85</v>
      </c>
      <c r="BK194" s="170">
        <f>ROUND(I194*H194,2)</f>
        <v>0</v>
      </c>
      <c r="BL194" s="18" t="s">
        <v>114</v>
      </c>
      <c r="BM194" s="169" t="s">
        <v>924</v>
      </c>
    </row>
    <row r="195" spans="1:65" s="15" customFormat="1">
      <c r="B195" s="188"/>
      <c r="D195" s="172" t="s">
        <v>229</v>
      </c>
      <c r="E195" s="189" t="s">
        <v>1</v>
      </c>
      <c r="F195" s="190" t="s">
        <v>237</v>
      </c>
      <c r="H195" s="189" t="s">
        <v>1</v>
      </c>
      <c r="I195" s="191"/>
      <c r="L195" s="188"/>
      <c r="M195" s="192"/>
      <c r="N195" s="193"/>
      <c r="O195" s="193"/>
      <c r="P195" s="193"/>
      <c r="Q195" s="193"/>
      <c r="R195" s="193"/>
      <c r="S195" s="193"/>
      <c r="T195" s="194"/>
      <c r="AT195" s="189" t="s">
        <v>229</v>
      </c>
      <c r="AU195" s="189" t="s">
        <v>85</v>
      </c>
      <c r="AV195" s="15" t="s">
        <v>78</v>
      </c>
      <c r="AW195" s="15" t="s">
        <v>30</v>
      </c>
      <c r="AX195" s="15" t="s">
        <v>74</v>
      </c>
      <c r="AY195" s="189" t="s">
        <v>222</v>
      </c>
    </row>
    <row r="196" spans="1:65" s="15" customFormat="1">
      <c r="B196" s="188"/>
      <c r="D196" s="172" t="s">
        <v>229</v>
      </c>
      <c r="E196" s="189" t="s">
        <v>1</v>
      </c>
      <c r="F196" s="190" t="s">
        <v>925</v>
      </c>
      <c r="H196" s="189" t="s">
        <v>1</v>
      </c>
      <c r="I196" s="191"/>
      <c r="L196" s="188"/>
      <c r="M196" s="192"/>
      <c r="N196" s="193"/>
      <c r="O196" s="193"/>
      <c r="P196" s="193"/>
      <c r="Q196" s="193"/>
      <c r="R196" s="193"/>
      <c r="S196" s="193"/>
      <c r="T196" s="194"/>
      <c r="AT196" s="189" t="s">
        <v>229</v>
      </c>
      <c r="AU196" s="189" t="s">
        <v>85</v>
      </c>
      <c r="AV196" s="15" t="s">
        <v>78</v>
      </c>
      <c r="AW196" s="15" t="s">
        <v>30</v>
      </c>
      <c r="AX196" s="15" t="s">
        <v>74</v>
      </c>
      <c r="AY196" s="189" t="s">
        <v>222</v>
      </c>
    </row>
    <row r="197" spans="1:65" s="13" customFormat="1">
      <c r="B197" s="171"/>
      <c r="D197" s="172" t="s">
        <v>229</v>
      </c>
      <c r="E197" s="173" t="s">
        <v>1</v>
      </c>
      <c r="F197" s="174" t="s">
        <v>926</v>
      </c>
      <c r="H197" s="175">
        <v>6.4</v>
      </c>
      <c r="I197" s="176"/>
      <c r="L197" s="171"/>
      <c r="M197" s="177"/>
      <c r="N197" s="178"/>
      <c r="O197" s="178"/>
      <c r="P197" s="178"/>
      <c r="Q197" s="178"/>
      <c r="R197" s="178"/>
      <c r="S197" s="178"/>
      <c r="T197" s="179"/>
      <c r="AT197" s="173" t="s">
        <v>229</v>
      </c>
      <c r="AU197" s="173" t="s">
        <v>85</v>
      </c>
      <c r="AV197" s="13" t="s">
        <v>85</v>
      </c>
      <c r="AW197" s="13" t="s">
        <v>30</v>
      </c>
      <c r="AX197" s="13" t="s">
        <v>74</v>
      </c>
      <c r="AY197" s="173" t="s">
        <v>222</v>
      </c>
    </row>
    <row r="198" spans="1:65" s="14" customFormat="1">
      <c r="B198" s="180"/>
      <c r="D198" s="172" t="s">
        <v>229</v>
      </c>
      <c r="E198" s="181" t="s">
        <v>1</v>
      </c>
      <c r="F198" s="182" t="s">
        <v>232</v>
      </c>
      <c r="H198" s="183">
        <v>6.4</v>
      </c>
      <c r="I198" s="184"/>
      <c r="L198" s="180"/>
      <c r="M198" s="185"/>
      <c r="N198" s="186"/>
      <c r="O198" s="186"/>
      <c r="P198" s="186"/>
      <c r="Q198" s="186"/>
      <c r="R198" s="186"/>
      <c r="S198" s="186"/>
      <c r="T198" s="187"/>
      <c r="AT198" s="181" t="s">
        <v>229</v>
      </c>
      <c r="AU198" s="181" t="s">
        <v>85</v>
      </c>
      <c r="AV198" s="14" t="s">
        <v>114</v>
      </c>
      <c r="AW198" s="14" t="s">
        <v>30</v>
      </c>
      <c r="AX198" s="14" t="s">
        <v>78</v>
      </c>
      <c r="AY198" s="181" t="s">
        <v>222</v>
      </c>
    </row>
    <row r="199" spans="1:65" s="2" customFormat="1" ht="24.15" customHeight="1">
      <c r="A199" s="33"/>
      <c r="B199" s="156"/>
      <c r="C199" s="157" t="s">
        <v>7</v>
      </c>
      <c r="D199" s="157" t="s">
        <v>224</v>
      </c>
      <c r="E199" s="158" t="s">
        <v>763</v>
      </c>
      <c r="F199" s="159" t="s">
        <v>764</v>
      </c>
      <c r="G199" s="160" t="s">
        <v>249</v>
      </c>
      <c r="H199" s="161">
        <v>7.6079999999999997</v>
      </c>
      <c r="I199" s="162"/>
      <c r="J199" s="163">
        <f>ROUND(I199*H199,2)</f>
        <v>0</v>
      </c>
      <c r="K199" s="164"/>
      <c r="L199" s="34"/>
      <c r="M199" s="165" t="s">
        <v>1</v>
      </c>
      <c r="N199" s="166" t="s">
        <v>40</v>
      </c>
      <c r="O199" s="62"/>
      <c r="P199" s="167">
        <f>O199*H199</f>
        <v>0</v>
      </c>
      <c r="Q199" s="167">
        <v>7.2300000000000003E-3</v>
      </c>
      <c r="R199" s="167">
        <f>Q199*H199</f>
        <v>5.500584E-2</v>
      </c>
      <c r="S199" s="167">
        <v>0</v>
      </c>
      <c r="T199" s="168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114</v>
      </c>
      <c r="AT199" s="169" t="s">
        <v>224</v>
      </c>
      <c r="AU199" s="169" t="s">
        <v>85</v>
      </c>
      <c r="AY199" s="18" t="s">
        <v>222</v>
      </c>
      <c r="BE199" s="170">
        <f>IF(N199="základná",J199,0)</f>
        <v>0</v>
      </c>
      <c r="BF199" s="170">
        <f>IF(N199="znížená",J199,0)</f>
        <v>0</v>
      </c>
      <c r="BG199" s="170">
        <f>IF(N199="zákl. prenesená",J199,0)</f>
        <v>0</v>
      </c>
      <c r="BH199" s="170">
        <f>IF(N199="zníž. prenesená",J199,0)</f>
        <v>0</v>
      </c>
      <c r="BI199" s="170">
        <f>IF(N199="nulová",J199,0)</f>
        <v>0</v>
      </c>
      <c r="BJ199" s="18" t="s">
        <v>85</v>
      </c>
      <c r="BK199" s="170">
        <f>ROUND(I199*H199,2)</f>
        <v>0</v>
      </c>
      <c r="BL199" s="18" t="s">
        <v>114</v>
      </c>
      <c r="BM199" s="169" t="s">
        <v>765</v>
      </c>
    </row>
    <row r="200" spans="1:65" s="15" customFormat="1">
      <c r="B200" s="188"/>
      <c r="D200" s="172" t="s">
        <v>229</v>
      </c>
      <c r="E200" s="189" t="s">
        <v>1</v>
      </c>
      <c r="F200" s="190" t="s">
        <v>237</v>
      </c>
      <c r="H200" s="189" t="s">
        <v>1</v>
      </c>
      <c r="I200" s="191"/>
      <c r="L200" s="188"/>
      <c r="M200" s="192"/>
      <c r="N200" s="193"/>
      <c r="O200" s="193"/>
      <c r="P200" s="193"/>
      <c r="Q200" s="193"/>
      <c r="R200" s="193"/>
      <c r="S200" s="193"/>
      <c r="T200" s="194"/>
      <c r="AT200" s="189" t="s">
        <v>229</v>
      </c>
      <c r="AU200" s="189" t="s">
        <v>85</v>
      </c>
      <c r="AV200" s="15" t="s">
        <v>78</v>
      </c>
      <c r="AW200" s="15" t="s">
        <v>30</v>
      </c>
      <c r="AX200" s="15" t="s">
        <v>74</v>
      </c>
      <c r="AY200" s="189" t="s">
        <v>222</v>
      </c>
    </row>
    <row r="201" spans="1:65" s="15" customFormat="1">
      <c r="B201" s="188"/>
      <c r="D201" s="172" t="s">
        <v>229</v>
      </c>
      <c r="E201" s="189" t="s">
        <v>1</v>
      </c>
      <c r="F201" s="190" t="s">
        <v>766</v>
      </c>
      <c r="H201" s="189" t="s">
        <v>1</v>
      </c>
      <c r="I201" s="191"/>
      <c r="L201" s="188"/>
      <c r="M201" s="192"/>
      <c r="N201" s="193"/>
      <c r="O201" s="193"/>
      <c r="P201" s="193"/>
      <c r="Q201" s="193"/>
      <c r="R201" s="193"/>
      <c r="S201" s="193"/>
      <c r="T201" s="194"/>
      <c r="AT201" s="189" t="s">
        <v>229</v>
      </c>
      <c r="AU201" s="189" t="s">
        <v>85</v>
      </c>
      <c r="AV201" s="15" t="s">
        <v>78</v>
      </c>
      <c r="AW201" s="15" t="s">
        <v>30</v>
      </c>
      <c r="AX201" s="15" t="s">
        <v>74</v>
      </c>
      <c r="AY201" s="189" t="s">
        <v>222</v>
      </c>
    </row>
    <row r="202" spans="1:65" s="13" customFormat="1">
      <c r="B202" s="171"/>
      <c r="D202" s="172" t="s">
        <v>229</v>
      </c>
      <c r="E202" s="173" t="s">
        <v>1</v>
      </c>
      <c r="F202" s="174" t="s">
        <v>768</v>
      </c>
      <c r="H202" s="175">
        <v>3.37</v>
      </c>
      <c r="I202" s="176"/>
      <c r="L202" s="171"/>
      <c r="M202" s="177"/>
      <c r="N202" s="178"/>
      <c r="O202" s="178"/>
      <c r="P202" s="178"/>
      <c r="Q202" s="178"/>
      <c r="R202" s="178"/>
      <c r="S202" s="178"/>
      <c r="T202" s="179"/>
      <c r="AT202" s="173" t="s">
        <v>229</v>
      </c>
      <c r="AU202" s="173" t="s">
        <v>85</v>
      </c>
      <c r="AV202" s="13" t="s">
        <v>85</v>
      </c>
      <c r="AW202" s="13" t="s">
        <v>30</v>
      </c>
      <c r="AX202" s="13" t="s">
        <v>74</v>
      </c>
      <c r="AY202" s="173" t="s">
        <v>222</v>
      </c>
    </row>
    <row r="203" spans="1:65" s="13" customFormat="1">
      <c r="B203" s="171"/>
      <c r="D203" s="172" t="s">
        <v>229</v>
      </c>
      <c r="E203" s="173" t="s">
        <v>1</v>
      </c>
      <c r="F203" s="174" t="s">
        <v>927</v>
      </c>
      <c r="H203" s="175">
        <v>4.2380000000000004</v>
      </c>
      <c r="I203" s="176"/>
      <c r="L203" s="171"/>
      <c r="M203" s="177"/>
      <c r="N203" s="178"/>
      <c r="O203" s="178"/>
      <c r="P203" s="178"/>
      <c r="Q203" s="178"/>
      <c r="R203" s="178"/>
      <c r="S203" s="178"/>
      <c r="T203" s="179"/>
      <c r="AT203" s="173" t="s">
        <v>229</v>
      </c>
      <c r="AU203" s="173" t="s">
        <v>85</v>
      </c>
      <c r="AV203" s="13" t="s">
        <v>85</v>
      </c>
      <c r="AW203" s="13" t="s">
        <v>30</v>
      </c>
      <c r="AX203" s="13" t="s">
        <v>74</v>
      </c>
      <c r="AY203" s="173" t="s">
        <v>222</v>
      </c>
    </row>
    <row r="204" spans="1:65" s="16" customFormat="1">
      <c r="B204" s="195"/>
      <c r="D204" s="172" t="s">
        <v>229</v>
      </c>
      <c r="E204" s="196" t="s">
        <v>1</v>
      </c>
      <c r="F204" s="197" t="s">
        <v>259</v>
      </c>
      <c r="H204" s="198">
        <v>7.6080000000000005</v>
      </c>
      <c r="I204" s="199"/>
      <c r="L204" s="195"/>
      <c r="M204" s="200"/>
      <c r="N204" s="201"/>
      <c r="O204" s="201"/>
      <c r="P204" s="201"/>
      <c r="Q204" s="201"/>
      <c r="R204" s="201"/>
      <c r="S204" s="201"/>
      <c r="T204" s="202"/>
      <c r="AT204" s="196" t="s">
        <v>229</v>
      </c>
      <c r="AU204" s="196" t="s">
        <v>85</v>
      </c>
      <c r="AV204" s="16" t="s">
        <v>90</v>
      </c>
      <c r="AW204" s="16" t="s">
        <v>30</v>
      </c>
      <c r="AX204" s="16" t="s">
        <v>74</v>
      </c>
      <c r="AY204" s="196" t="s">
        <v>222</v>
      </c>
    </row>
    <row r="205" spans="1:65" s="14" customFormat="1">
      <c r="B205" s="180"/>
      <c r="D205" s="172" t="s">
        <v>229</v>
      </c>
      <c r="E205" s="181" t="s">
        <v>1</v>
      </c>
      <c r="F205" s="182" t="s">
        <v>232</v>
      </c>
      <c r="H205" s="183">
        <v>7.6080000000000005</v>
      </c>
      <c r="I205" s="184"/>
      <c r="L205" s="180"/>
      <c r="M205" s="185"/>
      <c r="N205" s="186"/>
      <c r="O205" s="186"/>
      <c r="P205" s="186"/>
      <c r="Q205" s="186"/>
      <c r="R205" s="186"/>
      <c r="S205" s="186"/>
      <c r="T205" s="187"/>
      <c r="AT205" s="181" t="s">
        <v>229</v>
      </c>
      <c r="AU205" s="181" t="s">
        <v>85</v>
      </c>
      <c r="AV205" s="14" t="s">
        <v>114</v>
      </c>
      <c r="AW205" s="14" t="s">
        <v>30</v>
      </c>
      <c r="AX205" s="14" t="s">
        <v>78</v>
      </c>
      <c r="AY205" s="181" t="s">
        <v>222</v>
      </c>
    </row>
    <row r="206" spans="1:65" s="12" customFormat="1" ht="22.95" customHeight="1">
      <c r="B206" s="143"/>
      <c r="D206" s="144" t="s">
        <v>73</v>
      </c>
      <c r="E206" s="154" t="s">
        <v>114</v>
      </c>
      <c r="F206" s="154" t="s">
        <v>770</v>
      </c>
      <c r="I206" s="146"/>
      <c r="J206" s="155">
        <f>BK206</f>
        <v>0</v>
      </c>
      <c r="L206" s="143"/>
      <c r="M206" s="148"/>
      <c r="N206" s="149"/>
      <c r="O206" s="149"/>
      <c r="P206" s="150">
        <f>SUM(P207:P232)</f>
        <v>0</v>
      </c>
      <c r="Q206" s="149"/>
      <c r="R206" s="150">
        <f>SUM(R207:R232)</f>
        <v>7.1263663200000007</v>
      </c>
      <c r="S206" s="149"/>
      <c r="T206" s="151">
        <f>SUM(T207:T232)</f>
        <v>0</v>
      </c>
      <c r="AR206" s="144" t="s">
        <v>78</v>
      </c>
      <c r="AT206" s="152" t="s">
        <v>73</v>
      </c>
      <c r="AU206" s="152" t="s">
        <v>78</v>
      </c>
      <c r="AY206" s="144" t="s">
        <v>222</v>
      </c>
      <c r="BK206" s="153">
        <f>SUM(BK207:BK232)</f>
        <v>0</v>
      </c>
    </row>
    <row r="207" spans="1:65" s="2" customFormat="1" ht="33" customHeight="1">
      <c r="A207" s="33"/>
      <c r="B207" s="156"/>
      <c r="C207" s="157" t="s">
        <v>380</v>
      </c>
      <c r="D207" s="157" t="s">
        <v>224</v>
      </c>
      <c r="E207" s="158" t="s">
        <v>771</v>
      </c>
      <c r="F207" s="159" t="s">
        <v>772</v>
      </c>
      <c r="G207" s="160" t="s">
        <v>227</v>
      </c>
      <c r="H207" s="161">
        <v>24</v>
      </c>
      <c r="I207" s="162"/>
      <c r="J207" s="163">
        <f>ROUND(I207*H207,2)</f>
        <v>0</v>
      </c>
      <c r="K207" s="164"/>
      <c r="L207" s="34"/>
      <c r="M207" s="165" t="s">
        <v>1</v>
      </c>
      <c r="N207" s="166" t="s">
        <v>40</v>
      </c>
      <c r="O207" s="62"/>
      <c r="P207" s="167">
        <f>O207*H207</f>
        <v>0</v>
      </c>
      <c r="Q207" s="167">
        <v>6.2570000000000001E-2</v>
      </c>
      <c r="R207" s="167">
        <f>Q207*H207</f>
        <v>1.5016799999999999</v>
      </c>
      <c r="S207" s="167">
        <v>0</v>
      </c>
      <c r="T207" s="168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114</v>
      </c>
      <c r="AT207" s="169" t="s">
        <v>224</v>
      </c>
      <c r="AU207" s="169" t="s">
        <v>85</v>
      </c>
      <c r="AY207" s="18" t="s">
        <v>222</v>
      </c>
      <c r="BE207" s="170">
        <f>IF(N207="základná",J207,0)</f>
        <v>0</v>
      </c>
      <c r="BF207" s="170">
        <f>IF(N207="znížená",J207,0)</f>
        <v>0</v>
      </c>
      <c r="BG207" s="170">
        <f>IF(N207="zákl. prenesená",J207,0)</f>
        <v>0</v>
      </c>
      <c r="BH207" s="170">
        <f>IF(N207="zníž. prenesená",J207,0)</f>
        <v>0</v>
      </c>
      <c r="BI207" s="170">
        <f>IF(N207="nulová",J207,0)</f>
        <v>0</v>
      </c>
      <c r="BJ207" s="18" t="s">
        <v>85</v>
      </c>
      <c r="BK207" s="170">
        <f>ROUND(I207*H207,2)</f>
        <v>0</v>
      </c>
      <c r="BL207" s="18" t="s">
        <v>114</v>
      </c>
      <c r="BM207" s="169" t="s">
        <v>773</v>
      </c>
    </row>
    <row r="208" spans="1:65" s="15" customFormat="1">
      <c r="B208" s="188"/>
      <c r="D208" s="172" t="s">
        <v>229</v>
      </c>
      <c r="E208" s="189" t="s">
        <v>1</v>
      </c>
      <c r="F208" s="190" t="s">
        <v>237</v>
      </c>
      <c r="H208" s="189" t="s">
        <v>1</v>
      </c>
      <c r="I208" s="191"/>
      <c r="L208" s="188"/>
      <c r="M208" s="192"/>
      <c r="N208" s="193"/>
      <c r="O208" s="193"/>
      <c r="P208" s="193"/>
      <c r="Q208" s="193"/>
      <c r="R208" s="193"/>
      <c r="S208" s="193"/>
      <c r="T208" s="194"/>
      <c r="AT208" s="189" t="s">
        <v>229</v>
      </c>
      <c r="AU208" s="189" t="s">
        <v>85</v>
      </c>
      <c r="AV208" s="15" t="s">
        <v>78</v>
      </c>
      <c r="AW208" s="15" t="s">
        <v>30</v>
      </c>
      <c r="AX208" s="15" t="s">
        <v>74</v>
      </c>
      <c r="AY208" s="189" t="s">
        <v>222</v>
      </c>
    </row>
    <row r="209" spans="1:65" s="15" customFormat="1">
      <c r="B209" s="188"/>
      <c r="D209" s="172" t="s">
        <v>229</v>
      </c>
      <c r="E209" s="189" t="s">
        <v>1</v>
      </c>
      <c r="F209" s="190" t="s">
        <v>766</v>
      </c>
      <c r="H209" s="189" t="s">
        <v>1</v>
      </c>
      <c r="I209" s="191"/>
      <c r="L209" s="188"/>
      <c r="M209" s="192"/>
      <c r="N209" s="193"/>
      <c r="O209" s="193"/>
      <c r="P209" s="193"/>
      <c r="Q209" s="193"/>
      <c r="R209" s="193"/>
      <c r="S209" s="193"/>
      <c r="T209" s="194"/>
      <c r="AT209" s="189" t="s">
        <v>229</v>
      </c>
      <c r="AU209" s="189" t="s">
        <v>85</v>
      </c>
      <c r="AV209" s="15" t="s">
        <v>78</v>
      </c>
      <c r="AW209" s="15" t="s">
        <v>30</v>
      </c>
      <c r="AX209" s="15" t="s">
        <v>74</v>
      </c>
      <c r="AY209" s="189" t="s">
        <v>222</v>
      </c>
    </row>
    <row r="210" spans="1:65" s="13" customFormat="1">
      <c r="B210" s="171"/>
      <c r="D210" s="172" t="s">
        <v>229</v>
      </c>
      <c r="E210" s="173" t="s">
        <v>1</v>
      </c>
      <c r="F210" s="174" t="s">
        <v>775</v>
      </c>
      <c r="H210" s="175">
        <v>12</v>
      </c>
      <c r="I210" s="176"/>
      <c r="L210" s="171"/>
      <c r="M210" s="177"/>
      <c r="N210" s="178"/>
      <c r="O210" s="178"/>
      <c r="P210" s="178"/>
      <c r="Q210" s="178"/>
      <c r="R210" s="178"/>
      <c r="S210" s="178"/>
      <c r="T210" s="179"/>
      <c r="AT210" s="173" t="s">
        <v>229</v>
      </c>
      <c r="AU210" s="173" t="s">
        <v>85</v>
      </c>
      <c r="AV210" s="13" t="s">
        <v>85</v>
      </c>
      <c r="AW210" s="13" t="s">
        <v>30</v>
      </c>
      <c r="AX210" s="13" t="s">
        <v>74</v>
      </c>
      <c r="AY210" s="173" t="s">
        <v>222</v>
      </c>
    </row>
    <row r="211" spans="1:65" s="13" customFormat="1">
      <c r="B211" s="171"/>
      <c r="D211" s="172" t="s">
        <v>229</v>
      </c>
      <c r="E211" s="173" t="s">
        <v>1</v>
      </c>
      <c r="F211" s="174" t="s">
        <v>928</v>
      </c>
      <c r="H211" s="175">
        <v>12</v>
      </c>
      <c r="I211" s="176"/>
      <c r="L211" s="171"/>
      <c r="M211" s="177"/>
      <c r="N211" s="178"/>
      <c r="O211" s="178"/>
      <c r="P211" s="178"/>
      <c r="Q211" s="178"/>
      <c r="R211" s="178"/>
      <c r="S211" s="178"/>
      <c r="T211" s="179"/>
      <c r="AT211" s="173" t="s">
        <v>229</v>
      </c>
      <c r="AU211" s="173" t="s">
        <v>85</v>
      </c>
      <c r="AV211" s="13" t="s">
        <v>85</v>
      </c>
      <c r="AW211" s="13" t="s">
        <v>30</v>
      </c>
      <c r="AX211" s="13" t="s">
        <v>74</v>
      </c>
      <c r="AY211" s="173" t="s">
        <v>222</v>
      </c>
    </row>
    <row r="212" spans="1:65" s="16" customFormat="1">
      <c r="B212" s="195"/>
      <c r="D212" s="172" t="s">
        <v>229</v>
      </c>
      <c r="E212" s="196" t="s">
        <v>1</v>
      </c>
      <c r="F212" s="197" t="s">
        <v>259</v>
      </c>
      <c r="H212" s="198">
        <v>24</v>
      </c>
      <c r="I212" s="199"/>
      <c r="L212" s="195"/>
      <c r="M212" s="200"/>
      <c r="N212" s="201"/>
      <c r="O212" s="201"/>
      <c r="P212" s="201"/>
      <c r="Q212" s="201"/>
      <c r="R212" s="201"/>
      <c r="S212" s="201"/>
      <c r="T212" s="202"/>
      <c r="AT212" s="196" t="s">
        <v>229</v>
      </c>
      <c r="AU212" s="196" t="s">
        <v>85</v>
      </c>
      <c r="AV212" s="16" t="s">
        <v>90</v>
      </c>
      <c r="AW212" s="16" t="s">
        <v>30</v>
      </c>
      <c r="AX212" s="16" t="s">
        <v>74</v>
      </c>
      <c r="AY212" s="196" t="s">
        <v>222</v>
      </c>
    </row>
    <row r="213" spans="1:65" s="14" customFormat="1">
      <c r="B213" s="180"/>
      <c r="D213" s="172" t="s">
        <v>229</v>
      </c>
      <c r="E213" s="181" t="s">
        <v>1</v>
      </c>
      <c r="F213" s="182" t="s">
        <v>232</v>
      </c>
      <c r="H213" s="183">
        <v>24</v>
      </c>
      <c r="I213" s="184"/>
      <c r="L213" s="180"/>
      <c r="M213" s="185"/>
      <c r="N213" s="186"/>
      <c r="O213" s="186"/>
      <c r="P213" s="186"/>
      <c r="Q213" s="186"/>
      <c r="R213" s="186"/>
      <c r="S213" s="186"/>
      <c r="T213" s="187"/>
      <c r="AT213" s="181" t="s">
        <v>229</v>
      </c>
      <c r="AU213" s="181" t="s">
        <v>85</v>
      </c>
      <c r="AV213" s="14" t="s">
        <v>114</v>
      </c>
      <c r="AW213" s="14" t="s">
        <v>30</v>
      </c>
      <c r="AX213" s="14" t="s">
        <v>78</v>
      </c>
      <c r="AY213" s="181" t="s">
        <v>222</v>
      </c>
    </row>
    <row r="214" spans="1:65" s="2" customFormat="1" ht="21.75" customHeight="1">
      <c r="A214" s="33"/>
      <c r="B214" s="156"/>
      <c r="C214" s="157" t="s">
        <v>415</v>
      </c>
      <c r="D214" s="157" t="s">
        <v>224</v>
      </c>
      <c r="E214" s="158" t="s">
        <v>777</v>
      </c>
      <c r="F214" s="159" t="s">
        <v>778</v>
      </c>
      <c r="G214" s="160" t="s">
        <v>235</v>
      </c>
      <c r="H214" s="161">
        <v>2.4529999999999998</v>
      </c>
      <c r="I214" s="162"/>
      <c r="J214" s="163">
        <f>ROUND(I214*H214,2)</f>
        <v>0</v>
      </c>
      <c r="K214" s="164"/>
      <c r="L214" s="34"/>
      <c r="M214" s="165" t="s">
        <v>1</v>
      </c>
      <c r="N214" s="166" t="s">
        <v>40</v>
      </c>
      <c r="O214" s="62"/>
      <c r="P214" s="167">
        <f>O214*H214</f>
        <v>0</v>
      </c>
      <c r="Q214" s="167">
        <v>2.2120000000000002</v>
      </c>
      <c r="R214" s="167">
        <f>Q214*H214</f>
        <v>5.4260359999999999</v>
      </c>
      <c r="S214" s="167">
        <v>0</v>
      </c>
      <c r="T214" s="168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9" t="s">
        <v>114</v>
      </c>
      <c r="AT214" s="169" t="s">
        <v>224</v>
      </c>
      <c r="AU214" s="169" t="s">
        <v>85</v>
      </c>
      <c r="AY214" s="18" t="s">
        <v>222</v>
      </c>
      <c r="BE214" s="170">
        <f>IF(N214="základná",J214,0)</f>
        <v>0</v>
      </c>
      <c r="BF214" s="170">
        <f>IF(N214="znížená",J214,0)</f>
        <v>0</v>
      </c>
      <c r="BG214" s="170">
        <f>IF(N214="zákl. prenesená",J214,0)</f>
        <v>0</v>
      </c>
      <c r="BH214" s="170">
        <f>IF(N214="zníž. prenesená",J214,0)</f>
        <v>0</v>
      </c>
      <c r="BI214" s="170">
        <f>IF(N214="nulová",J214,0)</f>
        <v>0</v>
      </c>
      <c r="BJ214" s="18" t="s">
        <v>85</v>
      </c>
      <c r="BK214" s="170">
        <f>ROUND(I214*H214,2)</f>
        <v>0</v>
      </c>
      <c r="BL214" s="18" t="s">
        <v>114</v>
      </c>
      <c r="BM214" s="169" t="s">
        <v>779</v>
      </c>
    </row>
    <row r="215" spans="1:65" s="15" customFormat="1">
      <c r="B215" s="188"/>
      <c r="D215" s="172" t="s">
        <v>229</v>
      </c>
      <c r="E215" s="189" t="s">
        <v>1</v>
      </c>
      <c r="F215" s="190" t="s">
        <v>237</v>
      </c>
      <c r="H215" s="189" t="s">
        <v>1</v>
      </c>
      <c r="I215" s="191"/>
      <c r="L215" s="188"/>
      <c r="M215" s="192"/>
      <c r="N215" s="193"/>
      <c r="O215" s="193"/>
      <c r="P215" s="193"/>
      <c r="Q215" s="193"/>
      <c r="R215" s="193"/>
      <c r="S215" s="193"/>
      <c r="T215" s="194"/>
      <c r="AT215" s="189" t="s">
        <v>229</v>
      </c>
      <c r="AU215" s="189" t="s">
        <v>85</v>
      </c>
      <c r="AV215" s="15" t="s">
        <v>78</v>
      </c>
      <c r="AW215" s="15" t="s">
        <v>30</v>
      </c>
      <c r="AX215" s="15" t="s">
        <v>74</v>
      </c>
      <c r="AY215" s="189" t="s">
        <v>222</v>
      </c>
    </row>
    <row r="216" spans="1:65" s="15" customFormat="1">
      <c r="B216" s="188"/>
      <c r="D216" s="172" t="s">
        <v>229</v>
      </c>
      <c r="E216" s="189" t="s">
        <v>1</v>
      </c>
      <c r="F216" s="190" t="s">
        <v>780</v>
      </c>
      <c r="H216" s="189" t="s">
        <v>1</v>
      </c>
      <c r="I216" s="191"/>
      <c r="L216" s="188"/>
      <c r="M216" s="192"/>
      <c r="N216" s="193"/>
      <c r="O216" s="193"/>
      <c r="P216" s="193"/>
      <c r="Q216" s="193"/>
      <c r="R216" s="193"/>
      <c r="S216" s="193"/>
      <c r="T216" s="194"/>
      <c r="AT216" s="189" t="s">
        <v>229</v>
      </c>
      <c r="AU216" s="189" t="s">
        <v>85</v>
      </c>
      <c r="AV216" s="15" t="s">
        <v>78</v>
      </c>
      <c r="AW216" s="15" t="s">
        <v>30</v>
      </c>
      <c r="AX216" s="15" t="s">
        <v>74</v>
      </c>
      <c r="AY216" s="189" t="s">
        <v>222</v>
      </c>
    </row>
    <row r="217" spans="1:65" s="15" customFormat="1">
      <c r="B217" s="188"/>
      <c r="D217" s="172" t="s">
        <v>229</v>
      </c>
      <c r="E217" s="189" t="s">
        <v>1</v>
      </c>
      <c r="F217" s="190" t="s">
        <v>781</v>
      </c>
      <c r="H217" s="189" t="s">
        <v>1</v>
      </c>
      <c r="I217" s="191"/>
      <c r="L217" s="188"/>
      <c r="M217" s="192"/>
      <c r="N217" s="193"/>
      <c r="O217" s="193"/>
      <c r="P217" s="193"/>
      <c r="Q217" s="193"/>
      <c r="R217" s="193"/>
      <c r="S217" s="193"/>
      <c r="T217" s="194"/>
      <c r="AT217" s="189" t="s">
        <v>229</v>
      </c>
      <c r="AU217" s="189" t="s">
        <v>85</v>
      </c>
      <c r="AV217" s="15" t="s">
        <v>78</v>
      </c>
      <c r="AW217" s="15" t="s">
        <v>30</v>
      </c>
      <c r="AX217" s="15" t="s">
        <v>74</v>
      </c>
      <c r="AY217" s="189" t="s">
        <v>222</v>
      </c>
    </row>
    <row r="218" spans="1:65" s="13" customFormat="1">
      <c r="B218" s="171"/>
      <c r="D218" s="172" t="s">
        <v>229</v>
      </c>
      <c r="E218" s="173" t="s">
        <v>1</v>
      </c>
      <c r="F218" s="174" t="s">
        <v>929</v>
      </c>
      <c r="H218" s="175">
        <v>2.4529999999999998</v>
      </c>
      <c r="I218" s="176"/>
      <c r="L218" s="171"/>
      <c r="M218" s="177"/>
      <c r="N218" s="178"/>
      <c r="O218" s="178"/>
      <c r="P218" s="178"/>
      <c r="Q218" s="178"/>
      <c r="R218" s="178"/>
      <c r="S218" s="178"/>
      <c r="T218" s="179"/>
      <c r="AT218" s="173" t="s">
        <v>229</v>
      </c>
      <c r="AU218" s="173" t="s">
        <v>85</v>
      </c>
      <c r="AV218" s="13" t="s">
        <v>85</v>
      </c>
      <c r="AW218" s="13" t="s">
        <v>30</v>
      </c>
      <c r="AX218" s="13" t="s">
        <v>74</v>
      </c>
      <c r="AY218" s="173" t="s">
        <v>222</v>
      </c>
    </row>
    <row r="219" spans="1:65" s="14" customFormat="1">
      <c r="B219" s="180"/>
      <c r="D219" s="172" t="s">
        <v>229</v>
      </c>
      <c r="E219" s="181" t="s">
        <v>1</v>
      </c>
      <c r="F219" s="182" t="s">
        <v>232</v>
      </c>
      <c r="H219" s="183">
        <v>2.4529999999999998</v>
      </c>
      <c r="I219" s="184"/>
      <c r="L219" s="180"/>
      <c r="M219" s="185"/>
      <c r="N219" s="186"/>
      <c r="O219" s="186"/>
      <c r="P219" s="186"/>
      <c r="Q219" s="186"/>
      <c r="R219" s="186"/>
      <c r="S219" s="186"/>
      <c r="T219" s="187"/>
      <c r="AT219" s="181" t="s">
        <v>229</v>
      </c>
      <c r="AU219" s="181" t="s">
        <v>85</v>
      </c>
      <c r="AV219" s="14" t="s">
        <v>114</v>
      </c>
      <c r="AW219" s="14" t="s">
        <v>30</v>
      </c>
      <c r="AX219" s="14" t="s">
        <v>78</v>
      </c>
      <c r="AY219" s="181" t="s">
        <v>222</v>
      </c>
    </row>
    <row r="220" spans="1:65" s="2" customFormat="1" ht="24.15" customHeight="1">
      <c r="A220" s="33"/>
      <c r="B220" s="156"/>
      <c r="C220" s="157" t="s">
        <v>424</v>
      </c>
      <c r="D220" s="157" t="s">
        <v>224</v>
      </c>
      <c r="E220" s="158" t="s">
        <v>783</v>
      </c>
      <c r="F220" s="159" t="s">
        <v>784</v>
      </c>
      <c r="G220" s="160" t="s">
        <v>249</v>
      </c>
      <c r="H220" s="161">
        <v>13.228</v>
      </c>
      <c r="I220" s="162"/>
      <c r="J220" s="163">
        <f>ROUND(I220*H220,2)</f>
        <v>0</v>
      </c>
      <c r="K220" s="164"/>
      <c r="L220" s="34"/>
      <c r="M220" s="165" t="s">
        <v>1</v>
      </c>
      <c r="N220" s="166" t="s">
        <v>40</v>
      </c>
      <c r="O220" s="62"/>
      <c r="P220" s="167">
        <f>O220*H220</f>
        <v>0</v>
      </c>
      <c r="Q220" s="167">
        <v>3.4099999999999998E-3</v>
      </c>
      <c r="R220" s="167">
        <f>Q220*H220</f>
        <v>4.5107479999999998E-2</v>
      </c>
      <c r="S220" s="167">
        <v>0</v>
      </c>
      <c r="T220" s="168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114</v>
      </c>
      <c r="AT220" s="169" t="s">
        <v>224</v>
      </c>
      <c r="AU220" s="169" t="s">
        <v>85</v>
      </c>
      <c r="AY220" s="18" t="s">
        <v>222</v>
      </c>
      <c r="BE220" s="170">
        <f>IF(N220="základná",J220,0)</f>
        <v>0</v>
      </c>
      <c r="BF220" s="170">
        <f>IF(N220="znížená",J220,0)</f>
        <v>0</v>
      </c>
      <c r="BG220" s="170">
        <f>IF(N220="zákl. prenesená",J220,0)</f>
        <v>0</v>
      </c>
      <c r="BH220" s="170">
        <f>IF(N220="zníž. prenesená",J220,0)</f>
        <v>0</v>
      </c>
      <c r="BI220" s="170">
        <f>IF(N220="nulová",J220,0)</f>
        <v>0</v>
      </c>
      <c r="BJ220" s="18" t="s">
        <v>85</v>
      </c>
      <c r="BK220" s="170">
        <f>ROUND(I220*H220,2)</f>
        <v>0</v>
      </c>
      <c r="BL220" s="18" t="s">
        <v>114</v>
      </c>
      <c r="BM220" s="169" t="s">
        <v>785</v>
      </c>
    </row>
    <row r="221" spans="1:65" s="15" customFormat="1">
      <c r="B221" s="188"/>
      <c r="D221" s="172" t="s">
        <v>229</v>
      </c>
      <c r="E221" s="189" t="s">
        <v>1</v>
      </c>
      <c r="F221" s="190" t="s">
        <v>237</v>
      </c>
      <c r="H221" s="189" t="s">
        <v>1</v>
      </c>
      <c r="I221" s="191"/>
      <c r="L221" s="188"/>
      <c r="M221" s="192"/>
      <c r="N221" s="193"/>
      <c r="O221" s="193"/>
      <c r="P221" s="193"/>
      <c r="Q221" s="193"/>
      <c r="R221" s="193"/>
      <c r="S221" s="193"/>
      <c r="T221" s="194"/>
      <c r="AT221" s="189" t="s">
        <v>229</v>
      </c>
      <c r="AU221" s="189" t="s">
        <v>85</v>
      </c>
      <c r="AV221" s="15" t="s">
        <v>78</v>
      </c>
      <c r="AW221" s="15" t="s">
        <v>30</v>
      </c>
      <c r="AX221" s="15" t="s">
        <v>74</v>
      </c>
      <c r="AY221" s="189" t="s">
        <v>222</v>
      </c>
    </row>
    <row r="222" spans="1:65" s="15" customFormat="1">
      <c r="B222" s="188"/>
      <c r="D222" s="172" t="s">
        <v>229</v>
      </c>
      <c r="E222" s="189" t="s">
        <v>1</v>
      </c>
      <c r="F222" s="190" t="s">
        <v>786</v>
      </c>
      <c r="H222" s="189" t="s">
        <v>1</v>
      </c>
      <c r="I222" s="191"/>
      <c r="L222" s="188"/>
      <c r="M222" s="192"/>
      <c r="N222" s="193"/>
      <c r="O222" s="193"/>
      <c r="P222" s="193"/>
      <c r="Q222" s="193"/>
      <c r="R222" s="193"/>
      <c r="S222" s="193"/>
      <c r="T222" s="194"/>
      <c r="AT222" s="189" t="s">
        <v>229</v>
      </c>
      <c r="AU222" s="189" t="s">
        <v>85</v>
      </c>
      <c r="AV222" s="15" t="s">
        <v>78</v>
      </c>
      <c r="AW222" s="15" t="s">
        <v>30</v>
      </c>
      <c r="AX222" s="15" t="s">
        <v>74</v>
      </c>
      <c r="AY222" s="189" t="s">
        <v>222</v>
      </c>
    </row>
    <row r="223" spans="1:65" s="15" customFormat="1">
      <c r="B223" s="188"/>
      <c r="D223" s="172" t="s">
        <v>229</v>
      </c>
      <c r="E223" s="189" t="s">
        <v>1</v>
      </c>
      <c r="F223" s="190" t="s">
        <v>781</v>
      </c>
      <c r="H223" s="189" t="s">
        <v>1</v>
      </c>
      <c r="I223" s="191"/>
      <c r="L223" s="188"/>
      <c r="M223" s="192"/>
      <c r="N223" s="193"/>
      <c r="O223" s="193"/>
      <c r="P223" s="193"/>
      <c r="Q223" s="193"/>
      <c r="R223" s="193"/>
      <c r="S223" s="193"/>
      <c r="T223" s="194"/>
      <c r="AT223" s="189" t="s">
        <v>229</v>
      </c>
      <c r="AU223" s="189" t="s">
        <v>85</v>
      </c>
      <c r="AV223" s="15" t="s">
        <v>78</v>
      </c>
      <c r="AW223" s="15" t="s">
        <v>30</v>
      </c>
      <c r="AX223" s="15" t="s">
        <v>74</v>
      </c>
      <c r="AY223" s="189" t="s">
        <v>222</v>
      </c>
    </row>
    <row r="224" spans="1:65" s="13" customFormat="1">
      <c r="B224" s="171"/>
      <c r="D224" s="172" t="s">
        <v>229</v>
      </c>
      <c r="E224" s="173" t="s">
        <v>1</v>
      </c>
      <c r="F224" s="174" t="s">
        <v>930</v>
      </c>
      <c r="H224" s="175">
        <v>13.228</v>
      </c>
      <c r="I224" s="176"/>
      <c r="L224" s="171"/>
      <c r="M224" s="177"/>
      <c r="N224" s="178"/>
      <c r="O224" s="178"/>
      <c r="P224" s="178"/>
      <c r="Q224" s="178"/>
      <c r="R224" s="178"/>
      <c r="S224" s="178"/>
      <c r="T224" s="179"/>
      <c r="AT224" s="173" t="s">
        <v>229</v>
      </c>
      <c r="AU224" s="173" t="s">
        <v>85</v>
      </c>
      <c r="AV224" s="13" t="s">
        <v>85</v>
      </c>
      <c r="AW224" s="13" t="s">
        <v>30</v>
      </c>
      <c r="AX224" s="13" t="s">
        <v>74</v>
      </c>
      <c r="AY224" s="173" t="s">
        <v>222</v>
      </c>
    </row>
    <row r="225" spans="1:65" s="14" customFormat="1">
      <c r="B225" s="180"/>
      <c r="D225" s="172" t="s">
        <v>229</v>
      </c>
      <c r="E225" s="181" t="s">
        <v>1</v>
      </c>
      <c r="F225" s="182" t="s">
        <v>232</v>
      </c>
      <c r="H225" s="183">
        <v>13.228</v>
      </c>
      <c r="I225" s="184"/>
      <c r="L225" s="180"/>
      <c r="M225" s="185"/>
      <c r="N225" s="186"/>
      <c r="O225" s="186"/>
      <c r="P225" s="186"/>
      <c r="Q225" s="186"/>
      <c r="R225" s="186"/>
      <c r="S225" s="186"/>
      <c r="T225" s="187"/>
      <c r="AT225" s="181" t="s">
        <v>229</v>
      </c>
      <c r="AU225" s="181" t="s">
        <v>85</v>
      </c>
      <c r="AV225" s="14" t="s">
        <v>114</v>
      </c>
      <c r="AW225" s="14" t="s">
        <v>30</v>
      </c>
      <c r="AX225" s="14" t="s">
        <v>78</v>
      </c>
      <c r="AY225" s="181" t="s">
        <v>222</v>
      </c>
    </row>
    <row r="226" spans="1:65" s="2" customFormat="1" ht="24.15" customHeight="1">
      <c r="A226" s="33"/>
      <c r="B226" s="156"/>
      <c r="C226" s="157" t="s">
        <v>429</v>
      </c>
      <c r="D226" s="157" t="s">
        <v>224</v>
      </c>
      <c r="E226" s="158" t="s">
        <v>788</v>
      </c>
      <c r="F226" s="159" t="s">
        <v>789</v>
      </c>
      <c r="G226" s="160" t="s">
        <v>249</v>
      </c>
      <c r="H226" s="161">
        <v>13.228</v>
      </c>
      <c r="I226" s="162"/>
      <c r="J226" s="163">
        <f>ROUND(I226*H226,2)</f>
        <v>0</v>
      </c>
      <c r="K226" s="164"/>
      <c r="L226" s="34"/>
      <c r="M226" s="165" t="s">
        <v>1</v>
      </c>
      <c r="N226" s="166" t="s">
        <v>40</v>
      </c>
      <c r="O226" s="62"/>
      <c r="P226" s="167">
        <f>O226*H226</f>
        <v>0</v>
      </c>
      <c r="Q226" s="167">
        <v>0</v>
      </c>
      <c r="R226" s="167">
        <f>Q226*H226</f>
        <v>0</v>
      </c>
      <c r="S226" s="167">
        <v>0</v>
      </c>
      <c r="T226" s="168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9" t="s">
        <v>114</v>
      </c>
      <c r="AT226" s="169" t="s">
        <v>224</v>
      </c>
      <c r="AU226" s="169" t="s">
        <v>85</v>
      </c>
      <c r="AY226" s="18" t="s">
        <v>222</v>
      </c>
      <c r="BE226" s="170">
        <f>IF(N226="základná",J226,0)</f>
        <v>0</v>
      </c>
      <c r="BF226" s="170">
        <f>IF(N226="znížená",J226,0)</f>
        <v>0</v>
      </c>
      <c r="BG226" s="170">
        <f>IF(N226="zákl. prenesená",J226,0)</f>
        <v>0</v>
      </c>
      <c r="BH226" s="170">
        <f>IF(N226="zníž. prenesená",J226,0)</f>
        <v>0</v>
      </c>
      <c r="BI226" s="170">
        <f>IF(N226="nulová",J226,0)</f>
        <v>0</v>
      </c>
      <c r="BJ226" s="18" t="s">
        <v>85</v>
      </c>
      <c r="BK226" s="170">
        <f>ROUND(I226*H226,2)</f>
        <v>0</v>
      </c>
      <c r="BL226" s="18" t="s">
        <v>114</v>
      </c>
      <c r="BM226" s="169" t="s">
        <v>790</v>
      </c>
    </row>
    <row r="227" spans="1:65" s="2" customFormat="1" ht="24.15" customHeight="1">
      <c r="A227" s="33"/>
      <c r="B227" s="156"/>
      <c r="C227" s="157" t="s">
        <v>473</v>
      </c>
      <c r="D227" s="157" t="s">
        <v>224</v>
      </c>
      <c r="E227" s="158" t="s">
        <v>791</v>
      </c>
      <c r="F227" s="159" t="s">
        <v>792</v>
      </c>
      <c r="G227" s="160" t="s">
        <v>482</v>
      </c>
      <c r="H227" s="161">
        <v>0.151</v>
      </c>
      <c r="I227" s="162"/>
      <c r="J227" s="163">
        <f>ROUND(I227*H227,2)</f>
        <v>0</v>
      </c>
      <c r="K227" s="164"/>
      <c r="L227" s="34"/>
      <c r="M227" s="165" t="s">
        <v>1</v>
      </c>
      <c r="N227" s="166" t="s">
        <v>40</v>
      </c>
      <c r="O227" s="62"/>
      <c r="P227" s="167">
        <f>O227*H227</f>
        <v>0</v>
      </c>
      <c r="Q227" s="167">
        <v>1.01684</v>
      </c>
      <c r="R227" s="167">
        <f>Q227*H227</f>
        <v>0.15354283999999999</v>
      </c>
      <c r="S227" s="167">
        <v>0</v>
      </c>
      <c r="T227" s="168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9" t="s">
        <v>114</v>
      </c>
      <c r="AT227" s="169" t="s">
        <v>224</v>
      </c>
      <c r="AU227" s="169" t="s">
        <v>85</v>
      </c>
      <c r="AY227" s="18" t="s">
        <v>222</v>
      </c>
      <c r="BE227" s="170">
        <f>IF(N227="základná",J227,0)</f>
        <v>0</v>
      </c>
      <c r="BF227" s="170">
        <f>IF(N227="znížená",J227,0)</f>
        <v>0</v>
      </c>
      <c r="BG227" s="170">
        <f>IF(N227="zákl. prenesená",J227,0)</f>
        <v>0</v>
      </c>
      <c r="BH227" s="170">
        <f>IF(N227="zníž. prenesená",J227,0)</f>
        <v>0</v>
      </c>
      <c r="BI227" s="170">
        <f>IF(N227="nulová",J227,0)</f>
        <v>0</v>
      </c>
      <c r="BJ227" s="18" t="s">
        <v>85</v>
      </c>
      <c r="BK227" s="170">
        <f>ROUND(I227*H227,2)</f>
        <v>0</v>
      </c>
      <c r="BL227" s="18" t="s">
        <v>114</v>
      </c>
      <c r="BM227" s="169" t="s">
        <v>793</v>
      </c>
    </row>
    <row r="228" spans="1:65" s="15" customFormat="1">
      <c r="B228" s="188"/>
      <c r="D228" s="172" t="s">
        <v>229</v>
      </c>
      <c r="E228" s="189" t="s">
        <v>1</v>
      </c>
      <c r="F228" s="190" t="s">
        <v>237</v>
      </c>
      <c r="H228" s="189" t="s">
        <v>1</v>
      </c>
      <c r="I228" s="191"/>
      <c r="L228" s="188"/>
      <c r="M228" s="192"/>
      <c r="N228" s="193"/>
      <c r="O228" s="193"/>
      <c r="P228" s="193"/>
      <c r="Q228" s="193"/>
      <c r="R228" s="193"/>
      <c r="S228" s="193"/>
      <c r="T228" s="194"/>
      <c r="AT228" s="189" t="s">
        <v>229</v>
      </c>
      <c r="AU228" s="189" t="s">
        <v>85</v>
      </c>
      <c r="AV228" s="15" t="s">
        <v>78</v>
      </c>
      <c r="AW228" s="15" t="s">
        <v>30</v>
      </c>
      <c r="AX228" s="15" t="s">
        <v>74</v>
      </c>
      <c r="AY228" s="189" t="s">
        <v>222</v>
      </c>
    </row>
    <row r="229" spans="1:65" s="15" customFormat="1">
      <c r="B229" s="188"/>
      <c r="D229" s="172" t="s">
        <v>229</v>
      </c>
      <c r="E229" s="189" t="s">
        <v>1</v>
      </c>
      <c r="F229" s="190" t="s">
        <v>794</v>
      </c>
      <c r="H229" s="189" t="s">
        <v>1</v>
      </c>
      <c r="I229" s="191"/>
      <c r="L229" s="188"/>
      <c r="M229" s="192"/>
      <c r="N229" s="193"/>
      <c r="O229" s="193"/>
      <c r="P229" s="193"/>
      <c r="Q229" s="193"/>
      <c r="R229" s="193"/>
      <c r="S229" s="193"/>
      <c r="T229" s="194"/>
      <c r="AT229" s="189" t="s">
        <v>229</v>
      </c>
      <c r="AU229" s="189" t="s">
        <v>85</v>
      </c>
      <c r="AV229" s="15" t="s">
        <v>78</v>
      </c>
      <c r="AW229" s="15" t="s">
        <v>30</v>
      </c>
      <c r="AX229" s="15" t="s">
        <v>74</v>
      </c>
      <c r="AY229" s="189" t="s">
        <v>222</v>
      </c>
    </row>
    <row r="230" spans="1:65" s="15" customFormat="1">
      <c r="B230" s="188"/>
      <c r="D230" s="172" t="s">
        <v>229</v>
      </c>
      <c r="E230" s="189" t="s">
        <v>1</v>
      </c>
      <c r="F230" s="190" t="s">
        <v>781</v>
      </c>
      <c r="H230" s="189" t="s">
        <v>1</v>
      </c>
      <c r="I230" s="191"/>
      <c r="L230" s="188"/>
      <c r="M230" s="192"/>
      <c r="N230" s="193"/>
      <c r="O230" s="193"/>
      <c r="P230" s="193"/>
      <c r="Q230" s="193"/>
      <c r="R230" s="193"/>
      <c r="S230" s="193"/>
      <c r="T230" s="194"/>
      <c r="AT230" s="189" t="s">
        <v>229</v>
      </c>
      <c r="AU230" s="189" t="s">
        <v>85</v>
      </c>
      <c r="AV230" s="15" t="s">
        <v>78</v>
      </c>
      <c r="AW230" s="15" t="s">
        <v>30</v>
      </c>
      <c r="AX230" s="15" t="s">
        <v>74</v>
      </c>
      <c r="AY230" s="189" t="s">
        <v>222</v>
      </c>
    </row>
    <row r="231" spans="1:65" s="13" customFormat="1">
      <c r="B231" s="171"/>
      <c r="D231" s="172" t="s">
        <v>229</v>
      </c>
      <c r="E231" s="173" t="s">
        <v>1</v>
      </c>
      <c r="F231" s="174" t="s">
        <v>931</v>
      </c>
      <c r="H231" s="175">
        <v>0.151</v>
      </c>
      <c r="I231" s="176"/>
      <c r="L231" s="171"/>
      <c r="M231" s="177"/>
      <c r="N231" s="178"/>
      <c r="O231" s="178"/>
      <c r="P231" s="178"/>
      <c r="Q231" s="178"/>
      <c r="R231" s="178"/>
      <c r="S231" s="178"/>
      <c r="T231" s="179"/>
      <c r="AT231" s="173" t="s">
        <v>229</v>
      </c>
      <c r="AU231" s="173" t="s">
        <v>85</v>
      </c>
      <c r="AV231" s="13" t="s">
        <v>85</v>
      </c>
      <c r="AW231" s="13" t="s">
        <v>30</v>
      </c>
      <c r="AX231" s="13" t="s">
        <v>74</v>
      </c>
      <c r="AY231" s="173" t="s">
        <v>222</v>
      </c>
    </row>
    <row r="232" spans="1:65" s="14" customFormat="1">
      <c r="B232" s="180"/>
      <c r="D232" s="172" t="s">
        <v>229</v>
      </c>
      <c r="E232" s="181" t="s">
        <v>1</v>
      </c>
      <c r="F232" s="182" t="s">
        <v>232</v>
      </c>
      <c r="H232" s="183">
        <v>0.151</v>
      </c>
      <c r="I232" s="184"/>
      <c r="L232" s="180"/>
      <c r="M232" s="185"/>
      <c r="N232" s="186"/>
      <c r="O232" s="186"/>
      <c r="P232" s="186"/>
      <c r="Q232" s="186"/>
      <c r="R232" s="186"/>
      <c r="S232" s="186"/>
      <c r="T232" s="187"/>
      <c r="AT232" s="181" t="s">
        <v>229</v>
      </c>
      <c r="AU232" s="181" t="s">
        <v>85</v>
      </c>
      <c r="AV232" s="14" t="s">
        <v>114</v>
      </c>
      <c r="AW232" s="14" t="s">
        <v>30</v>
      </c>
      <c r="AX232" s="14" t="s">
        <v>78</v>
      </c>
      <c r="AY232" s="181" t="s">
        <v>222</v>
      </c>
    </row>
    <row r="233" spans="1:65" s="12" customFormat="1" ht="22.95" customHeight="1">
      <c r="B233" s="143"/>
      <c r="D233" s="144" t="s">
        <v>73</v>
      </c>
      <c r="E233" s="154" t="s">
        <v>137</v>
      </c>
      <c r="F233" s="154" t="s">
        <v>796</v>
      </c>
      <c r="I233" s="146"/>
      <c r="J233" s="155">
        <f>BK233</f>
        <v>0</v>
      </c>
      <c r="L233" s="143"/>
      <c r="M233" s="148"/>
      <c r="N233" s="149"/>
      <c r="O233" s="149"/>
      <c r="P233" s="150">
        <f>SUM(P234:P248)</f>
        <v>0</v>
      </c>
      <c r="Q233" s="149"/>
      <c r="R233" s="150">
        <f>SUM(R234:R248)</f>
        <v>5.3600000000000009E-2</v>
      </c>
      <c r="S233" s="149"/>
      <c r="T233" s="151">
        <f>SUM(T234:T248)</f>
        <v>0</v>
      </c>
      <c r="AR233" s="144" t="s">
        <v>78</v>
      </c>
      <c r="AT233" s="152" t="s">
        <v>73</v>
      </c>
      <c r="AU233" s="152" t="s">
        <v>78</v>
      </c>
      <c r="AY233" s="144" t="s">
        <v>222</v>
      </c>
      <c r="BK233" s="153">
        <f>SUM(BK234:BK248)</f>
        <v>0</v>
      </c>
    </row>
    <row r="234" spans="1:65" s="2" customFormat="1" ht="24.15" customHeight="1">
      <c r="A234" s="33"/>
      <c r="B234" s="156"/>
      <c r="C234" s="157" t="s">
        <v>390</v>
      </c>
      <c r="D234" s="157" t="s">
        <v>224</v>
      </c>
      <c r="E234" s="158" t="s">
        <v>797</v>
      </c>
      <c r="F234" s="159" t="s">
        <v>798</v>
      </c>
      <c r="G234" s="160" t="s">
        <v>227</v>
      </c>
      <c r="H234" s="161">
        <v>2</v>
      </c>
      <c r="I234" s="162"/>
      <c r="J234" s="163">
        <f>ROUND(I234*H234,2)</f>
        <v>0</v>
      </c>
      <c r="K234" s="164"/>
      <c r="L234" s="34"/>
      <c r="M234" s="165" t="s">
        <v>1</v>
      </c>
      <c r="N234" s="166" t="s">
        <v>40</v>
      </c>
      <c r="O234" s="62"/>
      <c r="P234" s="167">
        <f>O234*H234</f>
        <v>0</v>
      </c>
      <c r="Q234" s="167">
        <v>1.7500000000000002E-2</v>
      </c>
      <c r="R234" s="167">
        <f>Q234*H234</f>
        <v>3.5000000000000003E-2</v>
      </c>
      <c r="S234" s="167">
        <v>0</v>
      </c>
      <c r="T234" s="168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114</v>
      </c>
      <c r="AT234" s="169" t="s">
        <v>224</v>
      </c>
      <c r="AU234" s="169" t="s">
        <v>85</v>
      </c>
      <c r="AY234" s="18" t="s">
        <v>222</v>
      </c>
      <c r="BE234" s="170">
        <f>IF(N234="základná",J234,0)</f>
        <v>0</v>
      </c>
      <c r="BF234" s="170">
        <f>IF(N234="znížená",J234,0)</f>
        <v>0</v>
      </c>
      <c r="BG234" s="170">
        <f>IF(N234="zákl. prenesená",J234,0)</f>
        <v>0</v>
      </c>
      <c r="BH234" s="170">
        <f>IF(N234="zníž. prenesená",J234,0)</f>
        <v>0</v>
      </c>
      <c r="BI234" s="170">
        <f>IF(N234="nulová",J234,0)</f>
        <v>0</v>
      </c>
      <c r="BJ234" s="18" t="s">
        <v>85</v>
      </c>
      <c r="BK234" s="170">
        <f>ROUND(I234*H234,2)</f>
        <v>0</v>
      </c>
      <c r="BL234" s="18" t="s">
        <v>114</v>
      </c>
      <c r="BM234" s="169" t="s">
        <v>799</v>
      </c>
    </row>
    <row r="235" spans="1:65" s="15" customFormat="1">
      <c r="B235" s="188"/>
      <c r="D235" s="172" t="s">
        <v>229</v>
      </c>
      <c r="E235" s="189" t="s">
        <v>1</v>
      </c>
      <c r="F235" s="190" t="s">
        <v>237</v>
      </c>
      <c r="H235" s="189" t="s">
        <v>1</v>
      </c>
      <c r="I235" s="191"/>
      <c r="L235" s="188"/>
      <c r="M235" s="192"/>
      <c r="N235" s="193"/>
      <c r="O235" s="193"/>
      <c r="P235" s="193"/>
      <c r="Q235" s="193"/>
      <c r="R235" s="193"/>
      <c r="S235" s="193"/>
      <c r="T235" s="194"/>
      <c r="AT235" s="189" t="s">
        <v>229</v>
      </c>
      <c r="AU235" s="189" t="s">
        <v>85</v>
      </c>
      <c r="AV235" s="15" t="s">
        <v>78</v>
      </c>
      <c r="AW235" s="15" t="s">
        <v>30</v>
      </c>
      <c r="AX235" s="15" t="s">
        <v>74</v>
      </c>
      <c r="AY235" s="189" t="s">
        <v>222</v>
      </c>
    </row>
    <row r="236" spans="1:65" s="15" customFormat="1">
      <c r="B236" s="188"/>
      <c r="D236" s="172" t="s">
        <v>229</v>
      </c>
      <c r="E236" s="189" t="s">
        <v>1</v>
      </c>
      <c r="F236" s="190" t="s">
        <v>800</v>
      </c>
      <c r="H236" s="189" t="s">
        <v>1</v>
      </c>
      <c r="I236" s="191"/>
      <c r="L236" s="188"/>
      <c r="M236" s="192"/>
      <c r="N236" s="193"/>
      <c r="O236" s="193"/>
      <c r="P236" s="193"/>
      <c r="Q236" s="193"/>
      <c r="R236" s="193"/>
      <c r="S236" s="193"/>
      <c r="T236" s="194"/>
      <c r="AT236" s="189" t="s">
        <v>229</v>
      </c>
      <c r="AU236" s="189" t="s">
        <v>85</v>
      </c>
      <c r="AV236" s="15" t="s">
        <v>78</v>
      </c>
      <c r="AW236" s="15" t="s">
        <v>30</v>
      </c>
      <c r="AX236" s="15" t="s">
        <v>74</v>
      </c>
      <c r="AY236" s="189" t="s">
        <v>222</v>
      </c>
    </row>
    <row r="237" spans="1:65" s="13" customFormat="1">
      <c r="B237" s="171"/>
      <c r="D237" s="172" t="s">
        <v>229</v>
      </c>
      <c r="E237" s="173" t="s">
        <v>1</v>
      </c>
      <c r="F237" s="174" t="s">
        <v>932</v>
      </c>
      <c r="H237" s="175">
        <v>1</v>
      </c>
      <c r="I237" s="176"/>
      <c r="L237" s="171"/>
      <c r="M237" s="177"/>
      <c r="N237" s="178"/>
      <c r="O237" s="178"/>
      <c r="P237" s="178"/>
      <c r="Q237" s="178"/>
      <c r="R237" s="178"/>
      <c r="S237" s="178"/>
      <c r="T237" s="179"/>
      <c r="AT237" s="173" t="s">
        <v>229</v>
      </c>
      <c r="AU237" s="173" t="s">
        <v>85</v>
      </c>
      <c r="AV237" s="13" t="s">
        <v>85</v>
      </c>
      <c r="AW237" s="13" t="s">
        <v>30</v>
      </c>
      <c r="AX237" s="13" t="s">
        <v>74</v>
      </c>
      <c r="AY237" s="173" t="s">
        <v>222</v>
      </c>
    </row>
    <row r="238" spans="1:65" s="13" customFormat="1">
      <c r="B238" s="171"/>
      <c r="D238" s="172" t="s">
        <v>229</v>
      </c>
      <c r="E238" s="173" t="s">
        <v>1</v>
      </c>
      <c r="F238" s="174" t="s">
        <v>933</v>
      </c>
      <c r="H238" s="175">
        <v>1</v>
      </c>
      <c r="I238" s="176"/>
      <c r="L238" s="171"/>
      <c r="M238" s="177"/>
      <c r="N238" s="178"/>
      <c r="O238" s="178"/>
      <c r="P238" s="178"/>
      <c r="Q238" s="178"/>
      <c r="R238" s="178"/>
      <c r="S238" s="178"/>
      <c r="T238" s="179"/>
      <c r="AT238" s="173" t="s">
        <v>229</v>
      </c>
      <c r="AU238" s="173" t="s">
        <v>85</v>
      </c>
      <c r="AV238" s="13" t="s">
        <v>85</v>
      </c>
      <c r="AW238" s="13" t="s">
        <v>30</v>
      </c>
      <c r="AX238" s="13" t="s">
        <v>74</v>
      </c>
      <c r="AY238" s="173" t="s">
        <v>222</v>
      </c>
    </row>
    <row r="239" spans="1:65" s="14" customFormat="1">
      <c r="B239" s="180"/>
      <c r="D239" s="172" t="s">
        <v>229</v>
      </c>
      <c r="E239" s="181" t="s">
        <v>1</v>
      </c>
      <c r="F239" s="182" t="s">
        <v>232</v>
      </c>
      <c r="H239" s="183">
        <v>2</v>
      </c>
      <c r="I239" s="184"/>
      <c r="L239" s="180"/>
      <c r="M239" s="185"/>
      <c r="N239" s="186"/>
      <c r="O239" s="186"/>
      <c r="P239" s="186"/>
      <c r="Q239" s="186"/>
      <c r="R239" s="186"/>
      <c r="S239" s="186"/>
      <c r="T239" s="187"/>
      <c r="AT239" s="181" t="s">
        <v>229</v>
      </c>
      <c r="AU239" s="181" t="s">
        <v>85</v>
      </c>
      <c r="AV239" s="14" t="s">
        <v>114</v>
      </c>
      <c r="AW239" s="14" t="s">
        <v>30</v>
      </c>
      <c r="AX239" s="14" t="s">
        <v>78</v>
      </c>
      <c r="AY239" s="181" t="s">
        <v>222</v>
      </c>
    </row>
    <row r="240" spans="1:65" s="2" customFormat="1" ht="16.5" customHeight="1">
      <c r="A240" s="33"/>
      <c r="B240" s="156"/>
      <c r="C240" s="209" t="s">
        <v>814</v>
      </c>
      <c r="D240" s="209" t="s">
        <v>588</v>
      </c>
      <c r="E240" s="210" t="s">
        <v>815</v>
      </c>
      <c r="F240" s="211" t="s">
        <v>816</v>
      </c>
      <c r="G240" s="212" t="s">
        <v>227</v>
      </c>
      <c r="H240" s="213">
        <v>1</v>
      </c>
      <c r="I240" s="214"/>
      <c r="J240" s="215">
        <f>ROUND(I240*H240,2)</f>
        <v>0</v>
      </c>
      <c r="K240" s="216"/>
      <c r="L240" s="217"/>
      <c r="M240" s="218" t="s">
        <v>1</v>
      </c>
      <c r="N240" s="219" t="s">
        <v>40</v>
      </c>
      <c r="O240" s="62"/>
      <c r="P240" s="167">
        <f>O240*H240</f>
        <v>0</v>
      </c>
      <c r="Q240" s="167">
        <v>9.2999999999999992E-3</v>
      </c>
      <c r="R240" s="167">
        <f>Q240*H240</f>
        <v>9.2999999999999992E-3</v>
      </c>
      <c r="S240" s="167">
        <v>0</v>
      </c>
      <c r="T240" s="168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9" t="s">
        <v>153</v>
      </c>
      <c r="AT240" s="169" t="s">
        <v>588</v>
      </c>
      <c r="AU240" s="169" t="s">
        <v>85</v>
      </c>
      <c r="AY240" s="18" t="s">
        <v>222</v>
      </c>
      <c r="BE240" s="170">
        <f>IF(N240="základná",J240,0)</f>
        <v>0</v>
      </c>
      <c r="BF240" s="170">
        <f>IF(N240="znížená",J240,0)</f>
        <v>0</v>
      </c>
      <c r="BG240" s="170">
        <f>IF(N240="zákl. prenesená",J240,0)</f>
        <v>0</v>
      </c>
      <c r="BH240" s="170">
        <f>IF(N240="zníž. prenesená",J240,0)</f>
        <v>0</v>
      </c>
      <c r="BI240" s="170">
        <f>IF(N240="nulová",J240,0)</f>
        <v>0</v>
      </c>
      <c r="BJ240" s="18" t="s">
        <v>85</v>
      </c>
      <c r="BK240" s="170">
        <f>ROUND(I240*H240,2)</f>
        <v>0</v>
      </c>
      <c r="BL240" s="18" t="s">
        <v>114</v>
      </c>
      <c r="BM240" s="169" t="s">
        <v>817</v>
      </c>
    </row>
    <row r="241" spans="1:65" s="15" customFormat="1">
      <c r="B241" s="188"/>
      <c r="D241" s="172" t="s">
        <v>229</v>
      </c>
      <c r="E241" s="189" t="s">
        <v>1</v>
      </c>
      <c r="F241" s="190" t="s">
        <v>237</v>
      </c>
      <c r="H241" s="189" t="s">
        <v>1</v>
      </c>
      <c r="I241" s="191"/>
      <c r="L241" s="188"/>
      <c r="M241" s="192"/>
      <c r="N241" s="193"/>
      <c r="O241" s="193"/>
      <c r="P241" s="193"/>
      <c r="Q241" s="193"/>
      <c r="R241" s="193"/>
      <c r="S241" s="193"/>
      <c r="T241" s="194"/>
      <c r="AT241" s="189" t="s">
        <v>229</v>
      </c>
      <c r="AU241" s="189" t="s">
        <v>85</v>
      </c>
      <c r="AV241" s="15" t="s">
        <v>78</v>
      </c>
      <c r="AW241" s="15" t="s">
        <v>30</v>
      </c>
      <c r="AX241" s="15" t="s">
        <v>74</v>
      </c>
      <c r="AY241" s="189" t="s">
        <v>222</v>
      </c>
    </row>
    <row r="242" spans="1:65" s="13" customFormat="1">
      <c r="B242" s="171"/>
      <c r="D242" s="172" t="s">
        <v>229</v>
      </c>
      <c r="E242" s="173" t="s">
        <v>1</v>
      </c>
      <c r="F242" s="174" t="s">
        <v>932</v>
      </c>
      <c r="H242" s="175">
        <v>1</v>
      </c>
      <c r="I242" s="176"/>
      <c r="L242" s="171"/>
      <c r="M242" s="177"/>
      <c r="N242" s="178"/>
      <c r="O242" s="178"/>
      <c r="P242" s="178"/>
      <c r="Q242" s="178"/>
      <c r="R242" s="178"/>
      <c r="S242" s="178"/>
      <c r="T242" s="179"/>
      <c r="AT242" s="173" t="s">
        <v>229</v>
      </c>
      <c r="AU242" s="173" t="s">
        <v>85</v>
      </c>
      <c r="AV242" s="13" t="s">
        <v>85</v>
      </c>
      <c r="AW242" s="13" t="s">
        <v>30</v>
      </c>
      <c r="AX242" s="13" t="s">
        <v>74</v>
      </c>
      <c r="AY242" s="173" t="s">
        <v>222</v>
      </c>
    </row>
    <row r="243" spans="1:65" s="14" customFormat="1">
      <c r="B243" s="180"/>
      <c r="D243" s="172" t="s">
        <v>229</v>
      </c>
      <c r="E243" s="181" t="s">
        <v>1</v>
      </c>
      <c r="F243" s="182" t="s">
        <v>232</v>
      </c>
      <c r="H243" s="183">
        <v>1</v>
      </c>
      <c r="I243" s="184"/>
      <c r="L243" s="180"/>
      <c r="M243" s="185"/>
      <c r="N243" s="186"/>
      <c r="O243" s="186"/>
      <c r="P243" s="186"/>
      <c r="Q243" s="186"/>
      <c r="R243" s="186"/>
      <c r="S243" s="186"/>
      <c r="T243" s="187"/>
      <c r="AT243" s="181" t="s">
        <v>229</v>
      </c>
      <c r="AU243" s="181" t="s">
        <v>85</v>
      </c>
      <c r="AV243" s="14" t="s">
        <v>114</v>
      </c>
      <c r="AW243" s="14" t="s">
        <v>30</v>
      </c>
      <c r="AX243" s="14" t="s">
        <v>78</v>
      </c>
      <c r="AY243" s="181" t="s">
        <v>222</v>
      </c>
    </row>
    <row r="244" spans="1:65" s="2" customFormat="1" ht="16.5" customHeight="1">
      <c r="A244" s="33"/>
      <c r="B244" s="156"/>
      <c r="C244" s="209" t="s">
        <v>934</v>
      </c>
      <c r="D244" s="209" t="s">
        <v>588</v>
      </c>
      <c r="E244" s="210" t="s">
        <v>935</v>
      </c>
      <c r="F244" s="211" t="s">
        <v>936</v>
      </c>
      <c r="G244" s="212" t="s">
        <v>227</v>
      </c>
      <c r="H244" s="213">
        <v>1</v>
      </c>
      <c r="I244" s="214"/>
      <c r="J244" s="215">
        <f>ROUND(I244*H244,2)</f>
        <v>0</v>
      </c>
      <c r="K244" s="216"/>
      <c r="L244" s="217"/>
      <c r="M244" s="218" t="s">
        <v>1</v>
      </c>
      <c r="N244" s="219" t="s">
        <v>40</v>
      </c>
      <c r="O244" s="62"/>
      <c r="P244" s="167">
        <f>O244*H244</f>
        <v>0</v>
      </c>
      <c r="Q244" s="167">
        <v>9.2999999999999992E-3</v>
      </c>
      <c r="R244" s="167">
        <f>Q244*H244</f>
        <v>9.2999999999999992E-3</v>
      </c>
      <c r="S244" s="167">
        <v>0</v>
      </c>
      <c r="T244" s="168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9" t="s">
        <v>153</v>
      </c>
      <c r="AT244" s="169" t="s">
        <v>588</v>
      </c>
      <c r="AU244" s="169" t="s">
        <v>85</v>
      </c>
      <c r="AY244" s="18" t="s">
        <v>222</v>
      </c>
      <c r="BE244" s="170">
        <f>IF(N244="základná",J244,0)</f>
        <v>0</v>
      </c>
      <c r="BF244" s="170">
        <f>IF(N244="znížená",J244,0)</f>
        <v>0</v>
      </c>
      <c r="BG244" s="170">
        <f>IF(N244="zákl. prenesená",J244,0)</f>
        <v>0</v>
      </c>
      <c r="BH244" s="170">
        <f>IF(N244="zníž. prenesená",J244,0)</f>
        <v>0</v>
      </c>
      <c r="BI244" s="170">
        <f>IF(N244="nulová",J244,0)</f>
        <v>0</v>
      </c>
      <c r="BJ244" s="18" t="s">
        <v>85</v>
      </c>
      <c r="BK244" s="170">
        <f>ROUND(I244*H244,2)</f>
        <v>0</v>
      </c>
      <c r="BL244" s="18" t="s">
        <v>114</v>
      </c>
      <c r="BM244" s="169" t="s">
        <v>937</v>
      </c>
    </row>
    <row r="245" spans="1:65" s="15" customFormat="1">
      <c r="B245" s="188"/>
      <c r="D245" s="172" t="s">
        <v>229</v>
      </c>
      <c r="E245" s="189" t="s">
        <v>1</v>
      </c>
      <c r="F245" s="190" t="s">
        <v>237</v>
      </c>
      <c r="H245" s="189" t="s">
        <v>1</v>
      </c>
      <c r="I245" s="191"/>
      <c r="L245" s="188"/>
      <c r="M245" s="192"/>
      <c r="N245" s="193"/>
      <c r="O245" s="193"/>
      <c r="P245" s="193"/>
      <c r="Q245" s="193"/>
      <c r="R245" s="193"/>
      <c r="S245" s="193"/>
      <c r="T245" s="194"/>
      <c r="AT245" s="189" t="s">
        <v>229</v>
      </c>
      <c r="AU245" s="189" t="s">
        <v>85</v>
      </c>
      <c r="AV245" s="15" t="s">
        <v>78</v>
      </c>
      <c r="AW245" s="15" t="s">
        <v>30</v>
      </c>
      <c r="AX245" s="15" t="s">
        <v>74</v>
      </c>
      <c r="AY245" s="189" t="s">
        <v>222</v>
      </c>
    </row>
    <row r="246" spans="1:65" s="15" customFormat="1">
      <c r="B246" s="188"/>
      <c r="D246" s="172" t="s">
        <v>229</v>
      </c>
      <c r="E246" s="189" t="s">
        <v>1</v>
      </c>
      <c r="F246" s="190" t="s">
        <v>800</v>
      </c>
      <c r="H246" s="189" t="s">
        <v>1</v>
      </c>
      <c r="I246" s="191"/>
      <c r="L246" s="188"/>
      <c r="M246" s="192"/>
      <c r="N246" s="193"/>
      <c r="O246" s="193"/>
      <c r="P246" s="193"/>
      <c r="Q246" s="193"/>
      <c r="R246" s="193"/>
      <c r="S246" s="193"/>
      <c r="T246" s="194"/>
      <c r="AT246" s="189" t="s">
        <v>229</v>
      </c>
      <c r="AU246" s="189" t="s">
        <v>85</v>
      </c>
      <c r="AV246" s="15" t="s">
        <v>78</v>
      </c>
      <c r="AW246" s="15" t="s">
        <v>30</v>
      </c>
      <c r="AX246" s="15" t="s">
        <v>74</v>
      </c>
      <c r="AY246" s="189" t="s">
        <v>222</v>
      </c>
    </row>
    <row r="247" spans="1:65" s="13" customFormat="1">
      <c r="B247" s="171"/>
      <c r="D247" s="172" t="s">
        <v>229</v>
      </c>
      <c r="E247" s="173" t="s">
        <v>1</v>
      </c>
      <c r="F247" s="174" t="s">
        <v>933</v>
      </c>
      <c r="H247" s="175">
        <v>1</v>
      </c>
      <c r="I247" s="176"/>
      <c r="L247" s="171"/>
      <c r="M247" s="177"/>
      <c r="N247" s="178"/>
      <c r="O247" s="178"/>
      <c r="P247" s="178"/>
      <c r="Q247" s="178"/>
      <c r="R247" s="178"/>
      <c r="S247" s="178"/>
      <c r="T247" s="179"/>
      <c r="AT247" s="173" t="s">
        <v>229</v>
      </c>
      <c r="AU247" s="173" t="s">
        <v>85</v>
      </c>
      <c r="AV247" s="13" t="s">
        <v>85</v>
      </c>
      <c r="AW247" s="13" t="s">
        <v>30</v>
      </c>
      <c r="AX247" s="13" t="s">
        <v>74</v>
      </c>
      <c r="AY247" s="173" t="s">
        <v>222</v>
      </c>
    </row>
    <row r="248" spans="1:65" s="14" customFormat="1">
      <c r="B248" s="180"/>
      <c r="D248" s="172" t="s">
        <v>229</v>
      </c>
      <c r="E248" s="181" t="s">
        <v>1</v>
      </c>
      <c r="F248" s="182" t="s">
        <v>232</v>
      </c>
      <c r="H248" s="183">
        <v>1</v>
      </c>
      <c r="I248" s="184"/>
      <c r="L248" s="180"/>
      <c r="M248" s="185"/>
      <c r="N248" s="186"/>
      <c r="O248" s="186"/>
      <c r="P248" s="186"/>
      <c r="Q248" s="186"/>
      <c r="R248" s="186"/>
      <c r="S248" s="186"/>
      <c r="T248" s="187"/>
      <c r="AT248" s="181" t="s">
        <v>229</v>
      </c>
      <c r="AU248" s="181" t="s">
        <v>85</v>
      </c>
      <c r="AV248" s="14" t="s">
        <v>114</v>
      </c>
      <c r="AW248" s="14" t="s">
        <v>30</v>
      </c>
      <c r="AX248" s="14" t="s">
        <v>78</v>
      </c>
      <c r="AY248" s="181" t="s">
        <v>222</v>
      </c>
    </row>
    <row r="249" spans="1:65" s="12" customFormat="1" ht="22.95" customHeight="1">
      <c r="B249" s="143"/>
      <c r="D249" s="144" t="s">
        <v>73</v>
      </c>
      <c r="E249" s="154" t="s">
        <v>504</v>
      </c>
      <c r="F249" s="154" t="s">
        <v>505</v>
      </c>
      <c r="I249" s="146"/>
      <c r="J249" s="155">
        <f>BK249</f>
        <v>0</v>
      </c>
      <c r="L249" s="143"/>
      <c r="M249" s="148"/>
      <c r="N249" s="149"/>
      <c r="O249" s="149"/>
      <c r="P249" s="150">
        <f>P250</f>
        <v>0</v>
      </c>
      <c r="Q249" s="149"/>
      <c r="R249" s="150">
        <f>R250</f>
        <v>0</v>
      </c>
      <c r="S249" s="149"/>
      <c r="T249" s="151">
        <f>T250</f>
        <v>0</v>
      </c>
      <c r="AR249" s="144" t="s">
        <v>78</v>
      </c>
      <c r="AT249" s="152" t="s">
        <v>73</v>
      </c>
      <c r="AU249" s="152" t="s">
        <v>78</v>
      </c>
      <c r="AY249" s="144" t="s">
        <v>222</v>
      </c>
      <c r="BK249" s="153">
        <f>BK250</f>
        <v>0</v>
      </c>
    </row>
    <row r="250" spans="1:65" s="2" customFormat="1" ht="24.15" customHeight="1">
      <c r="A250" s="33"/>
      <c r="B250" s="156"/>
      <c r="C250" s="157" t="s">
        <v>826</v>
      </c>
      <c r="D250" s="157" t="s">
        <v>224</v>
      </c>
      <c r="E250" s="158" t="s">
        <v>507</v>
      </c>
      <c r="F250" s="159" t="s">
        <v>508</v>
      </c>
      <c r="G250" s="160" t="s">
        <v>482</v>
      </c>
      <c r="H250" s="161">
        <v>30.11</v>
      </c>
      <c r="I250" s="162"/>
      <c r="J250" s="163">
        <f>ROUND(I250*H250,2)</f>
        <v>0</v>
      </c>
      <c r="K250" s="164"/>
      <c r="L250" s="34"/>
      <c r="M250" s="220" t="s">
        <v>1</v>
      </c>
      <c r="N250" s="221" t="s">
        <v>40</v>
      </c>
      <c r="O250" s="222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9" t="s">
        <v>114</v>
      </c>
      <c r="AT250" s="169" t="s">
        <v>224</v>
      </c>
      <c r="AU250" s="169" t="s">
        <v>85</v>
      </c>
      <c r="AY250" s="18" t="s">
        <v>222</v>
      </c>
      <c r="BE250" s="170">
        <f>IF(N250="základná",J250,0)</f>
        <v>0</v>
      </c>
      <c r="BF250" s="170">
        <f>IF(N250="znížená",J250,0)</f>
        <v>0</v>
      </c>
      <c r="BG250" s="170">
        <f>IF(N250="zákl. prenesená",J250,0)</f>
        <v>0</v>
      </c>
      <c r="BH250" s="170">
        <f>IF(N250="zníž. prenesená",J250,0)</f>
        <v>0</v>
      </c>
      <c r="BI250" s="170">
        <f>IF(N250="nulová",J250,0)</f>
        <v>0</v>
      </c>
      <c r="BJ250" s="18" t="s">
        <v>85</v>
      </c>
      <c r="BK250" s="170">
        <f>ROUND(I250*H250,2)</f>
        <v>0</v>
      </c>
      <c r="BL250" s="18" t="s">
        <v>114</v>
      </c>
      <c r="BM250" s="169" t="s">
        <v>827</v>
      </c>
    </row>
    <row r="251" spans="1:65" s="2" customFormat="1" ht="6.9" customHeight="1">
      <c r="A251" s="33"/>
      <c r="B251" s="51"/>
      <c r="C251" s="52"/>
      <c r="D251" s="52"/>
      <c r="E251" s="52"/>
      <c r="F251" s="52"/>
      <c r="G251" s="52"/>
      <c r="H251" s="52"/>
      <c r="I251" s="52"/>
      <c r="J251" s="52"/>
      <c r="K251" s="52"/>
      <c r="L251" s="34"/>
      <c r="M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</row>
    <row r="255" spans="1:65">
      <c r="C255" s="281" t="s">
        <v>3286</v>
      </c>
      <c r="D255" s="281"/>
      <c r="E255" s="281"/>
      <c r="F255" s="281"/>
      <c r="G255" s="281"/>
      <c r="H255" s="281"/>
      <c r="I255" s="281"/>
      <c r="J255" s="281"/>
    </row>
    <row r="256" spans="1:65">
      <c r="C256" s="281"/>
      <c r="D256" s="281"/>
      <c r="E256" s="281"/>
      <c r="F256" s="281"/>
      <c r="G256" s="281"/>
      <c r="H256" s="281"/>
      <c r="I256" s="281"/>
      <c r="J256" s="281"/>
    </row>
    <row r="257" spans="3:10">
      <c r="C257" s="281"/>
      <c r="D257" s="281"/>
      <c r="E257" s="281"/>
      <c r="F257" s="281"/>
      <c r="G257" s="281"/>
      <c r="H257" s="281"/>
      <c r="I257" s="281"/>
      <c r="J257" s="281"/>
    </row>
    <row r="258" spans="3:10">
      <c r="C258" s="281"/>
      <c r="D258" s="281"/>
      <c r="E258" s="281"/>
      <c r="F258" s="281"/>
      <c r="G258" s="281"/>
      <c r="H258" s="281"/>
      <c r="I258" s="281"/>
      <c r="J258" s="281"/>
    </row>
    <row r="259" spans="3:10">
      <c r="C259" s="281"/>
      <c r="D259" s="281"/>
      <c r="E259" s="281"/>
      <c r="F259" s="281"/>
      <c r="G259" s="281"/>
      <c r="H259" s="281"/>
      <c r="I259" s="281"/>
      <c r="J259" s="281"/>
    </row>
    <row r="262" spans="3:10">
      <c r="C262" s="281" t="s">
        <v>3287</v>
      </c>
      <c r="D262" s="281"/>
      <c r="E262" s="281"/>
      <c r="F262" s="281"/>
      <c r="G262" s="281"/>
      <c r="H262" s="281"/>
      <c r="I262" s="281"/>
      <c r="J262" s="281"/>
    </row>
    <row r="263" spans="3:10">
      <c r="C263" s="281"/>
      <c r="D263" s="281"/>
      <c r="E263" s="281"/>
      <c r="F263" s="281"/>
      <c r="G263" s="281"/>
      <c r="H263" s="281"/>
      <c r="I263" s="281"/>
      <c r="J263" s="281"/>
    </row>
    <row r="264" spans="3:10">
      <c r="C264" s="281"/>
      <c r="D264" s="281"/>
      <c r="E264" s="281"/>
      <c r="F264" s="281"/>
      <c r="G264" s="281"/>
      <c r="H264" s="281"/>
      <c r="I264" s="281"/>
      <c r="J264" s="281"/>
    </row>
    <row r="265" spans="3:10">
      <c r="C265" s="281"/>
      <c r="D265" s="281"/>
      <c r="E265" s="281"/>
      <c r="F265" s="281"/>
      <c r="G265" s="281"/>
      <c r="H265" s="281"/>
      <c r="I265" s="281"/>
      <c r="J265" s="281"/>
    </row>
    <row r="271" spans="3:10">
      <c r="C271" s="281" t="s">
        <v>3288</v>
      </c>
      <c r="D271" s="281"/>
      <c r="E271" s="281"/>
      <c r="F271" s="281"/>
      <c r="G271" s="281"/>
      <c r="H271" s="281"/>
      <c r="I271" s="281"/>
      <c r="J271" s="281"/>
    </row>
    <row r="272" spans="3:10">
      <c r="C272" s="281"/>
      <c r="D272" s="281"/>
      <c r="E272" s="281"/>
      <c r="F272" s="281"/>
      <c r="G272" s="281"/>
      <c r="H272" s="281"/>
      <c r="I272" s="281"/>
      <c r="J272" s="281"/>
    </row>
  </sheetData>
  <autoFilter ref="C130:K250" xr:uid="{00000000-0009-0000-0000-000005000000}"/>
  <mergeCells count="18">
    <mergeCell ref="C255:J259"/>
    <mergeCell ref="C262:J265"/>
    <mergeCell ref="C271:J272"/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51"/>
  <sheetViews>
    <sheetView showGridLines="0" topLeftCell="D216" zoomScale="120" zoomScaleNormal="120" workbookViewId="0">
      <selection activeCell="C250" sqref="C250:J25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111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938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30" customHeight="1">
      <c r="A13" s="33"/>
      <c r="B13" s="34"/>
      <c r="C13" s="33"/>
      <c r="D13" s="33"/>
      <c r="E13" s="259" t="s">
        <v>650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 t="s">
        <v>29</v>
      </c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 t="s">
        <v>32</v>
      </c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ROUND(J131,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ROUND((SUM(BE131:BE230)),  2)</f>
        <v>0</v>
      </c>
      <c r="G37" s="109"/>
      <c r="H37" s="109"/>
      <c r="I37" s="110">
        <v>0.2</v>
      </c>
      <c r="J37" s="108">
        <f>ROUND(((SUM(BE131:BE230))*I37),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ROUND((SUM(BF131:BF230)),  2)</f>
        <v>0</v>
      </c>
      <c r="G38" s="109"/>
      <c r="H38" s="109"/>
      <c r="I38" s="110">
        <v>0.2</v>
      </c>
      <c r="J38" s="108">
        <f>ROUND(((SUM(BF131:BF230))*I38),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ROUND((SUM(BG131:BG230)),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ROUND((SUM(BH131:BH230)),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ROUND((SUM(BI131:BI230)),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938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30" customHeight="1">
      <c r="A91" s="33"/>
      <c r="B91" s="34"/>
      <c r="C91" s="33"/>
      <c r="D91" s="33"/>
      <c r="E91" s="259" t="str">
        <f>E13</f>
        <v>SO 01.1 - NS - Architektonicko stavebné riešenie - nový stav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J131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202</v>
      </c>
      <c r="E101" s="126"/>
      <c r="F101" s="126"/>
      <c r="G101" s="126"/>
      <c r="H101" s="126"/>
      <c r="I101" s="126"/>
      <c r="J101" s="127">
        <f>J132</f>
        <v>0</v>
      </c>
      <c r="L101" s="124"/>
    </row>
    <row r="102" spans="1:47" s="10" customFormat="1" ht="19.95" customHeight="1">
      <c r="B102" s="128"/>
      <c r="D102" s="129" t="s">
        <v>939</v>
      </c>
      <c r="E102" s="130"/>
      <c r="F102" s="130"/>
      <c r="G102" s="130"/>
      <c r="H102" s="130"/>
      <c r="I102" s="130"/>
      <c r="J102" s="131">
        <f>J133</f>
        <v>0</v>
      </c>
      <c r="L102" s="128"/>
    </row>
    <row r="103" spans="1:47" s="10" customFormat="1" ht="19.95" customHeight="1">
      <c r="B103" s="128"/>
      <c r="D103" s="129" t="s">
        <v>940</v>
      </c>
      <c r="E103" s="130"/>
      <c r="F103" s="130"/>
      <c r="G103" s="130"/>
      <c r="H103" s="130"/>
      <c r="I103" s="130"/>
      <c r="J103" s="131">
        <f>J159</f>
        <v>0</v>
      </c>
      <c r="L103" s="128"/>
    </row>
    <row r="104" spans="1:47" s="10" customFormat="1" ht="19.95" customHeight="1">
      <c r="B104" s="128"/>
      <c r="D104" s="129" t="s">
        <v>203</v>
      </c>
      <c r="E104" s="130"/>
      <c r="F104" s="130"/>
      <c r="G104" s="130"/>
      <c r="H104" s="130"/>
      <c r="I104" s="130"/>
      <c r="J104" s="131">
        <f>J170</f>
        <v>0</v>
      </c>
      <c r="L104" s="128"/>
    </row>
    <row r="105" spans="1:47" s="10" customFormat="1" ht="19.95" customHeight="1">
      <c r="B105" s="128"/>
      <c r="D105" s="129" t="s">
        <v>941</v>
      </c>
      <c r="E105" s="130"/>
      <c r="F105" s="130"/>
      <c r="G105" s="130"/>
      <c r="H105" s="130"/>
      <c r="I105" s="130"/>
      <c r="J105" s="131">
        <f>J190</f>
        <v>0</v>
      </c>
      <c r="L105" s="128"/>
    </row>
    <row r="106" spans="1:47" s="10" customFormat="1" ht="19.95" customHeight="1">
      <c r="B106" s="128"/>
      <c r="D106" s="129" t="s">
        <v>204</v>
      </c>
      <c r="E106" s="130"/>
      <c r="F106" s="130"/>
      <c r="G106" s="130"/>
      <c r="H106" s="130"/>
      <c r="I106" s="130"/>
      <c r="J106" s="131">
        <f>J193</f>
        <v>0</v>
      </c>
      <c r="L106" s="128"/>
    </row>
    <row r="107" spans="1:47" s="10" customFormat="1" ht="19.95" customHeight="1">
      <c r="B107" s="128"/>
      <c r="D107" s="129" t="s">
        <v>942</v>
      </c>
      <c r="E107" s="130"/>
      <c r="F107" s="130"/>
      <c r="G107" s="130"/>
      <c r="H107" s="130"/>
      <c r="I107" s="130"/>
      <c r="J107" s="131">
        <f>J223</f>
        <v>0</v>
      </c>
      <c r="L107" s="128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" customHeight="1">
      <c r="A114" s="33"/>
      <c r="B114" s="34"/>
      <c r="C114" s="22" t="s">
        <v>208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77" t="str">
        <f>E7</f>
        <v>Výstavba zberného dvora Gemerská Poloma</v>
      </c>
      <c r="F117" s="278"/>
      <c r="G117" s="278"/>
      <c r="H117" s="278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187</v>
      </c>
      <c r="L118" s="21"/>
    </row>
    <row r="119" spans="1:31" s="1" customFormat="1" ht="16.5" customHeight="1">
      <c r="B119" s="21"/>
      <c r="E119" s="277" t="s">
        <v>938</v>
      </c>
      <c r="F119" s="240"/>
      <c r="G119" s="240"/>
      <c r="H119" s="240"/>
      <c r="L119" s="21"/>
    </row>
    <row r="120" spans="1:31" s="1" customFormat="1" ht="12" customHeight="1">
      <c r="B120" s="21"/>
      <c r="C120" s="28" t="s">
        <v>189</v>
      </c>
      <c r="L120" s="21"/>
    </row>
    <row r="121" spans="1:31" s="2" customFormat="1" ht="16.5" customHeight="1">
      <c r="A121" s="33"/>
      <c r="B121" s="34"/>
      <c r="C121" s="33"/>
      <c r="D121" s="33"/>
      <c r="E121" s="279" t="s">
        <v>190</v>
      </c>
      <c r="F121" s="276"/>
      <c r="G121" s="276"/>
      <c r="H121" s="276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191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30" customHeight="1">
      <c r="A123" s="33"/>
      <c r="B123" s="34"/>
      <c r="C123" s="33"/>
      <c r="D123" s="33"/>
      <c r="E123" s="259" t="str">
        <f>E13</f>
        <v>SO 01.1 - NS - Architektonicko stavebné riešenie - nový stav</v>
      </c>
      <c r="F123" s="276"/>
      <c r="G123" s="276"/>
      <c r="H123" s="276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19</v>
      </c>
      <c r="D125" s="33"/>
      <c r="E125" s="33"/>
      <c r="F125" s="26" t="str">
        <f>F16</f>
        <v>Gemerska Poloma</v>
      </c>
      <c r="G125" s="33"/>
      <c r="H125" s="33"/>
      <c r="I125" s="28" t="s">
        <v>21</v>
      </c>
      <c r="J125" s="59" t="str">
        <f>IF(J16="","",J16)</f>
        <v/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5.65" customHeight="1">
      <c r="A127" s="33"/>
      <c r="B127" s="34"/>
      <c r="C127" s="28" t="s">
        <v>22</v>
      </c>
      <c r="D127" s="33"/>
      <c r="E127" s="33"/>
      <c r="F127" s="26" t="str">
        <f>E19</f>
        <v>Obec Gemerská Poloma,Nám.SNP 211 Gemerská Poloma</v>
      </c>
      <c r="G127" s="33"/>
      <c r="H127" s="33"/>
      <c r="I127" s="28" t="s">
        <v>28</v>
      </c>
      <c r="J127" s="31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15" customHeight="1">
      <c r="A128" s="33"/>
      <c r="B128" s="34"/>
      <c r="C128" s="28" t="s">
        <v>26</v>
      </c>
      <c r="D128" s="33"/>
      <c r="E128" s="33"/>
      <c r="F128" s="26" t="str">
        <f>IF(E22="","",E22)</f>
        <v/>
      </c>
      <c r="G128" s="33"/>
      <c r="H128" s="33"/>
      <c r="I128" s="28" t="s">
        <v>31</v>
      </c>
      <c r="J128" s="31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32"/>
      <c r="B130" s="133"/>
      <c r="C130" s="134" t="s">
        <v>209</v>
      </c>
      <c r="D130" s="135" t="s">
        <v>59</v>
      </c>
      <c r="E130" s="135" t="s">
        <v>55</v>
      </c>
      <c r="F130" s="135" t="s">
        <v>56</v>
      </c>
      <c r="G130" s="135" t="s">
        <v>210</v>
      </c>
      <c r="H130" s="135" t="s">
        <v>211</v>
      </c>
      <c r="I130" s="135" t="s">
        <v>212</v>
      </c>
      <c r="J130" s="136" t="s">
        <v>196</v>
      </c>
      <c r="K130" s="137" t="s">
        <v>213</v>
      </c>
      <c r="L130" s="138"/>
      <c r="M130" s="66" t="s">
        <v>1</v>
      </c>
      <c r="N130" s="67" t="s">
        <v>38</v>
      </c>
      <c r="O130" s="67" t="s">
        <v>214</v>
      </c>
      <c r="P130" s="67" t="s">
        <v>215</v>
      </c>
      <c r="Q130" s="67" t="s">
        <v>216</v>
      </c>
      <c r="R130" s="67" t="s">
        <v>217</v>
      </c>
      <c r="S130" s="67" t="s">
        <v>218</v>
      </c>
      <c r="T130" s="68" t="s">
        <v>219</v>
      </c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</row>
    <row r="131" spans="1:65" s="2" customFormat="1" ht="22.95" customHeight="1">
      <c r="A131" s="33"/>
      <c r="B131" s="34"/>
      <c r="C131" s="73" t="s">
        <v>197</v>
      </c>
      <c r="D131" s="33"/>
      <c r="E131" s="33"/>
      <c r="F131" s="33"/>
      <c r="G131" s="33"/>
      <c r="H131" s="33"/>
      <c r="I131" s="33"/>
      <c r="J131" s="139">
        <f>BK131</f>
        <v>0</v>
      </c>
      <c r="K131" s="33"/>
      <c r="L131" s="34"/>
      <c r="M131" s="69"/>
      <c r="N131" s="60"/>
      <c r="O131" s="70"/>
      <c r="P131" s="140">
        <f>P132</f>
        <v>0</v>
      </c>
      <c r="Q131" s="70"/>
      <c r="R131" s="140">
        <f>R132</f>
        <v>22.316348800000004</v>
      </c>
      <c r="S131" s="70"/>
      <c r="T131" s="141">
        <f>T132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73</v>
      </c>
      <c r="AU131" s="18" t="s">
        <v>198</v>
      </c>
      <c r="BK131" s="142">
        <f>BK132</f>
        <v>0</v>
      </c>
    </row>
    <row r="132" spans="1:65" s="12" customFormat="1" ht="25.95" customHeight="1">
      <c r="B132" s="143"/>
      <c r="D132" s="144" t="s">
        <v>73</v>
      </c>
      <c r="E132" s="145" t="s">
        <v>510</v>
      </c>
      <c r="F132" s="145" t="s">
        <v>511</v>
      </c>
      <c r="I132" s="146"/>
      <c r="J132" s="147">
        <f>BK132</f>
        <v>0</v>
      </c>
      <c r="L132" s="143"/>
      <c r="M132" s="148"/>
      <c r="N132" s="149"/>
      <c r="O132" s="149"/>
      <c r="P132" s="150">
        <f>P133+P159+P170+P190+P193+P223</f>
        <v>0</v>
      </c>
      <c r="Q132" s="149"/>
      <c r="R132" s="150">
        <f>R133+R159+R170+R190+R193+R223</f>
        <v>22.316348800000004</v>
      </c>
      <c r="S132" s="149"/>
      <c r="T132" s="151">
        <f>T133+T159+T170+T190+T193+T223</f>
        <v>0</v>
      </c>
      <c r="AR132" s="144" t="s">
        <v>85</v>
      </c>
      <c r="AT132" s="152" t="s">
        <v>73</v>
      </c>
      <c r="AU132" s="152" t="s">
        <v>74</v>
      </c>
      <c r="AY132" s="144" t="s">
        <v>222</v>
      </c>
      <c r="BK132" s="153">
        <f>BK133+BK159+BK170+BK190+BK193+BK223</f>
        <v>0</v>
      </c>
    </row>
    <row r="133" spans="1:65" s="12" customFormat="1" ht="22.95" customHeight="1">
      <c r="B133" s="143"/>
      <c r="D133" s="144" t="s">
        <v>73</v>
      </c>
      <c r="E133" s="154" t="s">
        <v>943</v>
      </c>
      <c r="F133" s="154" t="s">
        <v>944</v>
      </c>
      <c r="I133" s="146"/>
      <c r="J133" s="155">
        <f>BK133</f>
        <v>0</v>
      </c>
      <c r="L133" s="143"/>
      <c r="M133" s="148"/>
      <c r="N133" s="149"/>
      <c r="O133" s="149"/>
      <c r="P133" s="150">
        <f>SUM(P134:P158)</f>
        <v>0</v>
      </c>
      <c r="Q133" s="149"/>
      <c r="R133" s="150">
        <f>SUM(R134:R158)</f>
        <v>0.1052877</v>
      </c>
      <c r="S133" s="149"/>
      <c r="T133" s="151">
        <f>SUM(T134:T158)</f>
        <v>0</v>
      </c>
      <c r="AR133" s="144" t="s">
        <v>85</v>
      </c>
      <c r="AT133" s="152" t="s">
        <v>73</v>
      </c>
      <c r="AU133" s="152" t="s">
        <v>78</v>
      </c>
      <c r="AY133" s="144" t="s">
        <v>222</v>
      </c>
      <c r="BK133" s="153">
        <f>SUM(BK134:BK158)</f>
        <v>0</v>
      </c>
    </row>
    <row r="134" spans="1:65" s="2" customFormat="1" ht="21.75" customHeight="1">
      <c r="A134" s="33"/>
      <c r="B134" s="156"/>
      <c r="C134" s="157" t="s">
        <v>945</v>
      </c>
      <c r="D134" s="157" t="s">
        <v>224</v>
      </c>
      <c r="E134" s="158" t="s">
        <v>946</v>
      </c>
      <c r="F134" s="159" t="s">
        <v>947</v>
      </c>
      <c r="G134" s="160" t="s">
        <v>249</v>
      </c>
      <c r="H134" s="161">
        <v>111.182</v>
      </c>
      <c r="I134" s="162"/>
      <c r="J134" s="163">
        <f>ROUND(I134*H134,2)</f>
        <v>0</v>
      </c>
      <c r="K134" s="164"/>
      <c r="L134" s="34"/>
      <c r="M134" s="165" t="s">
        <v>1</v>
      </c>
      <c r="N134" s="166" t="s">
        <v>40</v>
      </c>
      <c r="O134" s="62"/>
      <c r="P134" s="167">
        <f>O134*H134</f>
        <v>0</v>
      </c>
      <c r="Q134" s="167">
        <v>0</v>
      </c>
      <c r="R134" s="167">
        <f>Q134*H134</f>
        <v>0</v>
      </c>
      <c r="S134" s="167">
        <v>0</v>
      </c>
      <c r="T134" s="16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349</v>
      </c>
      <c r="AT134" s="169" t="s">
        <v>224</v>
      </c>
      <c r="AU134" s="169" t="s">
        <v>85</v>
      </c>
      <c r="AY134" s="18" t="s">
        <v>222</v>
      </c>
      <c r="BE134" s="170">
        <f>IF(N134="základná",J134,0)</f>
        <v>0</v>
      </c>
      <c r="BF134" s="170">
        <f>IF(N134="znížená",J134,0)</f>
        <v>0</v>
      </c>
      <c r="BG134" s="170">
        <f>IF(N134="zákl. prenesená",J134,0)</f>
        <v>0</v>
      </c>
      <c r="BH134" s="170">
        <f>IF(N134="zníž. prenesená",J134,0)</f>
        <v>0</v>
      </c>
      <c r="BI134" s="170">
        <f>IF(N134="nulová",J134,0)</f>
        <v>0</v>
      </c>
      <c r="BJ134" s="18" t="s">
        <v>85</v>
      </c>
      <c r="BK134" s="170">
        <f>ROUND(I134*H134,2)</f>
        <v>0</v>
      </c>
      <c r="BL134" s="18" t="s">
        <v>349</v>
      </c>
      <c r="BM134" s="169" t="s">
        <v>948</v>
      </c>
    </row>
    <row r="135" spans="1:65" s="15" customFormat="1">
      <c r="B135" s="188"/>
      <c r="D135" s="172" t="s">
        <v>229</v>
      </c>
      <c r="E135" s="189" t="s">
        <v>1</v>
      </c>
      <c r="F135" s="190" t="s">
        <v>949</v>
      </c>
      <c r="H135" s="189" t="s">
        <v>1</v>
      </c>
      <c r="I135" s="191"/>
      <c r="L135" s="188"/>
      <c r="M135" s="192"/>
      <c r="N135" s="193"/>
      <c r="O135" s="193"/>
      <c r="P135" s="193"/>
      <c r="Q135" s="193"/>
      <c r="R135" s="193"/>
      <c r="S135" s="193"/>
      <c r="T135" s="194"/>
      <c r="AT135" s="189" t="s">
        <v>229</v>
      </c>
      <c r="AU135" s="189" t="s">
        <v>85</v>
      </c>
      <c r="AV135" s="15" t="s">
        <v>78</v>
      </c>
      <c r="AW135" s="15" t="s">
        <v>30</v>
      </c>
      <c r="AX135" s="15" t="s">
        <v>74</v>
      </c>
      <c r="AY135" s="189" t="s">
        <v>222</v>
      </c>
    </row>
    <row r="136" spans="1:65" s="13" customFormat="1">
      <c r="B136" s="171"/>
      <c r="D136" s="172" t="s">
        <v>229</v>
      </c>
      <c r="E136" s="173" t="s">
        <v>1</v>
      </c>
      <c r="F136" s="174" t="s">
        <v>950</v>
      </c>
      <c r="H136" s="175">
        <v>13.391999999999999</v>
      </c>
      <c r="I136" s="176"/>
      <c r="L136" s="171"/>
      <c r="M136" s="177"/>
      <c r="N136" s="178"/>
      <c r="O136" s="178"/>
      <c r="P136" s="178"/>
      <c r="Q136" s="178"/>
      <c r="R136" s="178"/>
      <c r="S136" s="178"/>
      <c r="T136" s="179"/>
      <c r="AT136" s="173" t="s">
        <v>229</v>
      </c>
      <c r="AU136" s="173" t="s">
        <v>85</v>
      </c>
      <c r="AV136" s="13" t="s">
        <v>85</v>
      </c>
      <c r="AW136" s="13" t="s">
        <v>30</v>
      </c>
      <c r="AX136" s="13" t="s">
        <v>74</v>
      </c>
      <c r="AY136" s="173" t="s">
        <v>222</v>
      </c>
    </row>
    <row r="137" spans="1:65" s="13" customFormat="1">
      <c r="B137" s="171"/>
      <c r="D137" s="172" t="s">
        <v>229</v>
      </c>
      <c r="E137" s="173" t="s">
        <v>1</v>
      </c>
      <c r="F137" s="174" t="s">
        <v>951</v>
      </c>
      <c r="H137" s="175">
        <v>51.204999999999998</v>
      </c>
      <c r="I137" s="176"/>
      <c r="L137" s="171"/>
      <c r="M137" s="177"/>
      <c r="N137" s="178"/>
      <c r="O137" s="178"/>
      <c r="P137" s="178"/>
      <c r="Q137" s="178"/>
      <c r="R137" s="178"/>
      <c r="S137" s="178"/>
      <c r="T137" s="179"/>
      <c r="AT137" s="173" t="s">
        <v>229</v>
      </c>
      <c r="AU137" s="173" t="s">
        <v>85</v>
      </c>
      <c r="AV137" s="13" t="s">
        <v>85</v>
      </c>
      <c r="AW137" s="13" t="s">
        <v>30</v>
      </c>
      <c r="AX137" s="13" t="s">
        <v>74</v>
      </c>
      <c r="AY137" s="173" t="s">
        <v>222</v>
      </c>
    </row>
    <row r="138" spans="1:65" s="13" customFormat="1">
      <c r="B138" s="171"/>
      <c r="D138" s="172" t="s">
        <v>229</v>
      </c>
      <c r="E138" s="173" t="s">
        <v>1</v>
      </c>
      <c r="F138" s="174" t="s">
        <v>952</v>
      </c>
      <c r="H138" s="175">
        <v>46.585000000000001</v>
      </c>
      <c r="I138" s="176"/>
      <c r="L138" s="171"/>
      <c r="M138" s="177"/>
      <c r="N138" s="178"/>
      <c r="O138" s="178"/>
      <c r="P138" s="178"/>
      <c r="Q138" s="178"/>
      <c r="R138" s="178"/>
      <c r="S138" s="178"/>
      <c r="T138" s="179"/>
      <c r="AT138" s="173" t="s">
        <v>229</v>
      </c>
      <c r="AU138" s="173" t="s">
        <v>85</v>
      </c>
      <c r="AV138" s="13" t="s">
        <v>85</v>
      </c>
      <c r="AW138" s="13" t="s">
        <v>30</v>
      </c>
      <c r="AX138" s="13" t="s">
        <v>74</v>
      </c>
      <c r="AY138" s="173" t="s">
        <v>222</v>
      </c>
    </row>
    <row r="139" spans="1:65" s="16" customFormat="1">
      <c r="B139" s="195"/>
      <c r="D139" s="172" t="s">
        <v>229</v>
      </c>
      <c r="E139" s="196" t="s">
        <v>1</v>
      </c>
      <c r="F139" s="197" t="s">
        <v>259</v>
      </c>
      <c r="H139" s="198">
        <v>111.18199999999999</v>
      </c>
      <c r="I139" s="199"/>
      <c r="L139" s="195"/>
      <c r="M139" s="200"/>
      <c r="N139" s="201"/>
      <c r="O139" s="201"/>
      <c r="P139" s="201"/>
      <c r="Q139" s="201"/>
      <c r="R139" s="201"/>
      <c r="S139" s="201"/>
      <c r="T139" s="202"/>
      <c r="AT139" s="196" t="s">
        <v>229</v>
      </c>
      <c r="AU139" s="196" t="s">
        <v>85</v>
      </c>
      <c r="AV139" s="16" t="s">
        <v>90</v>
      </c>
      <c r="AW139" s="16" t="s">
        <v>30</v>
      </c>
      <c r="AX139" s="16" t="s">
        <v>74</v>
      </c>
      <c r="AY139" s="196" t="s">
        <v>222</v>
      </c>
    </row>
    <row r="140" spans="1:65" s="14" customFormat="1">
      <c r="B140" s="180"/>
      <c r="D140" s="172" t="s">
        <v>229</v>
      </c>
      <c r="E140" s="181" t="s">
        <v>1</v>
      </c>
      <c r="F140" s="182" t="s">
        <v>232</v>
      </c>
      <c r="H140" s="183">
        <v>111.18199999999999</v>
      </c>
      <c r="I140" s="184"/>
      <c r="L140" s="180"/>
      <c r="M140" s="185"/>
      <c r="N140" s="186"/>
      <c r="O140" s="186"/>
      <c r="P140" s="186"/>
      <c r="Q140" s="186"/>
      <c r="R140" s="186"/>
      <c r="S140" s="186"/>
      <c r="T140" s="187"/>
      <c r="AT140" s="181" t="s">
        <v>229</v>
      </c>
      <c r="AU140" s="181" t="s">
        <v>85</v>
      </c>
      <c r="AV140" s="14" t="s">
        <v>114</v>
      </c>
      <c r="AW140" s="14" t="s">
        <v>30</v>
      </c>
      <c r="AX140" s="14" t="s">
        <v>78</v>
      </c>
      <c r="AY140" s="181" t="s">
        <v>222</v>
      </c>
    </row>
    <row r="141" spans="1:65" s="2" customFormat="1" ht="16.5" customHeight="1">
      <c r="A141" s="33"/>
      <c r="B141" s="156"/>
      <c r="C141" s="209" t="s">
        <v>953</v>
      </c>
      <c r="D141" s="209" t="s">
        <v>588</v>
      </c>
      <c r="E141" s="210" t="s">
        <v>954</v>
      </c>
      <c r="F141" s="211" t="s">
        <v>955</v>
      </c>
      <c r="G141" s="212" t="s">
        <v>249</v>
      </c>
      <c r="H141" s="213">
        <v>127.85899999999999</v>
      </c>
      <c r="I141" s="214"/>
      <c r="J141" s="215">
        <f>ROUND(I141*H141,2)</f>
        <v>0</v>
      </c>
      <c r="K141" s="216"/>
      <c r="L141" s="217"/>
      <c r="M141" s="218" t="s">
        <v>1</v>
      </c>
      <c r="N141" s="219" t="s">
        <v>40</v>
      </c>
      <c r="O141" s="62"/>
      <c r="P141" s="167">
        <f>O141*H141</f>
        <v>0</v>
      </c>
      <c r="Q141" s="167">
        <v>1.2E-4</v>
      </c>
      <c r="R141" s="167">
        <f>Q141*H141</f>
        <v>1.534308E-2</v>
      </c>
      <c r="S141" s="167">
        <v>0</v>
      </c>
      <c r="T141" s="16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506</v>
      </c>
      <c r="AT141" s="169" t="s">
        <v>588</v>
      </c>
      <c r="AU141" s="169" t="s">
        <v>85</v>
      </c>
      <c r="AY141" s="18" t="s">
        <v>222</v>
      </c>
      <c r="BE141" s="170">
        <f>IF(N141="základná",J141,0)</f>
        <v>0</v>
      </c>
      <c r="BF141" s="170">
        <f>IF(N141="znížená",J141,0)</f>
        <v>0</v>
      </c>
      <c r="BG141" s="170">
        <f>IF(N141="zákl. prenesená",J141,0)</f>
        <v>0</v>
      </c>
      <c r="BH141" s="170">
        <f>IF(N141="zníž. prenesená",J141,0)</f>
        <v>0</v>
      </c>
      <c r="BI141" s="170">
        <f>IF(N141="nulová",J141,0)</f>
        <v>0</v>
      </c>
      <c r="BJ141" s="18" t="s">
        <v>85</v>
      </c>
      <c r="BK141" s="170">
        <f>ROUND(I141*H141,2)</f>
        <v>0</v>
      </c>
      <c r="BL141" s="18" t="s">
        <v>349</v>
      </c>
      <c r="BM141" s="169" t="s">
        <v>956</v>
      </c>
    </row>
    <row r="142" spans="1:65" s="13" customFormat="1">
      <c r="B142" s="171"/>
      <c r="D142" s="172" t="s">
        <v>229</v>
      </c>
      <c r="F142" s="174" t="s">
        <v>957</v>
      </c>
      <c r="H142" s="175">
        <v>127.85899999999999</v>
      </c>
      <c r="I142" s="176"/>
      <c r="L142" s="171"/>
      <c r="M142" s="177"/>
      <c r="N142" s="178"/>
      <c r="O142" s="178"/>
      <c r="P142" s="178"/>
      <c r="Q142" s="178"/>
      <c r="R142" s="178"/>
      <c r="S142" s="178"/>
      <c r="T142" s="179"/>
      <c r="AT142" s="173" t="s">
        <v>229</v>
      </c>
      <c r="AU142" s="173" t="s">
        <v>85</v>
      </c>
      <c r="AV142" s="13" t="s">
        <v>85</v>
      </c>
      <c r="AW142" s="13" t="s">
        <v>3</v>
      </c>
      <c r="AX142" s="13" t="s">
        <v>78</v>
      </c>
      <c r="AY142" s="173" t="s">
        <v>222</v>
      </c>
    </row>
    <row r="143" spans="1:65" s="2" customFormat="1" ht="24.15" customHeight="1">
      <c r="A143" s="33"/>
      <c r="B143" s="156"/>
      <c r="C143" s="157" t="s">
        <v>958</v>
      </c>
      <c r="D143" s="157" t="s">
        <v>224</v>
      </c>
      <c r="E143" s="158" t="s">
        <v>959</v>
      </c>
      <c r="F143" s="159" t="s">
        <v>960</v>
      </c>
      <c r="G143" s="160" t="s">
        <v>249</v>
      </c>
      <c r="H143" s="161">
        <v>485</v>
      </c>
      <c r="I143" s="162"/>
      <c r="J143" s="163">
        <f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>O143*H143</f>
        <v>0</v>
      </c>
      <c r="Q143" s="167">
        <v>0</v>
      </c>
      <c r="R143" s="167">
        <f>Q143*H143</f>
        <v>0</v>
      </c>
      <c r="S143" s="167">
        <v>0</v>
      </c>
      <c r="T143" s="16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349</v>
      </c>
      <c r="AT143" s="169" t="s">
        <v>224</v>
      </c>
      <c r="AU143" s="169" t="s">
        <v>85</v>
      </c>
      <c r="AY143" s="18" t="s">
        <v>222</v>
      </c>
      <c r="BE143" s="170">
        <f>IF(N143="základná",J143,0)</f>
        <v>0</v>
      </c>
      <c r="BF143" s="170">
        <f>IF(N143="znížená",J143,0)</f>
        <v>0</v>
      </c>
      <c r="BG143" s="170">
        <f>IF(N143="zákl. prenesená",J143,0)</f>
        <v>0</v>
      </c>
      <c r="BH143" s="170">
        <f>IF(N143="zníž. prenesená",J143,0)</f>
        <v>0</v>
      </c>
      <c r="BI143" s="170">
        <f>IF(N143="nulová",J143,0)</f>
        <v>0</v>
      </c>
      <c r="BJ143" s="18" t="s">
        <v>85</v>
      </c>
      <c r="BK143" s="170">
        <f>ROUND(I143*H143,2)</f>
        <v>0</v>
      </c>
      <c r="BL143" s="18" t="s">
        <v>349</v>
      </c>
      <c r="BM143" s="169" t="s">
        <v>961</v>
      </c>
    </row>
    <row r="144" spans="1:65" s="15" customFormat="1">
      <c r="B144" s="188"/>
      <c r="D144" s="172" t="s">
        <v>229</v>
      </c>
      <c r="E144" s="189" t="s">
        <v>1</v>
      </c>
      <c r="F144" s="190" t="s">
        <v>962</v>
      </c>
      <c r="H144" s="189" t="s">
        <v>1</v>
      </c>
      <c r="I144" s="191"/>
      <c r="L144" s="188"/>
      <c r="M144" s="192"/>
      <c r="N144" s="193"/>
      <c r="O144" s="193"/>
      <c r="P144" s="193"/>
      <c r="Q144" s="193"/>
      <c r="R144" s="193"/>
      <c r="S144" s="193"/>
      <c r="T144" s="194"/>
      <c r="AT144" s="189" t="s">
        <v>229</v>
      </c>
      <c r="AU144" s="189" t="s">
        <v>85</v>
      </c>
      <c r="AV144" s="15" t="s">
        <v>78</v>
      </c>
      <c r="AW144" s="15" t="s">
        <v>30</v>
      </c>
      <c r="AX144" s="15" t="s">
        <v>74</v>
      </c>
      <c r="AY144" s="189" t="s">
        <v>222</v>
      </c>
    </row>
    <row r="145" spans="1:65" s="13" customFormat="1">
      <c r="B145" s="171"/>
      <c r="D145" s="172" t="s">
        <v>229</v>
      </c>
      <c r="E145" s="173" t="s">
        <v>1</v>
      </c>
      <c r="F145" s="174" t="s">
        <v>963</v>
      </c>
      <c r="H145" s="175">
        <v>485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229</v>
      </c>
      <c r="AU145" s="173" t="s">
        <v>85</v>
      </c>
      <c r="AV145" s="13" t="s">
        <v>85</v>
      </c>
      <c r="AW145" s="13" t="s">
        <v>30</v>
      </c>
      <c r="AX145" s="13" t="s">
        <v>74</v>
      </c>
      <c r="AY145" s="173" t="s">
        <v>222</v>
      </c>
    </row>
    <row r="146" spans="1:65" s="14" customFormat="1">
      <c r="B146" s="180"/>
      <c r="D146" s="172" t="s">
        <v>229</v>
      </c>
      <c r="E146" s="181" t="s">
        <v>1</v>
      </c>
      <c r="F146" s="182" t="s">
        <v>232</v>
      </c>
      <c r="H146" s="183">
        <v>485</v>
      </c>
      <c r="I146" s="184"/>
      <c r="L146" s="180"/>
      <c r="M146" s="185"/>
      <c r="N146" s="186"/>
      <c r="O146" s="186"/>
      <c r="P146" s="186"/>
      <c r="Q146" s="186"/>
      <c r="R146" s="186"/>
      <c r="S146" s="186"/>
      <c r="T146" s="187"/>
      <c r="AT146" s="181" t="s">
        <v>229</v>
      </c>
      <c r="AU146" s="181" t="s">
        <v>85</v>
      </c>
      <c r="AV146" s="14" t="s">
        <v>114</v>
      </c>
      <c r="AW146" s="14" t="s">
        <v>30</v>
      </c>
      <c r="AX146" s="14" t="s">
        <v>78</v>
      </c>
      <c r="AY146" s="181" t="s">
        <v>222</v>
      </c>
    </row>
    <row r="147" spans="1:65" s="2" customFormat="1" ht="21.75" customHeight="1">
      <c r="A147" s="33"/>
      <c r="B147" s="156"/>
      <c r="C147" s="209" t="s">
        <v>964</v>
      </c>
      <c r="D147" s="209" t="s">
        <v>588</v>
      </c>
      <c r="E147" s="210" t="s">
        <v>965</v>
      </c>
      <c r="F147" s="211" t="s">
        <v>966</v>
      </c>
      <c r="G147" s="212" t="s">
        <v>249</v>
      </c>
      <c r="H147" s="213">
        <v>557.75</v>
      </c>
      <c r="I147" s="214"/>
      <c r="J147" s="215">
        <f>ROUND(I147*H147,2)</f>
        <v>0</v>
      </c>
      <c r="K147" s="216"/>
      <c r="L147" s="217"/>
      <c r="M147" s="218" t="s">
        <v>1</v>
      </c>
      <c r="N147" s="219" t="s">
        <v>40</v>
      </c>
      <c r="O147" s="62"/>
      <c r="P147" s="167">
        <f>O147*H147</f>
        <v>0</v>
      </c>
      <c r="Q147" s="167">
        <v>1.2E-4</v>
      </c>
      <c r="R147" s="167">
        <f>Q147*H147</f>
        <v>6.6930000000000003E-2</v>
      </c>
      <c r="S147" s="167">
        <v>0</v>
      </c>
      <c r="T147" s="16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506</v>
      </c>
      <c r="AT147" s="169" t="s">
        <v>588</v>
      </c>
      <c r="AU147" s="169" t="s">
        <v>85</v>
      </c>
      <c r="AY147" s="18" t="s">
        <v>222</v>
      </c>
      <c r="BE147" s="170">
        <f>IF(N147="základná",J147,0)</f>
        <v>0</v>
      </c>
      <c r="BF147" s="170">
        <f>IF(N147="znížená",J147,0)</f>
        <v>0</v>
      </c>
      <c r="BG147" s="170">
        <f>IF(N147="zákl. prenesená",J147,0)</f>
        <v>0</v>
      </c>
      <c r="BH147" s="170">
        <f>IF(N147="zníž. prenesená",J147,0)</f>
        <v>0</v>
      </c>
      <c r="BI147" s="170">
        <f>IF(N147="nulová",J147,0)</f>
        <v>0</v>
      </c>
      <c r="BJ147" s="18" t="s">
        <v>85</v>
      </c>
      <c r="BK147" s="170">
        <f>ROUND(I147*H147,2)</f>
        <v>0</v>
      </c>
      <c r="BL147" s="18" t="s">
        <v>349</v>
      </c>
      <c r="BM147" s="169" t="s">
        <v>967</v>
      </c>
    </row>
    <row r="148" spans="1:65" s="13" customFormat="1">
      <c r="B148" s="171"/>
      <c r="D148" s="172" t="s">
        <v>229</v>
      </c>
      <c r="F148" s="174" t="s">
        <v>968</v>
      </c>
      <c r="H148" s="175">
        <v>557.75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229</v>
      </c>
      <c r="AU148" s="173" t="s">
        <v>85</v>
      </c>
      <c r="AV148" s="13" t="s">
        <v>85</v>
      </c>
      <c r="AW148" s="13" t="s">
        <v>3</v>
      </c>
      <c r="AX148" s="13" t="s">
        <v>78</v>
      </c>
      <c r="AY148" s="173" t="s">
        <v>222</v>
      </c>
    </row>
    <row r="149" spans="1:65" s="2" customFormat="1" ht="21.75" customHeight="1">
      <c r="A149" s="33"/>
      <c r="B149" s="156"/>
      <c r="C149" s="157" t="s">
        <v>969</v>
      </c>
      <c r="D149" s="157" t="s">
        <v>224</v>
      </c>
      <c r="E149" s="158" t="s">
        <v>970</v>
      </c>
      <c r="F149" s="159" t="s">
        <v>971</v>
      </c>
      <c r="G149" s="160" t="s">
        <v>249</v>
      </c>
      <c r="H149" s="161">
        <v>111.182</v>
      </c>
      <c r="I149" s="162"/>
      <c r="J149" s="163">
        <f>ROUND(I149*H149,2)</f>
        <v>0</v>
      </c>
      <c r="K149" s="164"/>
      <c r="L149" s="34"/>
      <c r="M149" s="165" t="s">
        <v>1</v>
      </c>
      <c r="N149" s="166" t="s">
        <v>40</v>
      </c>
      <c r="O149" s="62"/>
      <c r="P149" s="167">
        <f>O149*H149</f>
        <v>0</v>
      </c>
      <c r="Q149" s="167">
        <v>0</v>
      </c>
      <c r="R149" s="167">
        <f>Q149*H149</f>
        <v>0</v>
      </c>
      <c r="S149" s="167">
        <v>0</v>
      </c>
      <c r="T149" s="16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349</v>
      </c>
      <c r="AT149" s="169" t="s">
        <v>224</v>
      </c>
      <c r="AU149" s="169" t="s">
        <v>85</v>
      </c>
      <c r="AY149" s="18" t="s">
        <v>222</v>
      </c>
      <c r="BE149" s="170">
        <f>IF(N149="základná",J149,0)</f>
        <v>0</v>
      </c>
      <c r="BF149" s="170">
        <f>IF(N149="znížená",J149,0)</f>
        <v>0</v>
      </c>
      <c r="BG149" s="170">
        <f>IF(N149="zákl. prenesená",J149,0)</f>
        <v>0</v>
      </c>
      <c r="BH149" s="170">
        <f>IF(N149="zníž. prenesená",J149,0)</f>
        <v>0</v>
      </c>
      <c r="BI149" s="170">
        <f>IF(N149="nulová",J149,0)</f>
        <v>0</v>
      </c>
      <c r="BJ149" s="18" t="s">
        <v>85</v>
      </c>
      <c r="BK149" s="170">
        <f>ROUND(I149*H149,2)</f>
        <v>0</v>
      </c>
      <c r="BL149" s="18" t="s">
        <v>349</v>
      </c>
      <c r="BM149" s="169" t="s">
        <v>972</v>
      </c>
    </row>
    <row r="150" spans="1:65" s="15" customFormat="1">
      <c r="B150" s="188"/>
      <c r="D150" s="172" t="s">
        <v>229</v>
      </c>
      <c r="E150" s="189" t="s">
        <v>1</v>
      </c>
      <c r="F150" s="190" t="s">
        <v>949</v>
      </c>
      <c r="H150" s="189" t="s">
        <v>1</v>
      </c>
      <c r="I150" s="191"/>
      <c r="L150" s="188"/>
      <c r="M150" s="192"/>
      <c r="N150" s="193"/>
      <c r="O150" s="193"/>
      <c r="P150" s="193"/>
      <c r="Q150" s="193"/>
      <c r="R150" s="193"/>
      <c r="S150" s="193"/>
      <c r="T150" s="194"/>
      <c r="AT150" s="189" t="s">
        <v>229</v>
      </c>
      <c r="AU150" s="189" t="s">
        <v>85</v>
      </c>
      <c r="AV150" s="15" t="s">
        <v>78</v>
      </c>
      <c r="AW150" s="15" t="s">
        <v>30</v>
      </c>
      <c r="AX150" s="15" t="s">
        <v>74</v>
      </c>
      <c r="AY150" s="189" t="s">
        <v>222</v>
      </c>
    </row>
    <row r="151" spans="1:65" s="13" customFormat="1">
      <c r="B151" s="171"/>
      <c r="D151" s="172" t="s">
        <v>229</v>
      </c>
      <c r="E151" s="173" t="s">
        <v>1</v>
      </c>
      <c r="F151" s="174" t="s">
        <v>950</v>
      </c>
      <c r="H151" s="175">
        <v>13.391999999999999</v>
      </c>
      <c r="I151" s="176"/>
      <c r="L151" s="171"/>
      <c r="M151" s="177"/>
      <c r="N151" s="178"/>
      <c r="O151" s="178"/>
      <c r="P151" s="178"/>
      <c r="Q151" s="178"/>
      <c r="R151" s="178"/>
      <c r="S151" s="178"/>
      <c r="T151" s="179"/>
      <c r="AT151" s="173" t="s">
        <v>229</v>
      </c>
      <c r="AU151" s="173" t="s">
        <v>85</v>
      </c>
      <c r="AV151" s="13" t="s">
        <v>85</v>
      </c>
      <c r="AW151" s="13" t="s">
        <v>30</v>
      </c>
      <c r="AX151" s="13" t="s">
        <v>74</v>
      </c>
      <c r="AY151" s="173" t="s">
        <v>222</v>
      </c>
    </row>
    <row r="152" spans="1:65" s="13" customFormat="1">
      <c r="B152" s="171"/>
      <c r="D152" s="172" t="s">
        <v>229</v>
      </c>
      <c r="E152" s="173" t="s">
        <v>1</v>
      </c>
      <c r="F152" s="174" t="s">
        <v>951</v>
      </c>
      <c r="H152" s="175">
        <v>51.204999999999998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229</v>
      </c>
      <c r="AU152" s="173" t="s">
        <v>85</v>
      </c>
      <c r="AV152" s="13" t="s">
        <v>85</v>
      </c>
      <c r="AW152" s="13" t="s">
        <v>30</v>
      </c>
      <c r="AX152" s="13" t="s">
        <v>74</v>
      </c>
      <c r="AY152" s="173" t="s">
        <v>222</v>
      </c>
    </row>
    <row r="153" spans="1:65" s="13" customFormat="1">
      <c r="B153" s="171"/>
      <c r="D153" s="172" t="s">
        <v>229</v>
      </c>
      <c r="E153" s="173" t="s">
        <v>1</v>
      </c>
      <c r="F153" s="174" t="s">
        <v>952</v>
      </c>
      <c r="H153" s="175">
        <v>46.585000000000001</v>
      </c>
      <c r="I153" s="176"/>
      <c r="L153" s="171"/>
      <c r="M153" s="177"/>
      <c r="N153" s="178"/>
      <c r="O153" s="178"/>
      <c r="P153" s="178"/>
      <c r="Q153" s="178"/>
      <c r="R153" s="178"/>
      <c r="S153" s="178"/>
      <c r="T153" s="179"/>
      <c r="AT153" s="173" t="s">
        <v>229</v>
      </c>
      <c r="AU153" s="173" t="s">
        <v>85</v>
      </c>
      <c r="AV153" s="13" t="s">
        <v>85</v>
      </c>
      <c r="AW153" s="13" t="s">
        <v>30</v>
      </c>
      <c r="AX153" s="13" t="s">
        <v>74</v>
      </c>
      <c r="AY153" s="173" t="s">
        <v>222</v>
      </c>
    </row>
    <row r="154" spans="1:65" s="16" customFormat="1">
      <c r="B154" s="195"/>
      <c r="D154" s="172" t="s">
        <v>229</v>
      </c>
      <c r="E154" s="196" t="s">
        <v>1</v>
      </c>
      <c r="F154" s="197" t="s">
        <v>259</v>
      </c>
      <c r="H154" s="198">
        <v>111.18199999999999</v>
      </c>
      <c r="I154" s="199"/>
      <c r="L154" s="195"/>
      <c r="M154" s="200"/>
      <c r="N154" s="201"/>
      <c r="O154" s="201"/>
      <c r="P154" s="201"/>
      <c r="Q154" s="201"/>
      <c r="R154" s="201"/>
      <c r="S154" s="201"/>
      <c r="T154" s="202"/>
      <c r="AT154" s="196" t="s">
        <v>229</v>
      </c>
      <c r="AU154" s="196" t="s">
        <v>85</v>
      </c>
      <c r="AV154" s="16" t="s">
        <v>90</v>
      </c>
      <c r="AW154" s="16" t="s">
        <v>30</v>
      </c>
      <c r="AX154" s="16" t="s">
        <v>74</v>
      </c>
      <c r="AY154" s="196" t="s">
        <v>222</v>
      </c>
    </row>
    <row r="155" spans="1:65" s="14" customFormat="1">
      <c r="B155" s="180"/>
      <c r="D155" s="172" t="s">
        <v>229</v>
      </c>
      <c r="E155" s="181" t="s">
        <v>1</v>
      </c>
      <c r="F155" s="182" t="s">
        <v>232</v>
      </c>
      <c r="H155" s="183">
        <v>111.18199999999999</v>
      </c>
      <c r="I155" s="184"/>
      <c r="L155" s="180"/>
      <c r="M155" s="185"/>
      <c r="N155" s="186"/>
      <c r="O155" s="186"/>
      <c r="P155" s="186"/>
      <c r="Q155" s="186"/>
      <c r="R155" s="186"/>
      <c r="S155" s="186"/>
      <c r="T155" s="187"/>
      <c r="AT155" s="181" t="s">
        <v>229</v>
      </c>
      <c r="AU155" s="181" t="s">
        <v>85</v>
      </c>
      <c r="AV155" s="14" t="s">
        <v>114</v>
      </c>
      <c r="AW155" s="14" t="s">
        <v>30</v>
      </c>
      <c r="AX155" s="14" t="s">
        <v>78</v>
      </c>
      <c r="AY155" s="181" t="s">
        <v>222</v>
      </c>
    </row>
    <row r="156" spans="1:65" s="2" customFormat="1" ht="16.5" customHeight="1">
      <c r="A156" s="33"/>
      <c r="B156" s="156"/>
      <c r="C156" s="209" t="s">
        <v>973</v>
      </c>
      <c r="D156" s="209" t="s">
        <v>588</v>
      </c>
      <c r="E156" s="210" t="s">
        <v>974</v>
      </c>
      <c r="F156" s="211" t="s">
        <v>975</v>
      </c>
      <c r="G156" s="212" t="s">
        <v>249</v>
      </c>
      <c r="H156" s="213">
        <v>127.85899999999999</v>
      </c>
      <c r="I156" s="214"/>
      <c r="J156" s="215">
        <f>ROUND(I156*H156,2)</f>
        <v>0</v>
      </c>
      <c r="K156" s="216"/>
      <c r="L156" s="217"/>
      <c r="M156" s="218" t="s">
        <v>1</v>
      </c>
      <c r="N156" s="219" t="s">
        <v>40</v>
      </c>
      <c r="O156" s="62"/>
      <c r="P156" s="167">
        <f>O156*H156</f>
        <v>0</v>
      </c>
      <c r="Q156" s="167">
        <v>1.8000000000000001E-4</v>
      </c>
      <c r="R156" s="167">
        <f>Q156*H156</f>
        <v>2.301462E-2</v>
      </c>
      <c r="S156" s="167">
        <v>0</v>
      </c>
      <c r="T156" s="16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506</v>
      </c>
      <c r="AT156" s="169" t="s">
        <v>588</v>
      </c>
      <c r="AU156" s="169" t="s">
        <v>85</v>
      </c>
      <c r="AY156" s="18" t="s">
        <v>222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8" t="s">
        <v>85</v>
      </c>
      <c r="BK156" s="170">
        <f>ROUND(I156*H156,2)</f>
        <v>0</v>
      </c>
      <c r="BL156" s="18" t="s">
        <v>349</v>
      </c>
      <c r="BM156" s="169" t="s">
        <v>976</v>
      </c>
    </row>
    <row r="157" spans="1:65" s="13" customFormat="1">
      <c r="B157" s="171"/>
      <c r="D157" s="172" t="s">
        <v>229</v>
      </c>
      <c r="F157" s="174" t="s">
        <v>957</v>
      </c>
      <c r="H157" s="175">
        <v>127.85899999999999</v>
      </c>
      <c r="I157" s="176"/>
      <c r="L157" s="171"/>
      <c r="M157" s="177"/>
      <c r="N157" s="178"/>
      <c r="O157" s="178"/>
      <c r="P157" s="178"/>
      <c r="Q157" s="178"/>
      <c r="R157" s="178"/>
      <c r="S157" s="178"/>
      <c r="T157" s="179"/>
      <c r="AT157" s="173" t="s">
        <v>229</v>
      </c>
      <c r="AU157" s="173" t="s">
        <v>85</v>
      </c>
      <c r="AV157" s="13" t="s">
        <v>85</v>
      </c>
      <c r="AW157" s="13" t="s">
        <v>3</v>
      </c>
      <c r="AX157" s="13" t="s">
        <v>78</v>
      </c>
      <c r="AY157" s="173" t="s">
        <v>222</v>
      </c>
    </row>
    <row r="158" spans="1:65" s="2" customFormat="1" ht="24.15" customHeight="1">
      <c r="A158" s="33"/>
      <c r="B158" s="156"/>
      <c r="C158" s="157" t="s">
        <v>977</v>
      </c>
      <c r="D158" s="157" t="s">
        <v>224</v>
      </c>
      <c r="E158" s="158" t="s">
        <v>978</v>
      </c>
      <c r="F158" s="159" t="s">
        <v>979</v>
      </c>
      <c r="G158" s="160" t="s">
        <v>482</v>
      </c>
      <c r="H158" s="161">
        <v>0.105</v>
      </c>
      <c r="I158" s="162"/>
      <c r="J158" s="163">
        <f>ROUND(I158*H158,2)</f>
        <v>0</v>
      </c>
      <c r="K158" s="164"/>
      <c r="L158" s="34"/>
      <c r="M158" s="165" t="s">
        <v>1</v>
      </c>
      <c r="N158" s="166" t="s">
        <v>40</v>
      </c>
      <c r="O158" s="62"/>
      <c r="P158" s="167">
        <f>O158*H158</f>
        <v>0</v>
      </c>
      <c r="Q158" s="167">
        <v>0</v>
      </c>
      <c r="R158" s="167">
        <f>Q158*H158</f>
        <v>0</v>
      </c>
      <c r="S158" s="167">
        <v>0</v>
      </c>
      <c r="T158" s="16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349</v>
      </c>
      <c r="AT158" s="169" t="s">
        <v>224</v>
      </c>
      <c r="AU158" s="169" t="s">
        <v>85</v>
      </c>
      <c r="AY158" s="18" t="s">
        <v>222</v>
      </c>
      <c r="BE158" s="170">
        <f>IF(N158="základná",J158,0)</f>
        <v>0</v>
      </c>
      <c r="BF158" s="170">
        <f>IF(N158="znížená",J158,0)</f>
        <v>0</v>
      </c>
      <c r="BG158" s="170">
        <f>IF(N158="zákl. prenesená",J158,0)</f>
        <v>0</v>
      </c>
      <c r="BH158" s="170">
        <f>IF(N158="zníž. prenesená",J158,0)</f>
        <v>0</v>
      </c>
      <c r="BI158" s="170">
        <f>IF(N158="nulová",J158,0)</f>
        <v>0</v>
      </c>
      <c r="BJ158" s="18" t="s">
        <v>85</v>
      </c>
      <c r="BK158" s="170">
        <f>ROUND(I158*H158,2)</f>
        <v>0</v>
      </c>
      <c r="BL158" s="18" t="s">
        <v>349</v>
      </c>
      <c r="BM158" s="169" t="s">
        <v>980</v>
      </c>
    </row>
    <row r="159" spans="1:65" s="12" customFormat="1" ht="22.95" customHeight="1">
      <c r="B159" s="143"/>
      <c r="D159" s="144" t="s">
        <v>73</v>
      </c>
      <c r="E159" s="154" t="s">
        <v>981</v>
      </c>
      <c r="F159" s="154" t="s">
        <v>982</v>
      </c>
      <c r="I159" s="146"/>
      <c r="J159" s="155">
        <f>BK159</f>
        <v>0</v>
      </c>
      <c r="L159" s="143"/>
      <c r="M159" s="148"/>
      <c r="N159" s="149"/>
      <c r="O159" s="149"/>
      <c r="P159" s="150">
        <f>SUM(P160:P169)</f>
        <v>0</v>
      </c>
      <c r="Q159" s="149"/>
      <c r="R159" s="150">
        <f>SUM(R160:R169)</f>
        <v>0.27217439999999998</v>
      </c>
      <c r="S159" s="149"/>
      <c r="T159" s="151">
        <f>SUM(T160:T169)</f>
        <v>0</v>
      </c>
      <c r="AR159" s="144" t="s">
        <v>85</v>
      </c>
      <c r="AT159" s="152" t="s">
        <v>73</v>
      </c>
      <c r="AU159" s="152" t="s">
        <v>78</v>
      </c>
      <c r="AY159" s="144" t="s">
        <v>222</v>
      </c>
      <c r="BK159" s="153">
        <f>SUM(BK160:BK169)</f>
        <v>0</v>
      </c>
    </row>
    <row r="160" spans="1:65" s="2" customFormat="1" ht="24.15" customHeight="1">
      <c r="A160" s="33"/>
      <c r="B160" s="156"/>
      <c r="C160" s="157" t="s">
        <v>983</v>
      </c>
      <c r="D160" s="157" t="s">
        <v>224</v>
      </c>
      <c r="E160" s="158" t="s">
        <v>984</v>
      </c>
      <c r="F160" s="159" t="s">
        <v>985</v>
      </c>
      <c r="G160" s="160" t="s">
        <v>249</v>
      </c>
      <c r="H160" s="161">
        <v>111.182</v>
      </c>
      <c r="I160" s="162"/>
      <c r="J160" s="163">
        <f>ROUND(I160*H160,2)</f>
        <v>0</v>
      </c>
      <c r="K160" s="164"/>
      <c r="L160" s="34"/>
      <c r="M160" s="165" t="s">
        <v>1</v>
      </c>
      <c r="N160" s="166" t="s">
        <v>40</v>
      </c>
      <c r="O160" s="62"/>
      <c r="P160" s="167">
        <f>O160*H160</f>
        <v>0</v>
      </c>
      <c r="Q160" s="167">
        <v>0</v>
      </c>
      <c r="R160" s="167">
        <f>Q160*H160</f>
        <v>0</v>
      </c>
      <c r="S160" s="167">
        <v>0</v>
      </c>
      <c r="T160" s="16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349</v>
      </c>
      <c r="AT160" s="169" t="s">
        <v>224</v>
      </c>
      <c r="AU160" s="169" t="s">
        <v>85</v>
      </c>
      <c r="AY160" s="18" t="s">
        <v>222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8" t="s">
        <v>85</v>
      </c>
      <c r="BK160" s="170">
        <f>ROUND(I160*H160,2)</f>
        <v>0</v>
      </c>
      <c r="BL160" s="18" t="s">
        <v>349</v>
      </c>
      <c r="BM160" s="169" t="s">
        <v>986</v>
      </c>
    </row>
    <row r="161" spans="1:65" s="15" customFormat="1">
      <c r="B161" s="188"/>
      <c r="D161" s="172" t="s">
        <v>229</v>
      </c>
      <c r="E161" s="189" t="s">
        <v>1</v>
      </c>
      <c r="F161" s="190" t="s">
        <v>949</v>
      </c>
      <c r="H161" s="189" t="s">
        <v>1</v>
      </c>
      <c r="I161" s="191"/>
      <c r="L161" s="188"/>
      <c r="M161" s="192"/>
      <c r="N161" s="193"/>
      <c r="O161" s="193"/>
      <c r="P161" s="193"/>
      <c r="Q161" s="193"/>
      <c r="R161" s="193"/>
      <c r="S161" s="193"/>
      <c r="T161" s="194"/>
      <c r="AT161" s="189" t="s">
        <v>229</v>
      </c>
      <c r="AU161" s="189" t="s">
        <v>85</v>
      </c>
      <c r="AV161" s="15" t="s">
        <v>78</v>
      </c>
      <c r="AW161" s="15" t="s">
        <v>30</v>
      </c>
      <c r="AX161" s="15" t="s">
        <v>74</v>
      </c>
      <c r="AY161" s="189" t="s">
        <v>222</v>
      </c>
    </row>
    <row r="162" spans="1:65" s="13" customFormat="1">
      <c r="B162" s="171"/>
      <c r="D162" s="172" t="s">
        <v>229</v>
      </c>
      <c r="E162" s="173" t="s">
        <v>1</v>
      </c>
      <c r="F162" s="174" t="s">
        <v>950</v>
      </c>
      <c r="H162" s="175">
        <v>13.391999999999999</v>
      </c>
      <c r="I162" s="176"/>
      <c r="L162" s="171"/>
      <c r="M162" s="177"/>
      <c r="N162" s="178"/>
      <c r="O162" s="178"/>
      <c r="P162" s="178"/>
      <c r="Q162" s="178"/>
      <c r="R162" s="178"/>
      <c r="S162" s="178"/>
      <c r="T162" s="179"/>
      <c r="AT162" s="173" t="s">
        <v>229</v>
      </c>
      <c r="AU162" s="173" t="s">
        <v>85</v>
      </c>
      <c r="AV162" s="13" t="s">
        <v>85</v>
      </c>
      <c r="AW162" s="13" t="s">
        <v>30</v>
      </c>
      <c r="AX162" s="13" t="s">
        <v>74</v>
      </c>
      <c r="AY162" s="173" t="s">
        <v>222</v>
      </c>
    </row>
    <row r="163" spans="1:65" s="13" customFormat="1">
      <c r="B163" s="171"/>
      <c r="D163" s="172" t="s">
        <v>229</v>
      </c>
      <c r="E163" s="173" t="s">
        <v>1</v>
      </c>
      <c r="F163" s="174" t="s">
        <v>951</v>
      </c>
      <c r="H163" s="175">
        <v>51.204999999999998</v>
      </c>
      <c r="I163" s="176"/>
      <c r="L163" s="171"/>
      <c r="M163" s="177"/>
      <c r="N163" s="178"/>
      <c r="O163" s="178"/>
      <c r="P163" s="178"/>
      <c r="Q163" s="178"/>
      <c r="R163" s="178"/>
      <c r="S163" s="178"/>
      <c r="T163" s="179"/>
      <c r="AT163" s="173" t="s">
        <v>229</v>
      </c>
      <c r="AU163" s="173" t="s">
        <v>85</v>
      </c>
      <c r="AV163" s="13" t="s">
        <v>85</v>
      </c>
      <c r="AW163" s="13" t="s">
        <v>30</v>
      </c>
      <c r="AX163" s="13" t="s">
        <v>74</v>
      </c>
      <c r="AY163" s="173" t="s">
        <v>222</v>
      </c>
    </row>
    <row r="164" spans="1:65" s="13" customFormat="1">
      <c r="B164" s="171"/>
      <c r="D164" s="172" t="s">
        <v>229</v>
      </c>
      <c r="E164" s="173" t="s">
        <v>1</v>
      </c>
      <c r="F164" s="174" t="s">
        <v>952</v>
      </c>
      <c r="H164" s="175">
        <v>46.585000000000001</v>
      </c>
      <c r="I164" s="176"/>
      <c r="L164" s="171"/>
      <c r="M164" s="177"/>
      <c r="N164" s="178"/>
      <c r="O164" s="178"/>
      <c r="P164" s="178"/>
      <c r="Q164" s="178"/>
      <c r="R164" s="178"/>
      <c r="S164" s="178"/>
      <c r="T164" s="179"/>
      <c r="AT164" s="173" t="s">
        <v>229</v>
      </c>
      <c r="AU164" s="173" t="s">
        <v>85</v>
      </c>
      <c r="AV164" s="13" t="s">
        <v>85</v>
      </c>
      <c r="AW164" s="13" t="s">
        <v>30</v>
      </c>
      <c r="AX164" s="13" t="s">
        <v>74</v>
      </c>
      <c r="AY164" s="173" t="s">
        <v>222</v>
      </c>
    </row>
    <row r="165" spans="1:65" s="16" customFormat="1">
      <c r="B165" s="195"/>
      <c r="D165" s="172" t="s">
        <v>229</v>
      </c>
      <c r="E165" s="196" t="s">
        <v>1</v>
      </c>
      <c r="F165" s="197" t="s">
        <v>259</v>
      </c>
      <c r="H165" s="198">
        <v>111.18199999999999</v>
      </c>
      <c r="I165" s="199"/>
      <c r="L165" s="195"/>
      <c r="M165" s="200"/>
      <c r="N165" s="201"/>
      <c r="O165" s="201"/>
      <c r="P165" s="201"/>
      <c r="Q165" s="201"/>
      <c r="R165" s="201"/>
      <c r="S165" s="201"/>
      <c r="T165" s="202"/>
      <c r="AT165" s="196" t="s">
        <v>229</v>
      </c>
      <c r="AU165" s="196" t="s">
        <v>85</v>
      </c>
      <c r="AV165" s="16" t="s">
        <v>90</v>
      </c>
      <c r="AW165" s="16" t="s">
        <v>30</v>
      </c>
      <c r="AX165" s="16" t="s">
        <v>74</v>
      </c>
      <c r="AY165" s="196" t="s">
        <v>222</v>
      </c>
    </row>
    <row r="166" spans="1:65" s="14" customFormat="1">
      <c r="B166" s="180"/>
      <c r="D166" s="172" t="s">
        <v>229</v>
      </c>
      <c r="E166" s="181" t="s">
        <v>1</v>
      </c>
      <c r="F166" s="182" t="s">
        <v>232</v>
      </c>
      <c r="H166" s="183">
        <v>111.18199999999999</v>
      </c>
      <c r="I166" s="184"/>
      <c r="L166" s="180"/>
      <c r="M166" s="185"/>
      <c r="N166" s="186"/>
      <c r="O166" s="186"/>
      <c r="P166" s="186"/>
      <c r="Q166" s="186"/>
      <c r="R166" s="186"/>
      <c r="S166" s="186"/>
      <c r="T166" s="187"/>
      <c r="AT166" s="181" t="s">
        <v>229</v>
      </c>
      <c r="AU166" s="181" t="s">
        <v>85</v>
      </c>
      <c r="AV166" s="14" t="s">
        <v>114</v>
      </c>
      <c r="AW166" s="14" t="s">
        <v>30</v>
      </c>
      <c r="AX166" s="14" t="s">
        <v>78</v>
      </c>
      <c r="AY166" s="181" t="s">
        <v>222</v>
      </c>
    </row>
    <row r="167" spans="1:65" s="2" customFormat="1" ht="24.15" customHeight="1">
      <c r="A167" s="33"/>
      <c r="B167" s="156"/>
      <c r="C167" s="209" t="s">
        <v>987</v>
      </c>
      <c r="D167" s="209" t="s">
        <v>588</v>
      </c>
      <c r="E167" s="210" t="s">
        <v>988</v>
      </c>
      <c r="F167" s="211" t="s">
        <v>989</v>
      </c>
      <c r="G167" s="212" t="s">
        <v>249</v>
      </c>
      <c r="H167" s="213">
        <v>113.40600000000001</v>
      </c>
      <c r="I167" s="214"/>
      <c r="J167" s="215">
        <f>ROUND(I167*H167,2)</f>
        <v>0</v>
      </c>
      <c r="K167" s="216"/>
      <c r="L167" s="217"/>
      <c r="M167" s="218" t="s">
        <v>1</v>
      </c>
      <c r="N167" s="219" t="s">
        <v>40</v>
      </c>
      <c r="O167" s="62"/>
      <c r="P167" s="167">
        <f>O167*H167</f>
        <v>0</v>
      </c>
      <c r="Q167" s="167">
        <v>2.3999999999999998E-3</v>
      </c>
      <c r="R167" s="167">
        <f>Q167*H167</f>
        <v>0.27217439999999998</v>
      </c>
      <c r="S167" s="167">
        <v>0</v>
      </c>
      <c r="T167" s="16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506</v>
      </c>
      <c r="AT167" s="169" t="s">
        <v>588</v>
      </c>
      <c r="AU167" s="169" t="s">
        <v>85</v>
      </c>
      <c r="AY167" s="18" t="s">
        <v>222</v>
      </c>
      <c r="BE167" s="170">
        <f>IF(N167="základná",J167,0)</f>
        <v>0</v>
      </c>
      <c r="BF167" s="170">
        <f>IF(N167="znížená",J167,0)</f>
        <v>0</v>
      </c>
      <c r="BG167" s="170">
        <f>IF(N167="zákl. prenesená",J167,0)</f>
        <v>0</v>
      </c>
      <c r="BH167" s="170">
        <f>IF(N167="zníž. prenesená",J167,0)</f>
        <v>0</v>
      </c>
      <c r="BI167" s="170">
        <f>IF(N167="nulová",J167,0)</f>
        <v>0</v>
      </c>
      <c r="BJ167" s="18" t="s">
        <v>85</v>
      </c>
      <c r="BK167" s="170">
        <f>ROUND(I167*H167,2)</f>
        <v>0</v>
      </c>
      <c r="BL167" s="18" t="s">
        <v>349</v>
      </c>
      <c r="BM167" s="169" t="s">
        <v>990</v>
      </c>
    </row>
    <row r="168" spans="1:65" s="13" customFormat="1">
      <c r="B168" s="171"/>
      <c r="D168" s="172" t="s">
        <v>229</v>
      </c>
      <c r="F168" s="174" t="s">
        <v>991</v>
      </c>
      <c r="H168" s="175">
        <v>113.40600000000001</v>
      </c>
      <c r="I168" s="176"/>
      <c r="L168" s="171"/>
      <c r="M168" s="177"/>
      <c r="N168" s="178"/>
      <c r="O168" s="178"/>
      <c r="P168" s="178"/>
      <c r="Q168" s="178"/>
      <c r="R168" s="178"/>
      <c r="S168" s="178"/>
      <c r="T168" s="179"/>
      <c r="AT168" s="173" t="s">
        <v>229</v>
      </c>
      <c r="AU168" s="173" t="s">
        <v>85</v>
      </c>
      <c r="AV168" s="13" t="s">
        <v>85</v>
      </c>
      <c r="AW168" s="13" t="s">
        <v>3</v>
      </c>
      <c r="AX168" s="13" t="s">
        <v>78</v>
      </c>
      <c r="AY168" s="173" t="s">
        <v>222</v>
      </c>
    </row>
    <row r="169" spans="1:65" s="2" customFormat="1" ht="24.15" customHeight="1">
      <c r="A169" s="33"/>
      <c r="B169" s="156"/>
      <c r="C169" s="157" t="s">
        <v>992</v>
      </c>
      <c r="D169" s="157" t="s">
        <v>224</v>
      </c>
      <c r="E169" s="158" t="s">
        <v>993</v>
      </c>
      <c r="F169" s="159" t="s">
        <v>994</v>
      </c>
      <c r="G169" s="160" t="s">
        <v>482</v>
      </c>
      <c r="H169" s="161">
        <v>0.27200000000000002</v>
      </c>
      <c r="I169" s="162"/>
      <c r="J169" s="163">
        <f>ROUND(I169*H169,2)</f>
        <v>0</v>
      </c>
      <c r="K169" s="164"/>
      <c r="L169" s="34"/>
      <c r="M169" s="165" t="s">
        <v>1</v>
      </c>
      <c r="N169" s="166" t="s">
        <v>40</v>
      </c>
      <c r="O169" s="62"/>
      <c r="P169" s="167">
        <f>O169*H169</f>
        <v>0</v>
      </c>
      <c r="Q169" s="167">
        <v>0</v>
      </c>
      <c r="R169" s="167">
        <f>Q169*H169</f>
        <v>0</v>
      </c>
      <c r="S169" s="167">
        <v>0</v>
      </c>
      <c r="T169" s="16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349</v>
      </c>
      <c r="AT169" s="169" t="s">
        <v>224</v>
      </c>
      <c r="AU169" s="169" t="s">
        <v>85</v>
      </c>
      <c r="AY169" s="18" t="s">
        <v>222</v>
      </c>
      <c r="BE169" s="170">
        <f>IF(N169="základná",J169,0)</f>
        <v>0</v>
      </c>
      <c r="BF169" s="170">
        <f>IF(N169="znížená",J169,0)</f>
        <v>0</v>
      </c>
      <c r="BG169" s="170">
        <f>IF(N169="zákl. prenesená",J169,0)</f>
        <v>0</v>
      </c>
      <c r="BH169" s="170">
        <f>IF(N169="zníž. prenesená",J169,0)</f>
        <v>0</v>
      </c>
      <c r="BI169" s="170">
        <f>IF(N169="nulová",J169,0)</f>
        <v>0</v>
      </c>
      <c r="BJ169" s="18" t="s">
        <v>85</v>
      </c>
      <c r="BK169" s="170">
        <f>ROUND(I169*H169,2)</f>
        <v>0</v>
      </c>
      <c r="BL169" s="18" t="s">
        <v>349</v>
      </c>
      <c r="BM169" s="169" t="s">
        <v>995</v>
      </c>
    </row>
    <row r="170" spans="1:65" s="12" customFormat="1" ht="22.95" customHeight="1">
      <c r="B170" s="143"/>
      <c r="D170" s="144" t="s">
        <v>73</v>
      </c>
      <c r="E170" s="154" t="s">
        <v>512</v>
      </c>
      <c r="F170" s="154" t="s">
        <v>513</v>
      </c>
      <c r="I170" s="146"/>
      <c r="J170" s="155">
        <f>BK170</f>
        <v>0</v>
      </c>
      <c r="L170" s="143"/>
      <c r="M170" s="148"/>
      <c r="N170" s="149"/>
      <c r="O170" s="149"/>
      <c r="P170" s="150">
        <f>SUM(P171:P189)</f>
        <v>0</v>
      </c>
      <c r="Q170" s="149"/>
      <c r="R170" s="150">
        <f>SUM(R171:R189)</f>
        <v>12.223146900000001</v>
      </c>
      <c r="S170" s="149"/>
      <c r="T170" s="151">
        <f>SUM(T171:T189)</f>
        <v>0</v>
      </c>
      <c r="AR170" s="144" t="s">
        <v>85</v>
      </c>
      <c r="AT170" s="152" t="s">
        <v>73</v>
      </c>
      <c r="AU170" s="152" t="s">
        <v>78</v>
      </c>
      <c r="AY170" s="144" t="s">
        <v>222</v>
      </c>
      <c r="BK170" s="153">
        <f>SUM(BK171:BK189)</f>
        <v>0</v>
      </c>
    </row>
    <row r="171" spans="1:65" s="2" customFormat="1" ht="24.15" customHeight="1">
      <c r="A171" s="33"/>
      <c r="B171" s="156"/>
      <c r="C171" s="157" t="s">
        <v>996</v>
      </c>
      <c r="D171" s="157" t="s">
        <v>224</v>
      </c>
      <c r="E171" s="158" t="s">
        <v>997</v>
      </c>
      <c r="F171" s="159" t="s">
        <v>998</v>
      </c>
      <c r="G171" s="160" t="s">
        <v>249</v>
      </c>
      <c r="H171" s="161">
        <v>485</v>
      </c>
      <c r="I171" s="162"/>
      <c r="J171" s="163">
        <f>ROUND(I171*H171,2)</f>
        <v>0</v>
      </c>
      <c r="K171" s="164"/>
      <c r="L171" s="34"/>
      <c r="M171" s="165" t="s">
        <v>1</v>
      </c>
      <c r="N171" s="166" t="s">
        <v>40</v>
      </c>
      <c r="O171" s="62"/>
      <c r="P171" s="167">
        <f>O171*H171</f>
        <v>0</v>
      </c>
      <c r="Q171" s="167">
        <v>0</v>
      </c>
      <c r="R171" s="167">
        <f>Q171*H171</f>
        <v>0</v>
      </c>
      <c r="S171" s="167">
        <v>0</v>
      </c>
      <c r="T171" s="16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349</v>
      </c>
      <c r="AT171" s="169" t="s">
        <v>224</v>
      </c>
      <c r="AU171" s="169" t="s">
        <v>85</v>
      </c>
      <c r="AY171" s="18" t="s">
        <v>222</v>
      </c>
      <c r="BE171" s="170">
        <f>IF(N171="základná",J171,0)</f>
        <v>0</v>
      </c>
      <c r="BF171" s="170">
        <f>IF(N171="znížená",J171,0)</f>
        <v>0</v>
      </c>
      <c r="BG171" s="170">
        <f>IF(N171="zákl. prenesená",J171,0)</f>
        <v>0</v>
      </c>
      <c r="BH171" s="170">
        <f>IF(N171="zníž. prenesená",J171,0)</f>
        <v>0</v>
      </c>
      <c r="BI171" s="170">
        <f>IF(N171="nulová",J171,0)</f>
        <v>0</v>
      </c>
      <c r="BJ171" s="18" t="s">
        <v>85</v>
      </c>
      <c r="BK171" s="170">
        <f>ROUND(I171*H171,2)</f>
        <v>0</v>
      </c>
      <c r="BL171" s="18" t="s">
        <v>349</v>
      </c>
      <c r="BM171" s="169" t="s">
        <v>999</v>
      </c>
    </row>
    <row r="172" spans="1:65" s="15" customFormat="1">
      <c r="B172" s="188"/>
      <c r="D172" s="172" t="s">
        <v>229</v>
      </c>
      <c r="E172" s="189" t="s">
        <v>1</v>
      </c>
      <c r="F172" s="190" t="s">
        <v>1000</v>
      </c>
      <c r="H172" s="189" t="s">
        <v>1</v>
      </c>
      <c r="I172" s="191"/>
      <c r="L172" s="188"/>
      <c r="M172" s="192"/>
      <c r="N172" s="193"/>
      <c r="O172" s="193"/>
      <c r="P172" s="193"/>
      <c r="Q172" s="193"/>
      <c r="R172" s="193"/>
      <c r="S172" s="193"/>
      <c r="T172" s="194"/>
      <c r="AT172" s="189" t="s">
        <v>229</v>
      </c>
      <c r="AU172" s="189" t="s">
        <v>85</v>
      </c>
      <c r="AV172" s="15" t="s">
        <v>78</v>
      </c>
      <c r="AW172" s="15" t="s">
        <v>30</v>
      </c>
      <c r="AX172" s="15" t="s">
        <v>74</v>
      </c>
      <c r="AY172" s="189" t="s">
        <v>222</v>
      </c>
    </row>
    <row r="173" spans="1:65" s="13" customFormat="1">
      <c r="B173" s="171"/>
      <c r="D173" s="172" t="s">
        <v>229</v>
      </c>
      <c r="E173" s="173" t="s">
        <v>1</v>
      </c>
      <c r="F173" s="174" t="s">
        <v>963</v>
      </c>
      <c r="H173" s="175">
        <v>485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229</v>
      </c>
      <c r="AU173" s="173" t="s">
        <v>85</v>
      </c>
      <c r="AV173" s="13" t="s">
        <v>85</v>
      </c>
      <c r="AW173" s="13" t="s">
        <v>30</v>
      </c>
      <c r="AX173" s="13" t="s">
        <v>74</v>
      </c>
      <c r="AY173" s="173" t="s">
        <v>222</v>
      </c>
    </row>
    <row r="174" spans="1:65" s="14" customFormat="1">
      <c r="B174" s="180"/>
      <c r="D174" s="172" t="s">
        <v>229</v>
      </c>
      <c r="E174" s="181" t="s">
        <v>1</v>
      </c>
      <c r="F174" s="182" t="s">
        <v>232</v>
      </c>
      <c r="H174" s="183">
        <v>485</v>
      </c>
      <c r="I174" s="184"/>
      <c r="L174" s="180"/>
      <c r="M174" s="185"/>
      <c r="N174" s="186"/>
      <c r="O174" s="186"/>
      <c r="P174" s="186"/>
      <c r="Q174" s="186"/>
      <c r="R174" s="186"/>
      <c r="S174" s="186"/>
      <c r="T174" s="187"/>
      <c r="AT174" s="181" t="s">
        <v>229</v>
      </c>
      <c r="AU174" s="181" t="s">
        <v>85</v>
      </c>
      <c r="AV174" s="14" t="s">
        <v>114</v>
      </c>
      <c r="AW174" s="14" t="s">
        <v>30</v>
      </c>
      <c r="AX174" s="14" t="s">
        <v>78</v>
      </c>
      <c r="AY174" s="181" t="s">
        <v>222</v>
      </c>
    </row>
    <row r="175" spans="1:65" s="2" customFormat="1" ht="16.5" customHeight="1">
      <c r="A175" s="33"/>
      <c r="B175" s="156"/>
      <c r="C175" s="209" t="s">
        <v>1001</v>
      </c>
      <c r="D175" s="209" t="s">
        <v>588</v>
      </c>
      <c r="E175" s="210" t="s">
        <v>1002</v>
      </c>
      <c r="F175" s="211" t="s">
        <v>1003</v>
      </c>
      <c r="G175" s="212" t="s">
        <v>235</v>
      </c>
      <c r="H175" s="213">
        <v>12.804</v>
      </c>
      <c r="I175" s="214"/>
      <c r="J175" s="215">
        <f>ROUND(I175*H175,2)</f>
        <v>0</v>
      </c>
      <c r="K175" s="216"/>
      <c r="L175" s="217"/>
      <c r="M175" s="218" t="s">
        <v>1</v>
      </c>
      <c r="N175" s="219" t="s">
        <v>40</v>
      </c>
      <c r="O175" s="62"/>
      <c r="P175" s="167">
        <f>O175*H175</f>
        <v>0</v>
      </c>
      <c r="Q175" s="167">
        <v>0.55000000000000004</v>
      </c>
      <c r="R175" s="167">
        <f>Q175*H175</f>
        <v>7.0422000000000011</v>
      </c>
      <c r="S175" s="167">
        <v>0</v>
      </c>
      <c r="T175" s="16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506</v>
      </c>
      <c r="AT175" s="169" t="s">
        <v>588</v>
      </c>
      <c r="AU175" s="169" t="s">
        <v>85</v>
      </c>
      <c r="AY175" s="18" t="s">
        <v>222</v>
      </c>
      <c r="BE175" s="170">
        <f>IF(N175="základná",J175,0)</f>
        <v>0</v>
      </c>
      <c r="BF175" s="170">
        <f>IF(N175="znížená",J175,0)</f>
        <v>0</v>
      </c>
      <c r="BG175" s="170">
        <f>IF(N175="zákl. prenesená",J175,0)</f>
        <v>0</v>
      </c>
      <c r="BH175" s="170">
        <f>IF(N175="zníž. prenesená",J175,0)</f>
        <v>0</v>
      </c>
      <c r="BI175" s="170">
        <f>IF(N175="nulová",J175,0)</f>
        <v>0</v>
      </c>
      <c r="BJ175" s="18" t="s">
        <v>85</v>
      </c>
      <c r="BK175" s="170">
        <f>ROUND(I175*H175,2)</f>
        <v>0</v>
      </c>
      <c r="BL175" s="18" t="s">
        <v>349</v>
      </c>
      <c r="BM175" s="169" t="s">
        <v>1004</v>
      </c>
    </row>
    <row r="176" spans="1:65" s="13" customFormat="1">
      <c r="B176" s="171"/>
      <c r="D176" s="172" t="s">
        <v>229</v>
      </c>
      <c r="F176" s="174" t="s">
        <v>1005</v>
      </c>
      <c r="H176" s="175">
        <v>12.804</v>
      </c>
      <c r="I176" s="176"/>
      <c r="L176" s="171"/>
      <c r="M176" s="177"/>
      <c r="N176" s="178"/>
      <c r="O176" s="178"/>
      <c r="P176" s="178"/>
      <c r="Q176" s="178"/>
      <c r="R176" s="178"/>
      <c r="S176" s="178"/>
      <c r="T176" s="179"/>
      <c r="AT176" s="173" t="s">
        <v>229</v>
      </c>
      <c r="AU176" s="173" t="s">
        <v>85</v>
      </c>
      <c r="AV176" s="13" t="s">
        <v>85</v>
      </c>
      <c r="AW176" s="13" t="s">
        <v>3</v>
      </c>
      <c r="AX176" s="13" t="s">
        <v>78</v>
      </c>
      <c r="AY176" s="173" t="s">
        <v>222</v>
      </c>
    </row>
    <row r="177" spans="1:65" s="2" customFormat="1" ht="24.15" customHeight="1">
      <c r="A177" s="33"/>
      <c r="B177" s="156"/>
      <c r="C177" s="157" t="s">
        <v>1006</v>
      </c>
      <c r="D177" s="157" t="s">
        <v>224</v>
      </c>
      <c r="E177" s="158" t="s">
        <v>1007</v>
      </c>
      <c r="F177" s="159" t="s">
        <v>1008</v>
      </c>
      <c r="G177" s="160" t="s">
        <v>249</v>
      </c>
      <c r="H177" s="161">
        <v>201.34</v>
      </c>
      <c r="I177" s="162"/>
      <c r="J177" s="163">
        <f>ROUND(I177*H177,2)</f>
        <v>0</v>
      </c>
      <c r="K177" s="164"/>
      <c r="L177" s="34"/>
      <c r="M177" s="165" t="s">
        <v>1</v>
      </c>
      <c r="N177" s="166" t="s">
        <v>40</v>
      </c>
      <c r="O177" s="62"/>
      <c r="P177" s="167">
        <f>O177*H177</f>
        <v>0</v>
      </c>
      <c r="Q177" s="167">
        <v>0</v>
      </c>
      <c r="R177" s="167">
        <f>Q177*H177</f>
        <v>0</v>
      </c>
      <c r="S177" s="167">
        <v>0</v>
      </c>
      <c r="T177" s="16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349</v>
      </c>
      <c r="AT177" s="169" t="s">
        <v>224</v>
      </c>
      <c r="AU177" s="169" t="s">
        <v>85</v>
      </c>
      <c r="AY177" s="18" t="s">
        <v>222</v>
      </c>
      <c r="BE177" s="170">
        <f>IF(N177="základná",J177,0)</f>
        <v>0</v>
      </c>
      <c r="BF177" s="170">
        <f>IF(N177="znížená",J177,0)</f>
        <v>0</v>
      </c>
      <c r="BG177" s="170">
        <f>IF(N177="zákl. prenesená",J177,0)</f>
        <v>0</v>
      </c>
      <c r="BH177" s="170">
        <f>IF(N177="zníž. prenesená",J177,0)</f>
        <v>0</v>
      </c>
      <c r="BI177" s="170">
        <f>IF(N177="nulová",J177,0)</f>
        <v>0</v>
      </c>
      <c r="BJ177" s="18" t="s">
        <v>85</v>
      </c>
      <c r="BK177" s="170">
        <f>ROUND(I177*H177,2)</f>
        <v>0</v>
      </c>
      <c r="BL177" s="18" t="s">
        <v>349</v>
      </c>
      <c r="BM177" s="169" t="s">
        <v>1009</v>
      </c>
    </row>
    <row r="178" spans="1:65" s="15" customFormat="1">
      <c r="B178" s="188"/>
      <c r="D178" s="172" t="s">
        <v>229</v>
      </c>
      <c r="E178" s="189" t="s">
        <v>1</v>
      </c>
      <c r="F178" s="190" t="s">
        <v>1010</v>
      </c>
      <c r="H178" s="189" t="s">
        <v>1</v>
      </c>
      <c r="I178" s="191"/>
      <c r="L178" s="188"/>
      <c r="M178" s="192"/>
      <c r="N178" s="193"/>
      <c r="O178" s="193"/>
      <c r="P178" s="193"/>
      <c r="Q178" s="193"/>
      <c r="R178" s="193"/>
      <c r="S178" s="193"/>
      <c r="T178" s="194"/>
      <c r="AT178" s="189" t="s">
        <v>229</v>
      </c>
      <c r="AU178" s="189" t="s">
        <v>85</v>
      </c>
      <c r="AV178" s="15" t="s">
        <v>78</v>
      </c>
      <c r="AW178" s="15" t="s">
        <v>30</v>
      </c>
      <c r="AX178" s="15" t="s">
        <v>74</v>
      </c>
      <c r="AY178" s="189" t="s">
        <v>222</v>
      </c>
    </row>
    <row r="179" spans="1:65" s="13" customFormat="1">
      <c r="B179" s="171"/>
      <c r="D179" s="172" t="s">
        <v>229</v>
      </c>
      <c r="E179" s="173" t="s">
        <v>1</v>
      </c>
      <c r="F179" s="174" t="s">
        <v>1011</v>
      </c>
      <c r="H179" s="175">
        <v>83.95</v>
      </c>
      <c r="I179" s="176"/>
      <c r="L179" s="171"/>
      <c r="M179" s="177"/>
      <c r="N179" s="178"/>
      <c r="O179" s="178"/>
      <c r="P179" s="178"/>
      <c r="Q179" s="178"/>
      <c r="R179" s="178"/>
      <c r="S179" s="178"/>
      <c r="T179" s="179"/>
      <c r="AT179" s="173" t="s">
        <v>229</v>
      </c>
      <c r="AU179" s="173" t="s">
        <v>85</v>
      </c>
      <c r="AV179" s="13" t="s">
        <v>85</v>
      </c>
      <c r="AW179" s="13" t="s">
        <v>30</v>
      </c>
      <c r="AX179" s="13" t="s">
        <v>74</v>
      </c>
      <c r="AY179" s="173" t="s">
        <v>222</v>
      </c>
    </row>
    <row r="180" spans="1:65" s="13" customFormat="1">
      <c r="B180" s="171"/>
      <c r="D180" s="172" t="s">
        <v>229</v>
      </c>
      <c r="E180" s="173" t="s">
        <v>1</v>
      </c>
      <c r="F180" s="174" t="s">
        <v>1012</v>
      </c>
      <c r="H180" s="175">
        <v>117.39</v>
      </c>
      <c r="I180" s="176"/>
      <c r="L180" s="171"/>
      <c r="M180" s="177"/>
      <c r="N180" s="178"/>
      <c r="O180" s="178"/>
      <c r="P180" s="178"/>
      <c r="Q180" s="178"/>
      <c r="R180" s="178"/>
      <c r="S180" s="178"/>
      <c r="T180" s="179"/>
      <c r="AT180" s="173" t="s">
        <v>229</v>
      </c>
      <c r="AU180" s="173" t="s">
        <v>85</v>
      </c>
      <c r="AV180" s="13" t="s">
        <v>85</v>
      </c>
      <c r="AW180" s="13" t="s">
        <v>30</v>
      </c>
      <c r="AX180" s="13" t="s">
        <v>74</v>
      </c>
      <c r="AY180" s="173" t="s">
        <v>222</v>
      </c>
    </row>
    <row r="181" spans="1:65" s="14" customFormat="1">
      <c r="B181" s="180"/>
      <c r="D181" s="172" t="s">
        <v>229</v>
      </c>
      <c r="E181" s="181" t="s">
        <v>1</v>
      </c>
      <c r="F181" s="182" t="s">
        <v>232</v>
      </c>
      <c r="H181" s="183">
        <v>201.34</v>
      </c>
      <c r="I181" s="184"/>
      <c r="L181" s="180"/>
      <c r="M181" s="185"/>
      <c r="N181" s="186"/>
      <c r="O181" s="186"/>
      <c r="P181" s="186"/>
      <c r="Q181" s="186"/>
      <c r="R181" s="186"/>
      <c r="S181" s="186"/>
      <c r="T181" s="187"/>
      <c r="AT181" s="181" t="s">
        <v>229</v>
      </c>
      <c r="AU181" s="181" t="s">
        <v>85</v>
      </c>
      <c r="AV181" s="14" t="s">
        <v>114</v>
      </c>
      <c r="AW181" s="14" t="s">
        <v>30</v>
      </c>
      <c r="AX181" s="14" t="s">
        <v>78</v>
      </c>
      <c r="AY181" s="181" t="s">
        <v>222</v>
      </c>
    </row>
    <row r="182" spans="1:65" s="2" customFormat="1" ht="24.15" customHeight="1">
      <c r="A182" s="33"/>
      <c r="B182" s="156"/>
      <c r="C182" s="209" t="s">
        <v>1013</v>
      </c>
      <c r="D182" s="209" t="s">
        <v>588</v>
      </c>
      <c r="E182" s="210" t="s">
        <v>1014</v>
      </c>
      <c r="F182" s="211" t="s">
        <v>1015</v>
      </c>
      <c r="G182" s="212" t="s">
        <v>249</v>
      </c>
      <c r="H182" s="213">
        <v>201.34</v>
      </c>
      <c r="I182" s="214"/>
      <c r="J182" s="215">
        <f>ROUND(I182*H182,2)</f>
        <v>0</v>
      </c>
      <c r="K182" s="216"/>
      <c r="L182" s="217"/>
      <c r="M182" s="218" t="s">
        <v>1</v>
      </c>
      <c r="N182" s="219" t="s">
        <v>40</v>
      </c>
      <c r="O182" s="62"/>
      <c r="P182" s="167">
        <f>O182*H182</f>
        <v>0</v>
      </c>
      <c r="Q182" s="167">
        <v>2.4E-2</v>
      </c>
      <c r="R182" s="167">
        <f>Q182*H182</f>
        <v>4.83216</v>
      </c>
      <c r="S182" s="167">
        <v>0</v>
      </c>
      <c r="T182" s="16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506</v>
      </c>
      <c r="AT182" s="169" t="s">
        <v>588</v>
      </c>
      <c r="AU182" s="169" t="s">
        <v>85</v>
      </c>
      <c r="AY182" s="18" t="s">
        <v>222</v>
      </c>
      <c r="BE182" s="170">
        <f>IF(N182="základná",J182,0)</f>
        <v>0</v>
      </c>
      <c r="BF182" s="170">
        <f>IF(N182="znížená",J182,0)</f>
        <v>0</v>
      </c>
      <c r="BG182" s="170">
        <f>IF(N182="zákl. prenesená",J182,0)</f>
        <v>0</v>
      </c>
      <c r="BH182" s="170">
        <f>IF(N182="zníž. prenesená",J182,0)</f>
        <v>0</v>
      </c>
      <c r="BI182" s="170">
        <f>IF(N182="nulová",J182,0)</f>
        <v>0</v>
      </c>
      <c r="BJ182" s="18" t="s">
        <v>85</v>
      </c>
      <c r="BK182" s="170">
        <f>ROUND(I182*H182,2)</f>
        <v>0</v>
      </c>
      <c r="BL182" s="18" t="s">
        <v>349</v>
      </c>
      <c r="BM182" s="169" t="s">
        <v>1016</v>
      </c>
    </row>
    <row r="183" spans="1:65" s="2" customFormat="1" ht="44.25" customHeight="1">
      <c r="A183" s="33"/>
      <c r="B183" s="156"/>
      <c r="C183" s="157" t="s">
        <v>1017</v>
      </c>
      <c r="D183" s="157" t="s">
        <v>224</v>
      </c>
      <c r="E183" s="158" t="s">
        <v>1018</v>
      </c>
      <c r="F183" s="159" t="s">
        <v>1019</v>
      </c>
      <c r="G183" s="160" t="s">
        <v>235</v>
      </c>
      <c r="H183" s="161">
        <v>15.099</v>
      </c>
      <c r="I183" s="162"/>
      <c r="J183" s="163">
        <f>ROUND(I183*H183,2)</f>
        <v>0</v>
      </c>
      <c r="K183" s="164"/>
      <c r="L183" s="34"/>
      <c r="M183" s="165" t="s">
        <v>1</v>
      </c>
      <c r="N183" s="166" t="s">
        <v>40</v>
      </c>
      <c r="O183" s="62"/>
      <c r="P183" s="167">
        <f>O183*H183</f>
        <v>0</v>
      </c>
      <c r="Q183" s="167">
        <v>2.3099999999999999E-2</v>
      </c>
      <c r="R183" s="167">
        <f>Q183*H183</f>
        <v>0.34878690000000001</v>
      </c>
      <c r="S183" s="167">
        <v>0</v>
      </c>
      <c r="T183" s="16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349</v>
      </c>
      <c r="AT183" s="169" t="s">
        <v>224</v>
      </c>
      <c r="AU183" s="169" t="s">
        <v>85</v>
      </c>
      <c r="AY183" s="18" t="s">
        <v>222</v>
      </c>
      <c r="BE183" s="170">
        <f>IF(N183="základná",J183,0)</f>
        <v>0</v>
      </c>
      <c r="BF183" s="170">
        <f>IF(N183="znížená",J183,0)</f>
        <v>0</v>
      </c>
      <c r="BG183" s="170">
        <f>IF(N183="zákl. prenesená",J183,0)</f>
        <v>0</v>
      </c>
      <c r="BH183" s="170">
        <f>IF(N183="zníž. prenesená",J183,0)</f>
        <v>0</v>
      </c>
      <c r="BI183" s="170">
        <f>IF(N183="nulová",J183,0)</f>
        <v>0</v>
      </c>
      <c r="BJ183" s="18" t="s">
        <v>85</v>
      </c>
      <c r="BK183" s="170">
        <f>ROUND(I183*H183,2)</f>
        <v>0</v>
      </c>
      <c r="BL183" s="18" t="s">
        <v>349</v>
      </c>
      <c r="BM183" s="169" t="s">
        <v>1020</v>
      </c>
    </row>
    <row r="184" spans="1:65" s="15" customFormat="1">
      <c r="B184" s="188"/>
      <c r="D184" s="172" t="s">
        <v>229</v>
      </c>
      <c r="E184" s="189" t="s">
        <v>1</v>
      </c>
      <c r="F184" s="190" t="s">
        <v>1021</v>
      </c>
      <c r="H184" s="189" t="s">
        <v>1</v>
      </c>
      <c r="I184" s="191"/>
      <c r="L184" s="188"/>
      <c r="M184" s="192"/>
      <c r="N184" s="193"/>
      <c r="O184" s="193"/>
      <c r="P184" s="193"/>
      <c r="Q184" s="193"/>
      <c r="R184" s="193"/>
      <c r="S184" s="193"/>
      <c r="T184" s="194"/>
      <c r="AT184" s="189" t="s">
        <v>229</v>
      </c>
      <c r="AU184" s="189" t="s">
        <v>85</v>
      </c>
      <c r="AV184" s="15" t="s">
        <v>78</v>
      </c>
      <c r="AW184" s="15" t="s">
        <v>30</v>
      </c>
      <c r="AX184" s="15" t="s">
        <v>74</v>
      </c>
      <c r="AY184" s="189" t="s">
        <v>222</v>
      </c>
    </row>
    <row r="185" spans="1:65" s="13" customFormat="1">
      <c r="B185" s="171"/>
      <c r="D185" s="172" t="s">
        <v>229</v>
      </c>
      <c r="E185" s="173" t="s">
        <v>1</v>
      </c>
      <c r="F185" s="174" t="s">
        <v>1022</v>
      </c>
      <c r="H185" s="175">
        <v>10.67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229</v>
      </c>
      <c r="AU185" s="173" t="s">
        <v>85</v>
      </c>
      <c r="AV185" s="13" t="s">
        <v>85</v>
      </c>
      <c r="AW185" s="13" t="s">
        <v>30</v>
      </c>
      <c r="AX185" s="13" t="s">
        <v>74</v>
      </c>
      <c r="AY185" s="173" t="s">
        <v>222</v>
      </c>
    </row>
    <row r="186" spans="1:65" s="15" customFormat="1">
      <c r="B186" s="188"/>
      <c r="D186" s="172" t="s">
        <v>229</v>
      </c>
      <c r="E186" s="189" t="s">
        <v>1</v>
      </c>
      <c r="F186" s="190" t="s">
        <v>1023</v>
      </c>
      <c r="H186" s="189" t="s">
        <v>1</v>
      </c>
      <c r="I186" s="191"/>
      <c r="L186" s="188"/>
      <c r="M186" s="192"/>
      <c r="N186" s="193"/>
      <c r="O186" s="193"/>
      <c r="P186" s="193"/>
      <c r="Q186" s="193"/>
      <c r="R186" s="193"/>
      <c r="S186" s="193"/>
      <c r="T186" s="194"/>
      <c r="AT186" s="189" t="s">
        <v>229</v>
      </c>
      <c r="AU186" s="189" t="s">
        <v>85</v>
      </c>
      <c r="AV186" s="15" t="s">
        <v>78</v>
      </c>
      <c r="AW186" s="15" t="s">
        <v>30</v>
      </c>
      <c r="AX186" s="15" t="s">
        <v>74</v>
      </c>
      <c r="AY186" s="189" t="s">
        <v>222</v>
      </c>
    </row>
    <row r="187" spans="1:65" s="13" customFormat="1">
      <c r="B187" s="171"/>
      <c r="D187" s="172" t="s">
        <v>229</v>
      </c>
      <c r="E187" s="173" t="s">
        <v>1</v>
      </c>
      <c r="F187" s="174" t="s">
        <v>1024</v>
      </c>
      <c r="H187" s="175">
        <v>4.4290000000000003</v>
      </c>
      <c r="I187" s="176"/>
      <c r="L187" s="171"/>
      <c r="M187" s="177"/>
      <c r="N187" s="178"/>
      <c r="O187" s="178"/>
      <c r="P187" s="178"/>
      <c r="Q187" s="178"/>
      <c r="R187" s="178"/>
      <c r="S187" s="178"/>
      <c r="T187" s="179"/>
      <c r="AT187" s="173" t="s">
        <v>229</v>
      </c>
      <c r="AU187" s="173" t="s">
        <v>85</v>
      </c>
      <c r="AV187" s="13" t="s">
        <v>85</v>
      </c>
      <c r="AW187" s="13" t="s">
        <v>30</v>
      </c>
      <c r="AX187" s="13" t="s">
        <v>74</v>
      </c>
      <c r="AY187" s="173" t="s">
        <v>222</v>
      </c>
    </row>
    <row r="188" spans="1:65" s="14" customFormat="1">
      <c r="B188" s="180"/>
      <c r="D188" s="172" t="s">
        <v>229</v>
      </c>
      <c r="E188" s="181" t="s">
        <v>1</v>
      </c>
      <c r="F188" s="182" t="s">
        <v>232</v>
      </c>
      <c r="H188" s="183">
        <v>15.099</v>
      </c>
      <c r="I188" s="184"/>
      <c r="L188" s="180"/>
      <c r="M188" s="185"/>
      <c r="N188" s="186"/>
      <c r="O188" s="186"/>
      <c r="P188" s="186"/>
      <c r="Q188" s="186"/>
      <c r="R188" s="186"/>
      <c r="S188" s="186"/>
      <c r="T188" s="187"/>
      <c r="AT188" s="181" t="s">
        <v>229</v>
      </c>
      <c r="AU188" s="181" t="s">
        <v>85</v>
      </c>
      <c r="AV188" s="14" t="s">
        <v>114</v>
      </c>
      <c r="AW188" s="14" t="s">
        <v>30</v>
      </c>
      <c r="AX188" s="14" t="s">
        <v>78</v>
      </c>
      <c r="AY188" s="181" t="s">
        <v>222</v>
      </c>
    </row>
    <row r="189" spans="1:65" s="2" customFormat="1" ht="24.15" customHeight="1">
      <c r="A189" s="33"/>
      <c r="B189" s="156"/>
      <c r="C189" s="157" t="s">
        <v>1025</v>
      </c>
      <c r="D189" s="157" t="s">
        <v>224</v>
      </c>
      <c r="E189" s="158" t="s">
        <v>1026</v>
      </c>
      <c r="F189" s="159" t="s">
        <v>1027</v>
      </c>
      <c r="G189" s="160" t="s">
        <v>482</v>
      </c>
      <c r="H189" s="161">
        <v>12.223000000000001</v>
      </c>
      <c r="I189" s="162"/>
      <c r="J189" s="163">
        <f>ROUND(I189*H189,2)</f>
        <v>0</v>
      </c>
      <c r="K189" s="164"/>
      <c r="L189" s="34"/>
      <c r="M189" s="165" t="s">
        <v>1</v>
      </c>
      <c r="N189" s="166" t="s">
        <v>40</v>
      </c>
      <c r="O189" s="62"/>
      <c r="P189" s="167">
        <f>O189*H189</f>
        <v>0</v>
      </c>
      <c r="Q189" s="167">
        <v>0</v>
      </c>
      <c r="R189" s="167">
        <f>Q189*H189</f>
        <v>0</v>
      </c>
      <c r="S189" s="167">
        <v>0</v>
      </c>
      <c r="T189" s="16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349</v>
      </c>
      <c r="AT189" s="169" t="s">
        <v>224</v>
      </c>
      <c r="AU189" s="169" t="s">
        <v>85</v>
      </c>
      <c r="AY189" s="18" t="s">
        <v>222</v>
      </c>
      <c r="BE189" s="170">
        <f>IF(N189="základná",J189,0)</f>
        <v>0</v>
      </c>
      <c r="BF189" s="170">
        <f>IF(N189="znížená",J189,0)</f>
        <v>0</v>
      </c>
      <c r="BG189" s="170">
        <f>IF(N189="zákl. prenesená",J189,0)</f>
        <v>0</v>
      </c>
      <c r="BH189" s="170">
        <f>IF(N189="zníž. prenesená",J189,0)</f>
        <v>0</v>
      </c>
      <c r="BI189" s="170">
        <f>IF(N189="nulová",J189,0)</f>
        <v>0</v>
      </c>
      <c r="BJ189" s="18" t="s">
        <v>85</v>
      </c>
      <c r="BK189" s="170">
        <f>ROUND(I189*H189,2)</f>
        <v>0</v>
      </c>
      <c r="BL189" s="18" t="s">
        <v>349</v>
      </c>
      <c r="BM189" s="169" t="s">
        <v>1028</v>
      </c>
    </row>
    <row r="190" spans="1:65" s="12" customFormat="1" ht="22.95" customHeight="1">
      <c r="B190" s="143"/>
      <c r="D190" s="144" t="s">
        <v>73</v>
      </c>
      <c r="E190" s="154" t="s">
        <v>1029</v>
      </c>
      <c r="F190" s="154" t="s">
        <v>1030</v>
      </c>
      <c r="I190" s="146"/>
      <c r="J190" s="155">
        <f>BK190</f>
        <v>0</v>
      </c>
      <c r="L190" s="143"/>
      <c r="M190" s="148"/>
      <c r="N190" s="149"/>
      <c r="O190" s="149"/>
      <c r="P190" s="150">
        <f>SUM(P191:P192)</f>
        <v>0</v>
      </c>
      <c r="Q190" s="149"/>
      <c r="R190" s="150">
        <f>SUM(R191:R192)</f>
        <v>5.5835999999999997</v>
      </c>
      <c r="S190" s="149"/>
      <c r="T190" s="151">
        <f>SUM(T191:T192)</f>
        <v>0</v>
      </c>
      <c r="AR190" s="144" t="s">
        <v>85</v>
      </c>
      <c r="AT190" s="152" t="s">
        <v>73</v>
      </c>
      <c r="AU190" s="152" t="s">
        <v>78</v>
      </c>
      <c r="AY190" s="144" t="s">
        <v>222</v>
      </c>
      <c r="BK190" s="153">
        <f>SUM(BK191:BK192)</f>
        <v>0</v>
      </c>
    </row>
    <row r="191" spans="1:65" s="2" customFormat="1" ht="33" customHeight="1">
      <c r="A191" s="33"/>
      <c r="B191" s="156"/>
      <c r="C191" s="157" t="s">
        <v>1031</v>
      </c>
      <c r="D191" s="157" t="s">
        <v>224</v>
      </c>
      <c r="E191" s="158" t="s">
        <v>1032</v>
      </c>
      <c r="F191" s="159" t="s">
        <v>1033</v>
      </c>
      <c r="G191" s="160" t="s">
        <v>1034</v>
      </c>
      <c r="H191" s="161">
        <v>0.84599999999999997</v>
      </c>
      <c r="I191" s="162"/>
      <c r="J191" s="163">
        <f>ROUND(I191*H191,2)</f>
        <v>0</v>
      </c>
      <c r="K191" s="164"/>
      <c r="L191" s="34"/>
      <c r="M191" s="165" t="s">
        <v>1</v>
      </c>
      <c r="N191" s="166" t="s">
        <v>40</v>
      </c>
      <c r="O191" s="62"/>
      <c r="P191" s="167">
        <f>O191*H191</f>
        <v>0</v>
      </c>
      <c r="Q191" s="167">
        <v>6.6</v>
      </c>
      <c r="R191" s="167">
        <f>Q191*H191</f>
        <v>5.5835999999999997</v>
      </c>
      <c r="S191" s="167">
        <v>0</v>
      </c>
      <c r="T191" s="168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349</v>
      </c>
      <c r="AT191" s="169" t="s">
        <v>224</v>
      </c>
      <c r="AU191" s="169" t="s">
        <v>85</v>
      </c>
      <c r="AY191" s="18" t="s">
        <v>222</v>
      </c>
      <c r="BE191" s="170">
        <f>IF(N191="základná",J191,0)</f>
        <v>0</v>
      </c>
      <c r="BF191" s="170">
        <f>IF(N191="znížená",J191,0)</f>
        <v>0</v>
      </c>
      <c r="BG191" s="170">
        <f>IF(N191="zákl. prenesená",J191,0)</f>
        <v>0</v>
      </c>
      <c r="BH191" s="170">
        <f>IF(N191="zníž. prenesená",J191,0)</f>
        <v>0</v>
      </c>
      <c r="BI191" s="170">
        <f>IF(N191="nulová",J191,0)</f>
        <v>0</v>
      </c>
      <c r="BJ191" s="18" t="s">
        <v>85</v>
      </c>
      <c r="BK191" s="170">
        <f>ROUND(I191*H191,2)</f>
        <v>0</v>
      </c>
      <c r="BL191" s="18" t="s">
        <v>349</v>
      </c>
      <c r="BM191" s="169" t="s">
        <v>1035</v>
      </c>
    </row>
    <row r="192" spans="1:65" s="2" customFormat="1" ht="21.75" customHeight="1">
      <c r="A192" s="33"/>
      <c r="B192" s="156"/>
      <c r="C192" s="157" t="s">
        <v>1036</v>
      </c>
      <c r="D192" s="157" t="s">
        <v>224</v>
      </c>
      <c r="E192" s="158" t="s">
        <v>1037</v>
      </c>
      <c r="F192" s="159" t="s">
        <v>1038</v>
      </c>
      <c r="G192" s="160" t="s">
        <v>482</v>
      </c>
      <c r="H192" s="161">
        <v>6.4290000000000003</v>
      </c>
      <c r="I192" s="162"/>
      <c r="J192" s="163">
        <f>ROUND(I192*H192,2)</f>
        <v>0</v>
      </c>
      <c r="K192" s="164"/>
      <c r="L192" s="34"/>
      <c r="M192" s="165" t="s">
        <v>1</v>
      </c>
      <c r="N192" s="166" t="s">
        <v>40</v>
      </c>
      <c r="O192" s="62"/>
      <c r="P192" s="167">
        <f>O192*H192</f>
        <v>0</v>
      </c>
      <c r="Q192" s="167">
        <v>0</v>
      </c>
      <c r="R192" s="167">
        <f>Q192*H192</f>
        <v>0</v>
      </c>
      <c r="S192" s="167">
        <v>0</v>
      </c>
      <c r="T192" s="16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349</v>
      </c>
      <c r="AT192" s="169" t="s">
        <v>224</v>
      </c>
      <c r="AU192" s="169" t="s">
        <v>85</v>
      </c>
      <c r="AY192" s="18" t="s">
        <v>222</v>
      </c>
      <c r="BE192" s="170">
        <f>IF(N192="základná",J192,0)</f>
        <v>0</v>
      </c>
      <c r="BF192" s="170">
        <f>IF(N192="znížená",J192,0)</f>
        <v>0</v>
      </c>
      <c r="BG192" s="170">
        <f>IF(N192="zákl. prenesená",J192,0)</f>
        <v>0</v>
      </c>
      <c r="BH192" s="170">
        <f>IF(N192="zníž. prenesená",J192,0)</f>
        <v>0</v>
      </c>
      <c r="BI192" s="170">
        <f>IF(N192="nulová",J192,0)</f>
        <v>0</v>
      </c>
      <c r="BJ192" s="18" t="s">
        <v>85</v>
      </c>
      <c r="BK192" s="170">
        <f>ROUND(I192*H192,2)</f>
        <v>0</v>
      </c>
      <c r="BL192" s="18" t="s">
        <v>349</v>
      </c>
      <c r="BM192" s="169" t="s">
        <v>1039</v>
      </c>
    </row>
    <row r="193" spans="1:65" s="12" customFormat="1" ht="22.95" customHeight="1">
      <c r="B193" s="143"/>
      <c r="D193" s="144" t="s">
        <v>73</v>
      </c>
      <c r="E193" s="154" t="s">
        <v>550</v>
      </c>
      <c r="F193" s="154" t="s">
        <v>551</v>
      </c>
      <c r="I193" s="146"/>
      <c r="J193" s="155">
        <f>BK193</f>
        <v>0</v>
      </c>
      <c r="L193" s="143"/>
      <c r="M193" s="148"/>
      <c r="N193" s="149"/>
      <c r="O193" s="149"/>
      <c r="P193" s="150">
        <f>SUM(P194:P222)</f>
        <v>0</v>
      </c>
      <c r="Q193" s="149"/>
      <c r="R193" s="150">
        <f>SUM(R194:R222)</f>
        <v>3.9125110000000003</v>
      </c>
      <c r="S193" s="149"/>
      <c r="T193" s="151">
        <f>SUM(T194:T222)</f>
        <v>0</v>
      </c>
      <c r="AR193" s="144" t="s">
        <v>85</v>
      </c>
      <c r="AT193" s="152" t="s">
        <v>73</v>
      </c>
      <c r="AU193" s="152" t="s">
        <v>78</v>
      </c>
      <c r="AY193" s="144" t="s">
        <v>222</v>
      </c>
      <c r="BK193" s="153">
        <f>SUM(BK194:BK222)</f>
        <v>0</v>
      </c>
    </row>
    <row r="194" spans="1:65" s="2" customFormat="1" ht="37.950000000000003" customHeight="1">
      <c r="A194" s="33"/>
      <c r="B194" s="156"/>
      <c r="C194" s="157" t="s">
        <v>1040</v>
      </c>
      <c r="D194" s="157" t="s">
        <v>224</v>
      </c>
      <c r="E194" s="158" t="s">
        <v>1041</v>
      </c>
      <c r="F194" s="159" t="s">
        <v>1042</v>
      </c>
      <c r="G194" s="160" t="s">
        <v>249</v>
      </c>
      <c r="H194" s="161">
        <v>485</v>
      </c>
      <c r="I194" s="162"/>
      <c r="J194" s="163">
        <f>ROUND(I194*H194,2)</f>
        <v>0</v>
      </c>
      <c r="K194" s="164"/>
      <c r="L194" s="34"/>
      <c r="M194" s="165" t="s">
        <v>1</v>
      </c>
      <c r="N194" s="166" t="s">
        <v>40</v>
      </c>
      <c r="O194" s="62"/>
      <c r="P194" s="167">
        <f>O194*H194</f>
        <v>0</v>
      </c>
      <c r="Q194" s="167">
        <v>3.4000000000000002E-4</v>
      </c>
      <c r="R194" s="167">
        <f>Q194*H194</f>
        <v>0.16490000000000002</v>
      </c>
      <c r="S194" s="167">
        <v>0</v>
      </c>
      <c r="T194" s="16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349</v>
      </c>
      <c r="AT194" s="169" t="s">
        <v>224</v>
      </c>
      <c r="AU194" s="169" t="s">
        <v>85</v>
      </c>
      <c r="AY194" s="18" t="s">
        <v>222</v>
      </c>
      <c r="BE194" s="170">
        <f>IF(N194="základná",J194,0)</f>
        <v>0</v>
      </c>
      <c r="BF194" s="170">
        <f>IF(N194="znížená",J194,0)</f>
        <v>0</v>
      </c>
      <c r="BG194" s="170">
        <f>IF(N194="zákl. prenesená",J194,0)</f>
        <v>0</v>
      </c>
      <c r="BH194" s="170">
        <f>IF(N194="zníž. prenesená",J194,0)</f>
        <v>0</v>
      </c>
      <c r="BI194" s="170">
        <f>IF(N194="nulová",J194,0)</f>
        <v>0</v>
      </c>
      <c r="BJ194" s="18" t="s">
        <v>85</v>
      </c>
      <c r="BK194" s="170">
        <f>ROUND(I194*H194,2)</f>
        <v>0</v>
      </c>
      <c r="BL194" s="18" t="s">
        <v>349</v>
      </c>
      <c r="BM194" s="169" t="s">
        <v>1043</v>
      </c>
    </row>
    <row r="195" spans="1:65" s="13" customFormat="1">
      <c r="B195" s="171"/>
      <c r="D195" s="172" t="s">
        <v>229</v>
      </c>
      <c r="E195" s="173" t="s">
        <v>1</v>
      </c>
      <c r="F195" s="174" t="s">
        <v>963</v>
      </c>
      <c r="H195" s="175">
        <v>485</v>
      </c>
      <c r="I195" s="176"/>
      <c r="L195" s="171"/>
      <c r="M195" s="177"/>
      <c r="N195" s="178"/>
      <c r="O195" s="178"/>
      <c r="P195" s="178"/>
      <c r="Q195" s="178"/>
      <c r="R195" s="178"/>
      <c r="S195" s="178"/>
      <c r="T195" s="179"/>
      <c r="AT195" s="173" t="s">
        <v>229</v>
      </c>
      <c r="AU195" s="173" t="s">
        <v>85</v>
      </c>
      <c r="AV195" s="13" t="s">
        <v>85</v>
      </c>
      <c r="AW195" s="13" t="s">
        <v>30</v>
      </c>
      <c r="AX195" s="13" t="s">
        <v>78</v>
      </c>
      <c r="AY195" s="173" t="s">
        <v>222</v>
      </c>
    </row>
    <row r="196" spans="1:65" s="2" customFormat="1" ht="24.15" customHeight="1">
      <c r="A196" s="33"/>
      <c r="B196" s="156"/>
      <c r="C196" s="209" t="s">
        <v>1044</v>
      </c>
      <c r="D196" s="209" t="s">
        <v>588</v>
      </c>
      <c r="E196" s="210" t="s">
        <v>1045</v>
      </c>
      <c r="F196" s="211" t="s">
        <v>1046</v>
      </c>
      <c r="G196" s="212" t="s">
        <v>249</v>
      </c>
      <c r="H196" s="213">
        <v>485</v>
      </c>
      <c r="I196" s="214"/>
      <c r="J196" s="215">
        <f>ROUND(I196*H196,2)</f>
        <v>0</v>
      </c>
      <c r="K196" s="216"/>
      <c r="L196" s="217"/>
      <c r="M196" s="218" t="s">
        <v>1</v>
      </c>
      <c r="N196" s="219" t="s">
        <v>40</v>
      </c>
      <c r="O196" s="62"/>
      <c r="P196" s="167">
        <f>O196*H196</f>
        <v>0</v>
      </c>
      <c r="Q196" s="167">
        <v>7.26E-3</v>
      </c>
      <c r="R196" s="167">
        <f>Q196*H196</f>
        <v>3.5211000000000001</v>
      </c>
      <c r="S196" s="167">
        <v>0</v>
      </c>
      <c r="T196" s="168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506</v>
      </c>
      <c r="AT196" s="169" t="s">
        <v>588</v>
      </c>
      <c r="AU196" s="169" t="s">
        <v>85</v>
      </c>
      <c r="AY196" s="18" t="s">
        <v>222</v>
      </c>
      <c r="BE196" s="170">
        <f>IF(N196="základná",J196,0)</f>
        <v>0</v>
      </c>
      <c r="BF196" s="170">
        <f>IF(N196="znížená",J196,0)</f>
        <v>0</v>
      </c>
      <c r="BG196" s="170">
        <f>IF(N196="zákl. prenesená",J196,0)</f>
        <v>0</v>
      </c>
      <c r="BH196" s="170">
        <f>IF(N196="zníž. prenesená",J196,0)</f>
        <v>0</v>
      </c>
      <c r="BI196" s="170">
        <f>IF(N196="nulová",J196,0)</f>
        <v>0</v>
      </c>
      <c r="BJ196" s="18" t="s">
        <v>85</v>
      </c>
      <c r="BK196" s="170">
        <f>ROUND(I196*H196,2)</f>
        <v>0</v>
      </c>
      <c r="BL196" s="18" t="s">
        <v>349</v>
      </c>
      <c r="BM196" s="169" t="s">
        <v>1047</v>
      </c>
    </row>
    <row r="197" spans="1:65" s="2" customFormat="1" ht="33" customHeight="1">
      <c r="A197" s="33"/>
      <c r="B197" s="156"/>
      <c r="C197" s="157" t="s">
        <v>504</v>
      </c>
      <c r="D197" s="157" t="s">
        <v>224</v>
      </c>
      <c r="E197" s="158" t="s">
        <v>1048</v>
      </c>
      <c r="F197" s="159" t="s">
        <v>1049</v>
      </c>
      <c r="G197" s="160" t="s">
        <v>399</v>
      </c>
      <c r="H197" s="161">
        <v>83</v>
      </c>
      <c r="I197" s="162"/>
      <c r="J197" s="163">
        <f>ROUND(I197*H197,2)</f>
        <v>0</v>
      </c>
      <c r="K197" s="164"/>
      <c r="L197" s="34"/>
      <c r="M197" s="165" t="s">
        <v>1</v>
      </c>
      <c r="N197" s="166" t="s">
        <v>40</v>
      </c>
      <c r="O197" s="62"/>
      <c r="P197" s="167">
        <f>O197*H197</f>
        <v>0</v>
      </c>
      <c r="Q197" s="167">
        <v>6.0000000000000002E-5</v>
      </c>
      <c r="R197" s="167">
        <f>Q197*H197</f>
        <v>4.9800000000000001E-3</v>
      </c>
      <c r="S197" s="167">
        <v>0</v>
      </c>
      <c r="T197" s="168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349</v>
      </c>
      <c r="AT197" s="169" t="s">
        <v>224</v>
      </c>
      <c r="AU197" s="169" t="s">
        <v>85</v>
      </c>
      <c r="AY197" s="18" t="s">
        <v>222</v>
      </c>
      <c r="BE197" s="170">
        <f>IF(N197="základná",J197,0)</f>
        <v>0</v>
      </c>
      <c r="BF197" s="170">
        <f>IF(N197="znížená",J197,0)</f>
        <v>0</v>
      </c>
      <c r="BG197" s="170">
        <f>IF(N197="zákl. prenesená",J197,0)</f>
        <v>0</v>
      </c>
      <c r="BH197" s="170">
        <f>IF(N197="zníž. prenesená",J197,0)</f>
        <v>0</v>
      </c>
      <c r="BI197" s="170">
        <f>IF(N197="nulová",J197,0)</f>
        <v>0</v>
      </c>
      <c r="BJ197" s="18" t="s">
        <v>85</v>
      </c>
      <c r="BK197" s="170">
        <f>ROUND(I197*H197,2)</f>
        <v>0</v>
      </c>
      <c r="BL197" s="18" t="s">
        <v>349</v>
      </c>
      <c r="BM197" s="169" t="s">
        <v>1050</v>
      </c>
    </row>
    <row r="198" spans="1:65" s="13" customFormat="1">
      <c r="B198" s="171"/>
      <c r="D198" s="172" t="s">
        <v>229</v>
      </c>
      <c r="E198" s="173" t="s">
        <v>1</v>
      </c>
      <c r="F198" s="174" t="s">
        <v>1051</v>
      </c>
      <c r="H198" s="175">
        <v>83</v>
      </c>
      <c r="I198" s="176"/>
      <c r="L198" s="171"/>
      <c r="M198" s="177"/>
      <c r="N198" s="178"/>
      <c r="O198" s="178"/>
      <c r="P198" s="178"/>
      <c r="Q198" s="178"/>
      <c r="R198" s="178"/>
      <c r="S198" s="178"/>
      <c r="T198" s="179"/>
      <c r="AT198" s="173" t="s">
        <v>229</v>
      </c>
      <c r="AU198" s="173" t="s">
        <v>85</v>
      </c>
      <c r="AV198" s="13" t="s">
        <v>85</v>
      </c>
      <c r="AW198" s="13" t="s">
        <v>30</v>
      </c>
      <c r="AX198" s="13" t="s">
        <v>74</v>
      </c>
      <c r="AY198" s="173" t="s">
        <v>222</v>
      </c>
    </row>
    <row r="199" spans="1:65" s="14" customFormat="1">
      <c r="B199" s="180"/>
      <c r="D199" s="172" t="s">
        <v>229</v>
      </c>
      <c r="E199" s="181" t="s">
        <v>1</v>
      </c>
      <c r="F199" s="182" t="s">
        <v>232</v>
      </c>
      <c r="H199" s="183">
        <v>83</v>
      </c>
      <c r="I199" s="184"/>
      <c r="L199" s="180"/>
      <c r="M199" s="185"/>
      <c r="N199" s="186"/>
      <c r="O199" s="186"/>
      <c r="P199" s="186"/>
      <c r="Q199" s="186"/>
      <c r="R199" s="186"/>
      <c r="S199" s="186"/>
      <c r="T199" s="187"/>
      <c r="AT199" s="181" t="s">
        <v>229</v>
      </c>
      <c r="AU199" s="181" t="s">
        <v>85</v>
      </c>
      <c r="AV199" s="14" t="s">
        <v>114</v>
      </c>
      <c r="AW199" s="14" t="s">
        <v>30</v>
      </c>
      <c r="AX199" s="14" t="s">
        <v>78</v>
      </c>
      <c r="AY199" s="181" t="s">
        <v>222</v>
      </c>
    </row>
    <row r="200" spans="1:65" s="2" customFormat="1" ht="33" customHeight="1">
      <c r="A200" s="33"/>
      <c r="B200" s="156"/>
      <c r="C200" s="157" t="s">
        <v>1052</v>
      </c>
      <c r="D200" s="157" t="s">
        <v>224</v>
      </c>
      <c r="E200" s="158" t="s">
        <v>1053</v>
      </c>
      <c r="F200" s="159" t="s">
        <v>1054</v>
      </c>
      <c r="G200" s="160" t="s">
        <v>399</v>
      </c>
      <c r="H200" s="161">
        <v>7.7</v>
      </c>
      <c r="I200" s="162"/>
      <c r="J200" s="163">
        <f>ROUND(I200*H200,2)</f>
        <v>0</v>
      </c>
      <c r="K200" s="164"/>
      <c r="L200" s="34"/>
      <c r="M200" s="165" t="s">
        <v>1</v>
      </c>
      <c r="N200" s="166" t="s">
        <v>40</v>
      </c>
      <c r="O200" s="62"/>
      <c r="P200" s="167">
        <f>O200*H200</f>
        <v>0</v>
      </c>
      <c r="Q200" s="167">
        <v>1.4999999999999999E-4</v>
      </c>
      <c r="R200" s="167">
        <f>Q200*H200</f>
        <v>1.155E-3</v>
      </c>
      <c r="S200" s="167">
        <v>0</v>
      </c>
      <c r="T200" s="168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9" t="s">
        <v>349</v>
      </c>
      <c r="AT200" s="169" t="s">
        <v>224</v>
      </c>
      <c r="AU200" s="169" t="s">
        <v>85</v>
      </c>
      <c r="AY200" s="18" t="s">
        <v>222</v>
      </c>
      <c r="BE200" s="170">
        <f>IF(N200="základná",J200,0)</f>
        <v>0</v>
      </c>
      <c r="BF200" s="170">
        <f>IF(N200="znížená",J200,0)</f>
        <v>0</v>
      </c>
      <c r="BG200" s="170">
        <f>IF(N200="zákl. prenesená",J200,0)</f>
        <v>0</v>
      </c>
      <c r="BH200" s="170">
        <f>IF(N200="zníž. prenesená",J200,0)</f>
        <v>0</v>
      </c>
      <c r="BI200" s="170">
        <f>IF(N200="nulová",J200,0)</f>
        <v>0</v>
      </c>
      <c r="BJ200" s="18" t="s">
        <v>85</v>
      </c>
      <c r="BK200" s="170">
        <f>ROUND(I200*H200,2)</f>
        <v>0</v>
      </c>
      <c r="BL200" s="18" t="s">
        <v>349</v>
      </c>
      <c r="BM200" s="169" t="s">
        <v>1055</v>
      </c>
    </row>
    <row r="201" spans="1:65" s="13" customFormat="1">
      <c r="B201" s="171"/>
      <c r="D201" s="172" t="s">
        <v>229</v>
      </c>
      <c r="E201" s="173" t="s">
        <v>1</v>
      </c>
      <c r="F201" s="174" t="s">
        <v>1056</v>
      </c>
      <c r="H201" s="175">
        <v>7.7</v>
      </c>
      <c r="I201" s="176"/>
      <c r="L201" s="171"/>
      <c r="M201" s="177"/>
      <c r="N201" s="178"/>
      <c r="O201" s="178"/>
      <c r="P201" s="178"/>
      <c r="Q201" s="178"/>
      <c r="R201" s="178"/>
      <c r="S201" s="178"/>
      <c r="T201" s="179"/>
      <c r="AT201" s="173" t="s">
        <v>229</v>
      </c>
      <c r="AU201" s="173" t="s">
        <v>85</v>
      </c>
      <c r="AV201" s="13" t="s">
        <v>85</v>
      </c>
      <c r="AW201" s="13" t="s">
        <v>30</v>
      </c>
      <c r="AX201" s="13" t="s">
        <v>74</v>
      </c>
      <c r="AY201" s="173" t="s">
        <v>222</v>
      </c>
    </row>
    <row r="202" spans="1:65" s="14" customFormat="1">
      <c r="B202" s="180"/>
      <c r="D202" s="172" t="s">
        <v>229</v>
      </c>
      <c r="E202" s="181" t="s">
        <v>1</v>
      </c>
      <c r="F202" s="182" t="s">
        <v>232</v>
      </c>
      <c r="H202" s="183">
        <v>7.7</v>
      </c>
      <c r="I202" s="184"/>
      <c r="L202" s="180"/>
      <c r="M202" s="185"/>
      <c r="N202" s="186"/>
      <c r="O202" s="186"/>
      <c r="P202" s="186"/>
      <c r="Q202" s="186"/>
      <c r="R202" s="186"/>
      <c r="S202" s="186"/>
      <c r="T202" s="187"/>
      <c r="AT202" s="181" t="s">
        <v>229</v>
      </c>
      <c r="AU202" s="181" t="s">
        <v>85</v>
      </c>
      <c r="AV202" s="14" t="s">
        <v>114</v>
      </c>
      <c r="AW202" s="14" t="s">
        <v>30</v>
      </c>
      <c r="AX202" s="14" t="s">
        <v>78</v>
      </c>
      <c r="AY202" s="181" t="s">
        <v>222</v>
      </c>
    </row>
    <row r="203" spans="1:65" s="2" customFormat="1" ht="24.15" customHeight="1">
      <c r="A203" s="33"/>
      <c r="B203" s="156"/>
      <c r="C203" s="209" t="s">
        <v>1057</v>
      </c>
      <c r="D203" s="209" t="s">
        <v>588</v>
      </c>
      <c r="E203" s="210" t="s">
        <v>1045</v>
      </c>
      <c r="F203" s="211" t="s">
        <v>1046</v>
      </c>
      <c r="G203" s="212" t="s">
        <v>249</v>
      </c>
      <c r="H203" s="213">
        <v>7.7</v>
      </c>
      <c r="I203" s="214"/>
      <c r="J203" s="215">
        <f>ROUND(I203*H203,2)</f>
        <v>0</v>
      </c>
      <c r="K203" s="216"/>
      <c r="L203" s="217"/>
      <c r="M203" s="218" t="s">
        <v>1</v>
      </c>
      <c r="N203" s="219" t="s">
        <v>40</v>
      </c>
      <c r="O203" s="62"/>
      <c r="P203" s="167">
        <f>O203*H203</f>
        <v>0</v>
      </c>
      <c r="Q203" s="167">
        <v>7.26E-3</v>
      </c>
      <c r="R203" s="167">
        <f>Q203*H203</f>
        <v>5.5902E-2</v>
      </c>
      <c r="S203" s="167">
        <v>0</v>
      </c>
      <c r="T203" s="168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9" t="s">
        <v>506</v>
      </c>
      <c r="AT203" s="169" t="s">
        <v>588</v>
      </c>
      <c r="AU203" s="169" t="s">
        <v>85</v>
      </c>
      <c r="AY203" s="18" t="s">
        <v>222</v>
      </c>
      <c r="BE203" s="170">
        <f>IF(N203="základná",J203,0)</f>
        <v>0</v>
      </c>
      <c r="BF203" s="170">
        <f>IF(N203="znížená",J203,0)</f>
        <v>0</v>
      </c>
      <c r="BG203" s="170">
        <f>IF(N203="zákl. prenesená",J203,0)</f>
        <v>0</v>
      </c>
      <c r="BH203" s="170">
        <f>IF(N203="zníž. prenesená",J203,0)</f>
        <v>0</v>
      </c>
      <c r="BI203" s="170">
        <f>IF(N203="nulová",J203,0)</f>
        <v>0</v>
      </c>
      <c r="BJ203" s="18" t="s">
        <v>85</v>
      </c>
      <c r="BK203" s="170">
        <f>ROUND(I203*H203,2)</f>
        <v>0</v>
      </c>
      <c r="BL203" s="18" t="s">
        <v>349</v>
      </c>
      <c r="BM203" s="169" t="s">
        <v>1058</v>
      </c>
    </row>
    <row r="204" spans="1:65" s="2" customFormat="1" ht="37.950000000000003" customHeight="1">
      <c r="A204" s="33"/>
      <c r="B204" s="156"/>
      <c r="C204" s="157" t="s">
        <v>1059</v>
      </c>
      <c r="D204" s="157" t="s">
        <v>224</v>
      </c>
      <c r="E204" s="158" t="s">
        <v>1060</v>
      </c>
      <c r="F204" s="159" t="s">
        <v>1061</v>
      </c>
      <c r="G204" s="160" t="s">
        <v>399</v>
      </c>
      <c r="H204" s="161">
        <v>1.6</v>
      </c>
      <c r="I204" s="162"/>
      <c r="J204" s="163">
        <f>ROUND(I204*H204,2)</f>
        <v>0</v>
      </c>
      <c r="K204" s="164"/>
      <c r="L204" s="34"/>
      <c r="M204" s="165" t="s">
        <v>1</v>
      </c>
      <c r="N204" s="166" t="s">
        <v>40</v>
      </c>
      <c r="O204" s="62"/>
      <c r="P204" s="167">
        <f>O204*H204</f>
        <v>0</v>
      </c>
      <c r="Q204" s="167">
        <v>5.9999999999999995E-4</v>
      </c>
      <c r="R204" s="167">
        <f>Q204*H204</f>
        <v>9.5999999999999992E-4</v>
      </c>
      <c r="S204" s="167">
        <v>0</v>
      </c>
      <c r="T204" s="168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349</v>
      </c>
      <c r="AT204" s="169" t="s">
        <v>224</v>
      </c>
      <c r="AU204" s="169" t="s">
        <v>85</v>
      </c>
      <c r="AY204" s="18" t="s">
        <v>222</v>
      </c>
      <c r="BE204" s="170">
        <f>IF(N204="základná",J204,0)</f>
        <v>0</v>
      </c>
      <c r="BF204" s="170">
        <f>IF(N204="znížená",J204,0)</f>
        <v>0</v>
      </c>
      <c r="BG204" s="170">
        <f>IF(N204="zákl. prenesená",J204,0)</f>
        <v>0</v>
      </c>
      <c r="BH204" s="170">
        <f>IF(N204="zníž. prenesená",J204,0)</f>
        <v>0</v>
      </c>
      <c r="BI204" s="170">
        <f>IF(N204="nulová",J204,0)</f>
        <v>0</v>
      </c>
      <c r="BJ204" s="18" t="s">
        <v>85</v>
      </c>
      <c r="BK204" s="170">
        <f>ROUND(I204*H204,2)</f>
        <v>0</v>
      </c>
      <c r="BL204" s="18" t="s">
        <v>349</v>
      </c>
      <c r="BM204" s="169" t="s">
        <v>1062</v>
      </c>
    </row>
    <row r="205" spans="1:65" s="13" customFormat="1">
      <c r="B205" s="171"/>
      <c r="D205" s="172" t="s">
        <v>229</v>
      </c>
      <c r="E205" s="173" t="s">
        <v>1</v>
      </c>
      <c r="F205" s="174" t="s">
        <v>1063</v>
      </c>
      <c r="H205" s="175">
        <v>1.6</v>
      </c>
      <c r="I205" s="176"/>
      <c r="L205" s="171"/>
      <c r="M205" s="177"/>
      <c r="N205" s="178"/>
      <c r="O205" s="178"/>
      <c r="P205" s="178"/>
      <c r="Q205" s="178"/>
      <c r="R205" s="178"/>
      <c r="S205" s="178"/>
      <c r="T205" s="179"/>
      <c r="AT205" s="173" t="s">
        <v>229</v>
      </c>
      <c r="AU205" s="173" t="s">
        <v>85</v>
      </c>
      <c r="AV205" s="13" t="s">
        <v>85</v>
      </c>
      <c r="AW205" s="13" t="s">
        <v>30</v>
      </c>
      <c r="AX205" s="13" t="s">
        <v>74</v>
      </c>
      <c r="AY205" s="173" t="s">
        <v>222</v>
      </c>
    </row>
    <row r="206" spans="1:65" s="14" customFormat="1">
      <c r="B206" s="180"/>
      <c r="D206" s="172" t="s">
        <v>229</v>
      </c>
      <c r="E206" s="181" t="s">
        <v>1</v>
      </c>
      <c r="F206" s="182" t="s">
        <v>232</v>
      </c>
      <c r="H206" s="183">
        <v>1.6</v>
      </c>
      <c r="I206" s="184"/>
      <c r="L206" s="180"/>
      <c r="M206" s="185"/>
      <c r="N206" s="186"/>
      <c r="O206" s="186"/>
      <c r="P206" s="186"/>
      <c r="Q206" s="186"/>
      <c r="R206" s="186"/>
      <c r="S206" s="186"/>
      <c r="T206" s="187"/>
      <c r="AT206" s="181" t="s">
        <v>229</v>
      </c>
      <c r="AU206" s="181" t="s">
        <v>85</v>
      </c>
      <c r="AV206" s="14" t="s">
        <v>114</v>
      </c>
      <c r="AW206" s="14" t="s">
        <v>30</v>
      </c>
      <c r="AX206" s="14" t="s">
        <v>78</v>
      </c>
      <c r="AY206" s="181" t="s">
        <v>222</v>
      </c>
    </row>
    <row r="207" spans="1:65" s="2" customFormat="1" ht="24.15" customHeight="1">
      <c r="A207" s="33"/>
      <c r="B207" s="156"/>
      <c r="C207" s="209" t="s">
        <v>1064</v>
      </c>
      <c r="D207" s="209" t="s">
        <v>588</v>
      </c>
      <c r="E207" s="210" t="s">
        <v>1045</v>
      </c>
      <c r="F207" s="211" t="s">
        <v>1046</v>
      </c>
      <c r="G207" s="212" t="s">
        <v>249</v>
      </c>
      <c r="H207" s="213">
        <v>1.6</v>
      </c>
      <c r="I207" s="214"/>
      <c r="J207" s="215">
        <f>ROUND(I207*H207,2)</f>
        <v>0</v>
      </c>
      <c r="K207" s="216"/>
      <c r="L207" s="217"/>
      <c r="M207" s="218" t="s">
        <v>1</v>
      </c>
      <c r="N207" s="219" t="s">
        <v>40</v>
      </c>
      <c r="O207" s="62"/>
      <c r="P207" s="167">
        <f>O207*H207</f>
        <v>0</v>
      </c>
      <c r="Q207" s="167">
        <v>7.26E-3</v>
      </c>
      <c r="R207" s="167">
        <f>Q207*H207</f>
        <v>1.1616000000000001E-2</v>
      </c>
      <c r="S207" s="167">
        <v>0</v>
      </c>
      <c r="T207" s="168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506</v>
      </c>
      <c r="AT207" s="169" t="s">
        <v>588</v>
      </c>
      <c r="AU207" s="169" t="s">
        <v>85</v>
      </c>
      <c r="AY207" s="18" t="s">
        <v>222</v>
      </c>
      <c r="BE207" s="170">
        <f>IF(N207="základná",J207,0)</f>
        <v>0</v>
      </c>
      <c r="BF207" s="170">
        <f>IF(N207="znížená",J207,0)</f>
        <v>0</v>
      </c>
      <c r="BG207" s="170">
        <f>IF(N207="zákl. prenesená",J207,0)</f>
        <v>0</v>
      </c>
      <c r="BH207" s="170">
        <f>IF(N207="zníž. prenesená",J207,0)</f>
        <v>0</v>
      </c>
      <c r="BI207" s="170">
        <f>IF(N207="nulová",J207,0)</f>
        <v>0</v>
      </c>
      <c r="BJ207" s="18" t="s">
        <v>85</v>
      </c>
      <c r="BK207" s="170">
        <f>ROUND(I207*H207,2)</f>
        <v>0</v>
      </c>
      <c r="BL207" s="18" t="s">
        <v>349</v>
      </c>
      <c r="BM207" s="169" t="s">
        <v>1065</v>
      </c>
    </row>
    <row r="208" spans="1:65" s="2" customFormat="1" ht="37.950000000000003" customHeight="1">
      <c r="A208" s="33"/>
      <c r="B208" s="156"/>
      <c r="C208" s="157" t="s">
        <v>1066</v>
      </c>
      <c r="D208" s="157" t="s">
        <v>224</v>
      </c>
      <c r="E208" s="158" t="s">
        <v>1067</v>
      </c>
      <c r="F208" s="159" t="s">
        <v>1068</v>
      </c>
      <c r="G208" s="160" t="s">
        <v>399</v>
      </c>
      <c r="H208" s="161">
        <v>51.1</v>
      </c>
      <c r="I208" s="162"/>
      <c r="J208" s="163">
        <f>ROUND(I208*H208,2)</f>
        <v>0</v>
      </c>
      <c r="K208" s="164"/>
      <c r="L208" s="34"/>
      <c r="M208" s="165" t="s">
        <v>1</v>
      </c>
      <c r="N208" s="166" t="s">
        <v>40</v>
      </c>
      <c r="O208" s="62"/>
      <c r="P208" s="167">
        <f>O208*H208</f>
        <v>0</v>
      </c>
      <c r="Q208" s="167">
        <v>1.8799999999999999E-3</v>
      </c>
      <c r="R208" s="167">
        <f>Q208*H208</f>
        <v>9.6068000000000001E-2</v>
      </c>
      <c r="S208" s="167">
        <v>0</v>
      </c>
      <c r="T208" s="168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349</v>
      </c>
      <c r="AT208" s="169" t="s">
        <v>224</v>
      </c>
      <c r="AU208" s="169" t="s">
        <v>85</v>
      </c>
      <c r="AY208" s="18" t="s">
        <v>222</v>
      </c>
      <c r="BE208" s="170">
        <f>IF(N208="základná",J208,0)</f>
        <v>0</v>
      </c>
      <c r="BF208" s="170">
        <f>IF(N208="znížená",J208,0)</f>
        <v>0</v>
      </c>
      <c r="BG208" s="170">
        <f>IF(N208="zákl. prenesená",J208,0)</f>
        <v>0</v>
      </c>
      <c r="BH208" s="170">
        <f>IF(N208="zníž. prenesená",J208,0)</f>
        <v>0</v>
      </c>
      <c r="BI208" s="170">
        <f>IF(N208="nulová",J208,0)</f>
        <v>0</v>
      </c>
      <c r="BJ208" s="18" t="s">
        <v>85</v>
      </c>
      <c r="BK208" s="170">
        <f>ROUND(I208*H208,2)</f>
        <v>0</v>
      </c>
      <c r="BL208" s="18" t="s">
        <v>349</v>
      </c>
      <c r="BM208" s="169" t="s">
        <v>1069</v>
      </c>
    </row>
    <row r="209" spans="1:65" s="13" customFormat="1">
      <c r="B209" s="171"/>
      <c r="D209" s="172" t="s">
        <v>229</v>
      </c>
      <c r="E209" s="173" t="s">
        <v>1</v>
      </c>
      <c r="F209" s="174" t="s">
        <v>1070</v>
      </c>
      <c r="H209" s="175">
        <v>51.1</v>
      </c>
      <c r="I209" s="176"/>
      <c r="L209" s="171"/>
      <c r="M209" s="177"/>
      <c r="N209" s="178"/>
      <c r="O209" s="178"/>
      <c r="P209" s="178"/>
      <c r="Q209" s="178"/>
      <c r="R209" s="178"/>
      <c r="S209" s="178"/>
      <c r="T209" s="179"/>
      <c r="AT209" s="173" t="s">
        <v>229</v>
      </c>
      <c r="AU209" s="173" t="s">
        <v>85</v>
      </c>
      <c r="AV209" s="13" t="s">
        <v>85</v>
      </c>
      <c r="AW209" s="13" t="s">
        <v>30</v>
      </c>
      <c r="AX209" s="13" t="s">
        <v>74</v>
      </c>
      <c r="AY209" s="173" t="s">
        <v>222</v>
      </c>
    </row>
    <row r="210" spans="1:65" s="14" customFormat="1">
      <c r="B210" s="180"/>
      <c r="D210" s="172" t="s">
        <v>229</v>
      </c>
      <c r="E210" s="181" t="s">
        <v>1</v>
      </c>
      <c r="F210" s="182" t="s">
        <v>232</v>
      </c>
      <c r="H210" s="183">
        <v>51.1</v>
      </c>
      <c r="I210" s="184"/>
      <c r="L210" s="180"/>
      <c r="M210" s="185"/>
      <c r="N210" s="186"/>
      <c r="O210" s="186"/>
      <c r="P210" s="186"/>
      <c r="Q210" s="186"/>
      <c r="R210" s="186"/>
      <c r="S210" s="186"/>
      <c r="T210" s="187"/>
      <c r="AT210" s="181" t="s">
        <v>229</v>
      </c>
      <c r="AU210" s="181" t="s">
        <v>85</v>
      </c>
      <c r="AV210" s="14" t="s">
        <v>114</v>
      </c>
      <c r="AW210" s="14" t="s">
        <v>30</v>
      </c>
      <c r="AX210" s="14" t="s">
        <v>78</v>
      </c>
      <c r="AY210" s="181" t="s">
        <v>222</v>
      </c>
    </row>
    <row r="211" spans="1:65" s="2" customFormat="1" ht="33" customHeight="1">
      <c r="A211" s="33"/>
      <c r="B211" s="156"/>
      <c r="C211" s="157" t="s">
        <v>1071</v>
      </c>
      <c r="D211" s="157" t="s">
        <v>224</v>
      </c>
      <c r="E211" s="158" t="s">
        <v>1072</v>
      </c>
      <c r="F211" s="159" t="s">
        <v>1073</v>
      </c>
      <c r="G211" s="160" t="s">
        <v>399</v>
      </c>
      <c r="H211" s="161">
        <v>24</v>
      </c>
      <c r="I211" s="162"/>
      <c r="J211" s="163">
        <f>ROUND(I211*H211,2)</f>
        <v>0</v>
      </c>
      <c r="K211" s="164"/>
      <c r="L211" s="34"/>
      <c r="M211" s="165" t="s">
        <v>1</v>
      </c>
      <c r="N211" s="166" t="s">
        <v>40</v>
      </c>
      <c r="O211" s="62"/>
      <c r="P211" s="167">
        <f>O211*H211</f>
        <v>0</v>
      </c>
      <c r="Q211" s="167">
        <v>2.0200000000000001E-3</v>
      </c>
      <c r="R211" s="167">
        <f>Q211*H211</f>
        <v>4.8480000000000002E-2</v>
      </c>
      <c r="S211" s="167">
        <v>0</v>
      </c>
      <c r="T211" s="168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9" t="s">
        <v>349</v>
      </c>
      <c r="AT211" s="169" t="s">
        <v>224</v>
      </c>
      <c r="AU211" s="169" t="s">
        <v>85</v>
      </c>
      <c r="AY211" s="18" t="s">
        <v>222</v>
      </c>
      <c r="BE211" s="170">
        <f>IF(N211="základná",J211,0)</f>
        <v>0</v>
      </c>
      <c r="BF211" s="170">
        <f>IF(N211="znížená",J211,0)</f>
        <v>0</v>
      </c>
      <c r="BG211" s="170">
        <f>IF(N211="zákl. prenesená",J211,0)</f>
        <v>0</v>
      </c>
      <c r="BH211" s="170">
        <f>IF(N211="zníž. prenesená",J211,0)</f>
        <v>0</v>
      </c>
      <c r="BI211" s="170">
        <f>IF(N211="nulová",J211,0)</f>
        <v>0</v>
      </c>
      <c r="BJ211" s="18" t="s">
        <v>85</v>
      </c>
      <c r="BK211" s="170">
        <f>ROUND(I211*H211,2)</f>
        <v>0</v>
      </c>
      <c r="BL211" s="18" t="s">
        <v>349</v>
      </c>
      <c r="BM211" s="169" t="s">
        <v>1074</v>
      </c>
    </row>
    <row r="212" spans="1:65" s="13" customFormat="1">
      <c r="B212" s="171"/>
      <c r="D212" s="172" t="s">
        <v>229</v>
      </c>
      <c r="E212" s="173" t="s">
        <v>1</v>
      </c>
      <c r="F212" s="174" t="s">
        <v>429</v>
      </c>
      <c r="H212" s="175">
        <v>24</v>
      </c>
      <c r="I212" s="176"/>
      <c r="L212" s="171"/>
      <c r="M212" s="177"/>
      <c r="N212" s="178"/>
      <c r="O212" s="178"/>
      <c r="P212" s="178"/>
      <c r="Q212" s="178"/>
      <c r="R212" s="178"/>
      <c r="S212" s="178"/>
      <c r="T212" s="179"/>
      <c r="AT212" s="173" t="s">
        <v>229</v>
      </c>
      <c r="AU212" s="173" t="s">
        <v>85</v>
      </c>
      <c r="AV212" s="13" t="s">
        <v>85</v>
      </c>
      <c r="AW212" s="13" t="s">
        <v>30</v>
      </c>
      <c r="AX212" s="13" t="s">
        <v>74</v>
      </c>
      <c r="AY212" s="173" t="s">
        <v>222</v>
      </c>
    </row>
    <row r="213" spans="1:65" s="14" customFormat="1">
      <c r="B213" s="180"/>
      <c r="D213" s="172" t="s">
        <v>229</v>
      </c>
      <c r="E213" s="181" t="s">
        <v>1</v>
      </c>
      <c r="F213" s="182" t="s">
        <v>232</v>
      </c>
      <c r="H213" s="183">
        <v>24</v>
      </c>
      <c r="I213" s="184"/>
      <c r="L213" s="180"/>
      <c r="M213" s="185"/>
      <c r="N213" s="186"/>
      <c r="O213" s="186"/>
      <c r="P213" s="186"/>
      <c r="Q213" s="186"/>
      <c r="R213" s="186"/>
      <c r="S213" s="186"/>
      <c r="T213" s="187"/>
      <c r="AT213" s="181" t="s">
        <v>229</v>
      </c>
      <c r="AU213" s="181" t="s">
        <v>85</v>
      </c>
      <c r="AV213" s="14" t="s">
        <v>114</v>
      </c>
      <c r="AW213" s="14" t="s">
        <v>30</v>
      </c>
      <c r="AX213" s="14" t="s">
        <v>78</v>
      </c>
      <c r="AY213" s="181" t="s">
        <v>222</v>
      </c>
    </row>
    <row r="214" spans="1:65" s="2" customFormat="1" ht="16.5" customHeight="1">
      <c r="A214" s="33"/>
      <c r="B214" s="156"/>
      <c r="C214" s="157" t="s">
        <v>1075</v>
      </c>
      <c r="D214" s="157" t="s">
        <v>224</v>
      </c>
      <c r="E214" s="158" t="s">
        <v>1076</v>
      </c>
      <c r="F214" s="159" t="s">
        <v>1077</v>
      </c>
      <c r="G214" s="160" t="s">
        <v>227</v>
      </c>
      <c r="H214" s="161">
        <v>10</v>
      </c>
      <c r="I214" s="162"/>
      <c r="J214" s="163">
        <f t="shared" ref="J214:J222" si="0">ROUND(I214*H214,2)</f>
        <v>0</v>
      </c>
      <c r="K214" s="164"/>
      <c r="L214" s="34"/>
      <c r="M214" s="165" t="s">
        <v>1</v>
      </c>
      <c r="N214" s="166" t="s">
        <v>40</v>
      </c>
      <c r="O214" s="62"/>
      <c r="P214" s="167">
        <f t="shared" ref="P214:P222" si="1">O214*H214</f>
        <v>0</v>
      </c>
      <c r="Q214" s="167">
        <v>1E-4</v>
      </c>
      <c r="R214" s="167">
        <f t="shared" ref="R214:R222" si="2">Q214*H214</f>
        <v>1E-3</v>
      </c>
      <c r="S214" s="167">
        <v>0</v>
      </c>
      <c r="T214" s="168">
        <f t="shared" ref="T214:T222" si="3"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9" t="s">
        <v>349</v>
      </c>
      <c r="AT214" s="169" t="s">
        <v>224</v>
      </c>
      <c r="AU214" s="169" t="s">
        <v>85</v>
      </c>
      <c r="AY214" s="18" t="s">
        <v>222</v>
      </c>
      <c r="BE214" s="170">
        <f t="shared" ref="BE214:BE222" si="4">IF(N214="základná",J214,0)</f>
        <v>0</v>
      </c>
      <c r="BF214" s="170">
        <f t="shared" ref="BF214:BF222" si="5">IF(N214="znížená",J214,0)</f>
        <v>0</v>
      </c>
      <c r="BG214" s="170">
        <f t="shared" ref="BG214:BG222" si="6">IF(N214="zákl. prenesená",J214,0)</f>
        <v>0</v>
      </c>
      <c r="BH214" s="170">
        <f t="shared" ref="BH214:BH222" si="7">IF(N214="zníž. prenesená",J214,0)</f>
        <v>0</v>
      </c>
      <c r="BI214" s="170">
        <f t="shared" ref="BI214:BI222" si="8">IF(N214="nulová",J214,0)</f>
        <v>0</v>
      </c>
      <c r="BJ214" s="18" t="s">
        <v>85</v>
      </c>
      <c r="BK214" s="170">
        <f t="shared" ref="BK214:BK222" si="9">ROUND(I214*H214,2)</f>
        <v>0</v>
      </c>
      <c r="BL214" s="18" t="s">
        <v>349</v>
      </c>
      <c r="BM214" s="169" t="s">
        <v>1078</v>
      </c>
    </row>
    <row r="215" spans="1:65" s="2" customFormat="1" ht="21.75" customHeight="1">
      <c r="A215" s="33"/>
      <c r="B215" s="156"/>
      <c r="C215" s="209" t="s">
        <v>1079</v>
      </c>
      <c r="D215" s="209" t="s">
        <v>588</v>
      </c>
      <c r="E215" s="210" t="s">
        <v>1080</v>
      </c>
      <c r="F215" s="211" t="s">
        <v>1081</v>
      </c>
      <c r="G215" s="212" t="s">
        <v>227</v>
      </c>
      <c r="H215" s="213">
        <v>10</v>
      </c>
      <c r="I215" s="214"/>
      <c r="J215" s="215">
        <f t="shared" si="0"/>
        <v>0</v>
      </c>
      <c r="K215" s="216"/>
      <c r="L215" s="217"/>
      <c r="M215" s="218" t="s">
        <v>1</v>
      </c>
      <c r="N215" s="219" t="s">
        <v>40</v>
      </c>
      <c r="O215" s="62"/>
      <c r="P215" s="167">
        <f t="shared" si="1"/>
        <v>0</v>
      </c>
      <c r="Q215" s="167">
        <v>3.1E-4</v>
      </c>
      <c r="R215" s="167">
        <f t="shared" si="2"/>
        <v>3.0999999999999999E-3</v>
      </c>
      <c r="S215" s="167">
        <v>0</v>
      </c>
      <c r="T215" s="168">
        <f t="shared" si="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506</v>
      </c>
      <c r="AT215" s="169" t="s">
        <v>588</v>
      </c>
      <c r="AU215" s="169" t="s">
        <v>85</v>
      </c>
      <c r="AY215" s="18" t="s">
        <v>222</v>
      </c>
      <c r="BE215" s="170">
        <f t="shared" si="4"/>
        <v>0</v>
      </c>
      <c r="BF215" s="170">
        <f t="shared" si="5"/>
        <v>0</v>
      </c>
      <c r="BG215" s="170">
        <f t="shared" si="6"/>
        <v>0</v>
      </c>
      <c r="BH215" s="170">
        <f t="shared" si="7"/>
        <v>0</v>
      </c>
      <c r="BI215" s="170">
        <f t="shared" si="8"/>
        <v>0</v>
      </c>
      <c r="BJ215" s="18" t="s">
        <v>85</v>
      </c>
      <c r="BK215" s="170">
        <f t="shared" si="9"/>
        <v>0</v>
      </c>
      <c r="BL215" s="18" t="s">
        <v>349</v>
      </c>
      <c r="BM215" s="169" t="s">
        <v>1082</v>
      </c>
    </row>
    <row r="216" spans="1:65" s="2" customFormat="1" ht="16.5" customHeight="1">
      <c r="A216" s="33"/>
      <c r="B216" s="156"/>
      <c r="C216" s="157" t="s">
        <v>1083</v>
      </c>
      <c r="D216" s="157" t="s">
        <v>224</v>
      </c>
      <c r="E216" s="158" t="s">
        <v>1084</v>
      </c>
      <c r="F216" s="159" t="s">
        <v>1085</v>
      </c>
      <c r="G216" s="160" t="s">
        <v>227</v>
      </c>
      <c r="H216" s="161">
        <v>5</v>
      </c>
      <c r="I216" s="162"/>
      <c r="J216" s="163">
        <f t="shared" si="0"/>
        <v>0</v>
      </c>
      <c r="K216" s="164"/>
      <c r="L216" s="34"/>
      <c r="M216" s="165" t="s">
        <v>1</v>
      </c>
      <c r="N216" s="166" t="s">
        <v>40</v>
      </c>
      <c r="O216" s="62"/>
      <c r="P216" s="167">
        <f t="shared" si="1"/>
        <v>0</v>
      </c>
      <c r="Q216" s="167">
        <v>1.1E-4</v>
      </c>
      <c r="R216" s="167">
        <f t="shared" si="2"/>
        <v>5.5000000000000003E-4</v>
      </c>
      <c r="S216" s="167">
        <v>0</v>
      </c>
      <c r="T216" s="168">
        <f t="shared" si="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9" t="s">
        <v>349</v>
      </c>
      <c r="AT216" s="169" t="s">
        <v>224</v>
      </c>
      <c r="AU216" s="169" t="s">
        <v>85</v>
      </c>
      <c r="AY216" s="18" t="s">
        <v>222</v>
      </c>
      <c r="BE216" s="170">
        <f t="shared" si="4"/>
        <v>0</v>
      </c>
      <c r="BF216" s="170">
        <f t="shared" si="5"/>
        <v>0</v>
      </c>
      <c r="BG216" s="170">
        <f t="shared" si="6"/>
        <v>0</v>
      </c>
      <c r="BH216" s="170">
        <f t="shared" si="7"/>
        <v>0</v>
      </c>
      <c r="BI216" s="170">
        <f t="shared" si="8"/>
        <v>0</v>
      </c>
      <c r="BJ216" s="18" t="s">
        <v>85</v>
      </c>
      <c r="BK216" s="170">
        <f t="shared" si="9"/>
        <v>0</v>
      </c>
      <c r="BL216" s="18" t="s">
        <v>349</v>
      </c>
      <c r="BM216" s="169" t="s">
        <v>1086</v>
      </c>
    </row>
    <row r="217" spans="1:65" s="2" customFormat="1" ht="16.5" customHeight="1">
      <c r="A217" s="33"/>
      <c r="B217" s="156"/>
      <c r="C217" s="209" t="s">
        <v>1087</v>
      </c>
      <c r="D217" s="209" t="s">
        <v>588</v>
      </c>
      <c r="E217" s="210" t="s">
        <v>1088</v>
      </c>
      <c r="F217" s="211" t="s">
        <v>1089</v>
      </c>
      <c r="G217" s="212" t="s">
        <v>227</v>
      </c>
      <c r="H217" s="213">
        <v>5</v>
      </c>
      <c r="I217" s="214"/>
      <c r="J217" s="215">
        <f t="shared" si="0"/>
        <v>0</v>
      </c>
      <c r="K217" s="216"/>
      <c r="L217" s="217"/>
      <c r="M217" s="218" t="s">
        <v>1</v>
      </c>
      <c r="N217" s="219" t="s">
        <v>40</v>
      </c>
      <c r="O217" s="62"/>
      <c r="P217" s="167">
        <f t="shared" si="1"/>
        <v>0</v>
      </c>
      <c r="Q217" s="167">
        <v>3.3E-4</v>
      </c>
      <c r="R217" s="167">
        <f t="shared" si="2"/>
        <v>1.65E-3</v>
      </c>
      <c r="S217" s="167">
        <v>0</v>
      </c>
      <c r="T217" s="168">
        <f t="shared" si="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506</v>
      </c>
      <c r="AT217" s="169" t="s">
        <v>588</v>
      </c>
      <c r="AU217" s="169" t="s">
        <v>85</v>
      </c>
      <c r="AY217" s="18" t="s">
        <v>222</v>
      </c>
      <c r="BE217" s="170">
        <f t="shared" si="4"/>
        <v>0</v>
      </c>
      <c r="BF217" s="170">
        <f t="shared" si="5"/>
        <v>0</v>
      </c>
      <c r="BG217" s="170">
        <f t="shared" si="6"/>
        <v>0</v>
      </c>
      <c r="BH217" s="170">
        <f t="shared" si="7"/>
        <v>0</v>
      </c>
      <c r="BI217" s="170">
        <f t="shared" si="8"/>
        <v>0</v>
      </c>
      <c r="BJ217" s="18" t="s">
        <v>85</v>
      </c>
      <c r="BK217" s="170">
        <f t="shared" si="9"/>
        <v>0</v>
      </c>
      <c r="BL217" s="18" t="s">
        <v>349</v>
      </c>
      <c r="BM217" s="169" t="s">
        <v>1090</v>
      </c>
    </row>
    <row r="218" spans="1:65" s="2" customFormat="1" ht="16.5" customHeight="1">
      <c r="A218" s="33"/>
      <c r="B218" s="156"/>
      <c r="C218" s="157" t="s">
        <v>1091</v>
      </c>
      <c r="D218" s="157" t="s">
        <v>224</v>
      </c>
      <c r="E218" s="158" t="s">
        <v>1092</v>
      </c>
      <c r="F218" s="159" t="s">
        <v>1093</v>
      </c>
      <c r="G218" s="160" t="s">
        <v>227</v>
      </c>
      <c r="H218" s="161">
        <v>3</v>
      </c>
      <c r="I218" s="162"/>
      <c r="J218" s="163">
        <f t="shared" si="0"/>
        <v>0</v>
      </c>
      <c r="K218" s="164"/>
      <c r="L218" s="34"/>
      <c r="M218" s="165" t="s">
        <v>1</v>
      </c>
      <c r="N218" s="166" t="s">
        <v>40</v>
      </c>
      <c r="O218" s="62"/>
      <c r="P218" s="167">
        <f t="shared" si="1"/>
        <v>0</v>
      </c>
      <c r="Q218" s="167">
        <v>3.0000000000000001E-5</v>
      </c>
      <c r="R218" s="167">
        <f t="shared" si="2"/>
        <v>9.0000000000000006E-5</v>
      </c>
      <c r="S218" s="167">
        <v>0</v>
      </c>
      <c r="T218" s="168">
        <f t="shared" si="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349</v>
      </c>
      <c r="AT218" s="169" t="s">
        <v>224</v>
      </c>
      <c r="AU218" s="169" t="s">
        <v>85</v>
      </c>
      <c r="AY218" s="18" t="s">
        <v>222</v>
      </c>
      <c r="BE218" s="170">
        <f t="shared" si="4"/>
        <v>0</v>
      </c>
      <c r="BF218" s="170">
        <f t="shared" si="5"/>
        <v>0</v>
      </c>
      <c r="BG218" s="170">
        <f t="shared" si="6"/>
        <v>0</v>
      </c>
      <c r="BH218" s="170">
        <f t="shared" si="7"/>
        <v>0</v>
      </c>
      <c r="BI218" s="170">
        <f t="shared" si="8"/>
        <v>0</v>
      </c>
      <c r="BJ218" s="18" t="s">
        <v>85</v>
      </c>
      <c r="BK218" s="170">
        <f t="shared" si="9"/>
        <v>0</v>
      </c>
      <c r="BL218" s="18" t="s">
        <v>349</v>
      </c>
      <c r="BM218" s="169" t="s">
        <v>1094</v>
      </c>
    </row>
    <row r="219" spans="1:65" s="2" customFormat="1" ht="16.5" customHeight="1">
      <c r="A219" s="33"/>
      <c r="B219" s="156"/>
      <c r="C219" s="209" t="s">
        <v>1095</v>
      </c>
      <c r="D219" s="209" t="s">
        <v>588</v>
      </c>
      <c r="E219" s="210" t="s">
        <v>1096</v>
      </c>
      <c r="F219" s="211" t="s">
        <v>1097</v>
      </c>
      <c r="G219" s="212" t="s">
        <v>227</v>
      </c>
      <c r="H219" s="213">
        <v>3</v>
      </c>
      <c r="I219" s="214"/>
      <c r="J219" s="215">
        <f t="shared" si="0"/>
        <v>0</v>
      </c>
      <c r="K219" s="216"/>
      <c r="L219" s="217"/>
      <c r="M219" s="218" t="s">
        <v>1</v>
      </c>
      <c r="N219" s="219" t="s">
        <v>40</v>
      </c>
      <c r="O219" s="62"/>
      <c r="P219" s="167">
        <f t="shared" si="1"/>
        <v>0</v>
      </c>
      <c r="Q219" s="167">
        <v>1E-4</v>
      </c>
      <c r="R219" s="167">
        <f t="shared" si="2"/>
        <v>3.0000000000000003E-4</v>
      </c>
      <c r="S219" s="167">
        <v>0</v>
      </c>
      <c r="T219" s="168">
        <f t="shared" si="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9" t="s">
        <v>506</v>
      </c>
      <c r="AT219" s="169" t="s">
        <v>588</v>
      </c>
      <c r="AU219" s="169" t="s">
        <v>85</v>
      </c>
      <c r="AY219" s="18" t="s">
        <v>222</v>
      </c>
      <c r="BE219" s="170">
        <f t="shared" si="4"/>
        <v>0</v>
      </c>
      <c r="BF219" s="170">
        <f t="shared" si="5"/>
        <v>0</v>
      </c>
      <c r="BG219" s="170">
        <f t="shared" si="6"/>
        <v>0</v>
      </c>
      <c r="BH219" s="170">
        <f t="shared" si="7"/>
        <v>0</v>
      </c>
      <c r="BI219" s="170">
        <f t="shared" si="8"/>
        <v>0</v>
      </c>
      <c r="BJ219" s="18" t="s">
        <v>85</v>
      </c>
      <c r="BK219" s="170">
        <f t="shared" si="9"/>
        <v>0</v>
      </c>
      <c r="BL219" s="18" t="s">
        <v>349</v>
      </c>
      <c r="BM219" s="169" t="s">
        <v>1098</v>
      </c>
    </row>
    <row r="220" spans="1:65" s="2" customFormat="1" ht="21.75" customHeight="1">
      <c r="A220" s="33"/>
      <c r="B220" s="156"/>
      <c r="C220" s="157" t="s">
        <v>1099</v>
      </c>
      <c r="D220" s="157" t="s">
        <v>224</v>
      </c>
      <c r="E220" s="158" t="s">
        <v>1100</v>
      </c>
      <c r="F220" s="159" t="s">
        <v>1101</v>
      </c>
      <c r="G220" s="160" t="s">
        <v>227</v>
      </c>
      <c r="H220" s="161">
        <v>1</v>
      </c>
      <c r="I220" s="162"/>
      <c r="J220" s="163">
        <f t="shared" si="0"/>
        <v>0</v>
      </c>
      <c r="K220" s="164"/>
      <c r="L220" s="34"/>
      <c r="M220" s="165" t="s">
        <v>1</v>
      </c>
      <c r="N220" s="166" t="s">
        <v>40</v>
      </c>
      <c r="O220" s="62"/>
      <c r="P220" s="167">
        <f t="shared" si="1"/>
        <v>0</v>
      </c>
      <c r="Q220" s="167">
        <v>1.1E-4</v>
      </c>
      <c r="R220" s="167">
        <f t="shared" si="2"/>
        <v>1.1E-4</v>
      </c>
      <c r="S220" s="167">
        <v>0</v>
      </c>
      <c r="T220" s="168">
        <f t="shared" si="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349</v>
      </c>
      <c r="AT220" s="169" t="s">
        <v>224</v>
      </c>
      <c r="AU220" s="169" t="s">
        <v>85</v>
      </c>
      <c r="AY220" s="18" t="s">
        <v>222</v>
      </c>
      <c r="BE220" s="170">
        <f t="shared" si="4"/>
        <v>0</v>
      </c>
      <c r="BF220" s="170">
        <f t="shared" si="5"/>
        <v>0</v>
      </c>
      <c r="BG220" s="170">
        <f t="shared" si="6"/>
        <v>0</v>
      </c>
      <c r="BH220" s="170">
        <f t="shared" si="7"/>
        <v>0</v>
      </c>
      <c r="BI220" s="170">
        <f t="shared" si="8"/>
        <v>0</v>
      </c>
      <c r="BJ220" s="18" t="s">
        <v>85</v>
      </c>
      <c r="BK220" s="170">
        <f t="shared" si="9"/>
        <v>0</v>
      </c>
      <c r="BL220" s="18" t="s">
        <v>349</v>
      </c>
      <c r="BM220" s="169" t="s">
        <v>1102</v>
      </c>
    </row>
    <row r="221" spans="1:65" s="2" customFormat="1" ht="16.5" customHeight="1">
      <c r="A221" s="33"/>
      <c r="B221" s="156"/>
      <c r="C221" s="209" t="s">
        <v>1103</v>
      </c>
      <c r="D221" s="209" t="s">
        <v>588</v>
      </c>
      <c r="E221" s="210" t="s">
        <v>1104</v>
      </c>
      <c r="F221" s="211" t="s">
        <v>1105</v>
      </c>
      <c r="G221" s="212" t="s">
        <v>227</v>
      </c>
      <c r="H221" s="213">
        <v>1</v>
      </c>
      <c r="I221" s="214"/>
      <c r="J221" s="215">
        <f t="shared" si="0"/>
        <v>0</v>
      </c>
      <c r="K221" s="216"/>
      <c r="L221" s="217"/>
      <c r="M221" s="218" t="s">
        <v>1</v>
      </c>
      <c r="N221" s="219" t="s">
        <v>40</v>
      </c>
      <c r="O221" s="62"/>
      <c r="P221" s="167">
        <f t="shared" si="1"/>
        <v>0</v>
      </c>
      <c r="Q221" s="167">
        <v>5.5000000000000003E-4</v>
      </c>
      <c r="R221" s="167">
        <f t="shared" si="2"/>
        <v>5.5000000000000003E-4</v>
      </c>
      <c r="S221" s="167">
        <v>0</v>
      </c>
      <c r="T221" s="168">
        <f t="shared" si="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9" t="s">
        <v>506</v>
      </c>
      <c r="AT221" s="169" t="s">
        <v>588</v>
      </c>
      <c r="AU221" s="169" t="s">
        <v>85</v>
      </c>
      <c r="AY221" s="18" t="s">
        <v>222</v>
      </c>
      <c r="BE221" s="170">
        <f t="shared" si="4"/>
        <v>0</v>
      </c>
      <c r="BF221" s="170">
        <f t="shared" si="5"/>
        <v>0</v>
      </c>
      <c r="BG221" s="170">
        <f t="shared" si="6"/>
        <v>0</v>
      </c>
      <c r="BH221" s="170">
        <f t="shared" si="7"/>
        <v>0</v>
      </c>
      <c r="BI221" s="170">
        <f t="shared" si="8"/>
        <v>0</v>
      </c>
      <c r="BJ221" s="18" t="s">
        <v>85</v>
      </c>
      <c r="BK221" s="170">
        <f t="shared" si="9"/>
        <v>0</v>
      </c>
      <c r="BL221" s="18" t="s">
        <v>349</v>
      </c>
      <c r="BM221" s="169" t="s">
        <v>1106</v>
      </c>
    </row>
    <row r="222" spans="1:65" s="2" customFormat="1" ht="24.15" customHeight="1">
      <c r="A222" s="33"/>
      <c r="B222" s="156"/>
      <c r="C222" s="157" t="s">
        <v>1107</v>
      </c>
      <c r="D222" s="157" t="s">
        <v>224</v>
      </c>
      <c r="E222" s="158" t="s">
        <v>1108</v>
      </c>
      <c r="F222" s="159" t="s">
        <v>1109</v>
      </c>
      <c r="G222" s="160" t="s">
        <v>482</v>
      </c>
      <c r="H222" s="161">
        <v>3.9119999999999999</v>
      </c>
      <c r="I222" s="162"/>
      <c r="J222" s="163">
        <f t="shared" si="0"/>
        <v>0</v>
      </c>
      <c r="K222" s="164"/>
      <c r="L222" s="34"/>
      <c r="M222" s="165" t="s">
        <v>1</v>
      </c>
      <c r="N222" s="166" t="s">
        <v>40</v>
      </c>
      <c r="O222" s="62"/>
      <c r="P222" s="167">
        <f t="shared" si="1"/>
        <v>0</v>
      </c>
      <c r="Q222" s="167">
        <v>0</v>
      </c>
      <c r="R222" s="167">
        <f t="shared" si="2"/>
        <v>0</v>
      </c>
      <c r="S222" s="167">
        <v>0</v>
      </c>
      <c r="T222" s="168">
        <f t="shared" si="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349</v>
      </c>
      <c r="AT222" s="169" t="s">
        <v>224</v>
      </c>
      <c r="AU222" s="169" t="s">
        <v>85</v>
      </c>
      <c r="AY222" s="18" t="s">
        <v>222</v>
      </c>
      <c r="BE222" s="170">
        <f t="shared" si="4"/>
        <v>0</v>
      </c>
      <c r="BF222" s="170">
        <f t="shared" si="5"/>
        <v>0</v>
      </c>
      <c r="BG222" s="170">
        <f t="shared" si="6"/>
        <v>0</v>
      </c>
      <c r="BH222" s="170">
        <f t="shared" si="7"/>
        <v>0</v>
      </c>
      <c r="BI222" s="170">
        <f t="shared" si="8"/>
        <v>0</v>
      </c>
      <c r="BJ222" s="18" t="s">
        <v>85</v>
      </c>
      <c r="BK222" s="170">
        <f t="shared" si="9"/>
        <v>0</v>
      </c>
      <c r="BL222" s="18" t="s">
        <v>349</v>
      </c>
      <c r="BM222" s="169" t="s">
        <v>1110</v>
      </c>
    </row>
    <row r="223" spans="1:65" s="12" customFormat="1" ht="22.95" customHeight="1">
      <c r="B223" s="143"/>
      <c r="D223" s="144" t="s">
        <v>73</v>
      </c>
      <c r="E223" s="154" t="s">
        <v>1111</v>
      </c>
      <c r="F223" s="154" t="s">
        <v>1112</v>
      </c>
      <c r="I223" s="146"/>
      <c r="J223" s="155">
        <f>BK223</f>
        <v>0</v>
      </c>
      <c r="L223" s="143"/>
      <c r="M223" s="148"/>
      <c r="N223" s="149"/>
      <c r="O223" s="149"/>
      <c r="P223" s="150">
        <f>SUM(P224:P230)</f>
        <v>0</v>
      </c>
      <c r="Q223" s="149"/>
      <c r="R223" s="150">
        <f>SUM(R224:R230)</f>
        <v>0.21962880000000004</v>
      </c>
      <c r="S223" s="149"/>
      <c r="T223" s="151">
        <f>SUM(T224:T230)</f>
        <v>0</v>
      </c>
      <c r="AR223" s="144" t="s">
        <v>85</v>
      </c>
      <c r="AT223" s="152" t="s">
        <v>73</v>
      </c>
      <c r="AU223" s="152" t="s">
        <v>78</v>
      </c>
      <c r="AY223" s="144" t="s">
        <v>222</v>
      </c>
      <c r="BK223" s="153">
        <f>SUM(BK224:BK230)</f>
        <v>0</v>
      </c>
    </row>
    <row r="224" spans="1:65" s="2" customFormat="1" ht="21.75" customHeight="1">
      <c r="A224" s="33"/>
      <c r="B224" s="156"/>
      <c r="C224" s="157" t="s">
        <v>1113</v>
      </c>
      <c r="D224" s="157" t="s">
        <v>224</v>
      </c>
      <c r="E224" s="158" t="s">
        <v>1114</v>
      </c>
      <c r="F224" s="159" t="s">
        <v>1115</v>
      </c>
      <c r="G224" s="160" t="s">
        <v>249</v>
      </c>
      <c r="H224" s="161">
        <v>686.34</v>
      </c>
      <c r="I224" s="162"/>
      <c r="J224" s="163">
        <f>ROUND(I224*H224,2)</f>
        <v>0</v>
      </c>
      <c r="K224" s="164"/>
      <c r="L224" s="34"/>
      <c r="M224" s="165" t="s">
        <v>1</v>
      </c>
      <c r="N224" s="166" t="s">
        <v>40</v>
      </c>
      <c r="O224" s="62"/>
      <c r="P224" s="167">
        <f>O224*H224</f>
        <v>0</v>
      </c>
      <c r="Q224" s="167">
        <v>3.2000000000000003E-4</v>
      </c>
      <c r="R224" s="167">
        <f>Q224*H224</f>
        <v>0.21962880000000004</v>
      </c>
      <c r="S224" s="167">
        <v>0</v>
      </c>
      <c r="T224" s="168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349</v>
      </c>
      <c r="AT224" s="169" t="s">
        <v>224</v>
      </c>
      <c r="AU224" s="169" t="s">
        <v>85</v>
      </c>
      <c r="AY224" s="18" t="s">
        <v>222</v>
      </c>
      <c r="BE224" s="170">
        <f>IF(N224="základná",J224,0)</f>
        <v>0</v>
      </c>
      <c r="BF224" s="170">
        <f>IF(N224="znížená",J224,0)</f>
        <v>0</v>
      </c>
      <c r="BG224" s="170">
        <f>IF(N224="zákl. prenesená",J224,0)</f>
        <v>0</v>
      </c>
      <c r="BH224" s="170">
        <f>IF(N224="zníž. prenesená",J224,0)</f>
        <v>0</v>
      </c>
      <c r="BI224" s="170">
        <f>IF(N224="nulová",J224,0)</f>
        <v>0</v>
      </c>
      <c r="BJ224" s="18" t="s">
        <v>85</v>
      </c>
      <c r="BK224" s="170">
        <f>ROUND(I224*H224,2)</f>
        <v>0</v>
      </c>
      <c r="BL224" s="18" t="s">
        <v>349</v>
      </c>
      <c r="BM224" s="169" t="s">
        <v>1116</v>
      </c>
    </row>
    <row r="225" spans="1:51" s="15" customFormat="1">
      <c r="B225" s="188"/>
      <c r="D225" s="172" t="s">
        <v>229</v>
      </c>
      <c r="E225" s="189" t="s">
        <v>1</v>
      </c>
      <c r="F225" s="190" t="s">
        <v>1000</v>
      </c>
      <c r="H225" s="189" t="s">
        <v>1</v>
      </c>
      <c r="I225" s="191"/>
      <c r="L225" s="188"/>
      <c r="M225" s="192"/>
      <c r="N225" s="193"/>
      <c r="O225" s="193"/>
      <c r="P225" s="193"/>
      <c r="Q225" s="193"/>
      <c r="R225" s="193"/>
      <c r="S225" s="193"/>
      <c r="T225" s="194"/>
      <c r="AT225" s="189" t="s">
        <v>229</v>
      </c>
      <c r="AU225" s="189" t="s">
        <v>85</v>
      </c>
      <c r="AV225" s="15" t="s">
        <v>78</v>
      </c>
      <c r="AW225" s="15" t="s">
        <v>30</v>
      </c>
      <c r="AX225" s="15" t="s">
        <v>74</v>
      </c>
      <c r="AY225" s="189" t="s">
        <v>222</v>
      </c>
    </row>
    <row r="226" spans="1:51" s="13" customFormat="1">
      <c r="B226" s="171"/>
      <c r="D226" s="172" t="s">
        <v>229</v>
      </c>
      <c r="E226" s="173" t="s">
        <v>1</v>
      </c>
      <c r="F226" s="174" t="s">
        <v>963</v>
      </c>
      <c r="H226" s="175">
        <v>485</v>
      </c>
      <c r="I226" s="176"/>
      <c r="L226" s="171"/>
      <c r="M226" s="177"/>
      <c r="N226" s="178"/>
      <c r="O226" s="178"/>
      <c r="P226" s="178"/>
      <c r="Q226" s="178"/>
      <c r="R226" s="178"/>
      <c r="S226" s="178"/>
      <c r="T226" s="179"/>
      <c r="AT226" s="173" t="s">
        <v>229</v>
      </c>
      <c r="AU226" s="173" t="s">
        <v>85</v>
      </c>
      <c r="AV226" s="13" t="s">
        <v>85</v>
      </c>
      <c r="AW226" s="13" t="s">
        <v>30</v>
      </c>
      <c r="AX226" s="13" t="s">
        <v>74</v>
      </c>
      <c r="AY226" s="173" t="s">
        <v>222</v>
      </c>
    </row>
    <row r="227" spans="1:51" s="15" customFormat="1">
      <c r="B227" s="188"/>
      <c r="D227" s="172" t="s">
        <v>229</v>
      </c>
      <c r="E227" s="189" t="s">
        <v>1</v>
      </c>
      <c r="F227" s="190" t="s">
        <v>1010</v>
      </c>
      <c r="H227" s="189" t="s">
        <v>1</v>
      </c>
      <c r="I227" s="191"/>
      <c r="L227" s="188"/>
      <c r="M227" s="192"/>
      <c r="N227" s="193"/>
      <c r="O227" s="193"/>
      <c r="P227" s="193"/>
      <c r="Q227" s="193"/>
      <c r="R227" s="193"/>
      <c r="S227" s="193"/>
      <c r="T227" s="194"/>
      <c r="AT227" s="189" t="s">
        <v>229</v>
      </c>
      <c r="AU227" s="189" t="s">
        <v>85</v>
      </c>
      <c r="AV227" s="15" t="s">
        <v>78</v>
      </c>
      <c r="AW227" s="15" t="s">
        <v>30</v>
      </c>
      <c r="AX227" s="15" t="s">
        <v>74</v>
      </c>
      <c r="AY227" s="189" t="s">
        <v>222</v>
      </c>
    </row>
    <row r="228" spans="1:51" s="13" customFormat="1">
      <c r="B228" s="171"/>
      <c r="D228" s="172" t="s">
        <v>229</v>
      </c>
      <c r="E228" s="173" t="s">
        <v>1</v>
      </c>
      <c r="F228" s="174" t="s">
        <v>1011</v>
      </c>
      <c r="H228" s="175">
        <v>83.95</v>
      </c>
      <c r="I228" s="176"/>
      <c r="L228" s="171"/>
      <c r="M228" s="177"/>
      <c r="N228" s="178"/>
      <c r="O228" s="178"/>
      <c r="P228" s="178"/>
      <c r="Q228" s="178"/>
      <c r="R228" s="178"/>
      <c r="S228" s="178"/>
      <c r="T228" s="179"/>
      <c r="AT228" s="173" t="s">
        <v>229</v>
      </c>
      <c r="AU228" s="173" t="s">
        <v>85</v>
      </c>
      <c r="AV228" s="13" t="s">
        <v>85</v>
      </c>
      <c r="AW228" s="13" t="s">
        <v>30</v>
      </c>
      <c r="AX228" s="13" t="s">
        <v>74</v>
      </c>
      <c r="AY228" s="173" t="s">
        <v>222</v>
      </c>
    </row>
    <row r="229" spans="1:51" s="13" customFormat="1">
      <c r="B229" s="171"/>
      <c r="D229" s="172" t="s">
        <v>229</v>
      </c>
      <c r="E229" s="173" t="s">
        <v>1</v>
      </c>
      <c r="F229" s="174" t="s">
        <v>1012</v>
      </c>
      <c r="H229" s="175">
        <v>117.39</v>
      </c>
      <c r="I229" s="176"/>
      <c r="L229" s="171"/>
      <c r="M229" s="177"/>
      <c r="N229" s="178"/>
      <c r="O229" s="178"/>
      <c r="P229" s="178"/>
      <c r="Q229" s="178"/>
      <c r="R229" s="178"/>
      <c r="S229" s="178"/>
      <c r="T229" s="179"/>
      <c r="AT229" s="173" t="s">
        <v>229</v>
      </c>
      <c r="AU229" s="173" t="s">
        <v>85</v>
      </c>
      <c r="AV229" s="13" t="s">
        <v>85</v>
      </c>
      <c r="AW229" s="13" t="s">
        <v>30</v>
      </c>
      <c r="AX229" s="13" t="s">
        <v>74</v>
      </c>
      <c r="AY229" s="173" t="s">
        <v>222</v>
      </c>
    </row>
    <row r="230" spans="1:51" s="14" customFormat="1">
      <c r="B230" s="180"/>
      <c r="D230" s="172" t="s">
        <v>229</v>
      </c>
      <c r="E230" s="181" t="s">
        <v>1</v>
      </c>
      <c r="F230" s="182" t="s">
        <v>232</v>
      </c>
      <c r="H230" s="183">
        <v>686.34</v>
      </c>
      <c r="I230" s="184"/>
      <c r="L230" s="180"/>
      <c r="M230" s="206"/>
      <c r="N230" s="207"/>
      <c r="O230" s="207"/>
      <c r="P230" s="207"/>
      <c r="Q230" s="207"/>
      <c r="R230" s="207"/>
      <c r="S230" s="207"/>
      <c r="T230" s="208"/>
      <c r="AT230" s="181" t="s">
        <v>229</v>
      </c>
      <c r="AU230" s="181" t="s">
        <v>85</v>
      </c>
      <c r="AV230" s="14" t="s">
        <v>114</v>
      </c>
      <c r="AW230" s="14" t="s">
        <v>30</v>
      </c>
      <c r="AX230" s="14" t="s">
        <v>78</v>
      </c>
      <c r="AY230" s="181" t="s">
        <v>222</v>
      </c>
    </row>
    <row r="231" spans="1:51" s="2" customFormat="1" ht="6.9" customHeight="1">
      <c r="A231" s="33"/>
      <c r="B231" s="51"/>
      <c r="C231" s="52"/>
      <c r="D231" s="52"/>
      <c r="E231" s="52"/>
      <c r="F231" s="52"/>
      <c r="G231" s="52"/>
      <c r="H231" s="52"/>
      <c r="I231" s="52"/>
      <c r="J231" s="52"/>
      <c r="K231" s="52"/>
      <c r="L231" s="34"/>
      <c r="M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</row>
    <row r="234" spans="1:51">
      <c r="C234" s="281" t="s">
        <v>3286</v>
      </c>
      <c r="D234" s="281"/>
      <c r="E234" s="281"/>
      <c r="F234" s="281"/>
      <c r="G234" s="281"/>
      <c r="H234" s="281"/>
      <c r="I234" s="281"/>
      <c r="J234" s="281"/>
    </row>
    <row r="235" spans="1:51">
      <c r="C235" s="281"/>
      <c r="D235" s="281"/>
      <c r="E235" s="281"/>
      <c r="F235" s="281"/>
      <c r="G235" s="281"/>
      <c r="H235" s="281"/>
      <c r="I235" s="281"/>
      <c r="J235" s="281"/>
    </row>
    <row r="236" spans="1:51">
      <c r="C236" s="281"/>
      <c r="D236" s="281"/>
      <c r="E236" s="281"/>
      <c r="F236" s="281"/>
      <c r="G236" s="281"/>
      <c r="H236" s="281"/>
      <c r="I236" s="281"/>
      <c r="J236" s="281"/>
    </row>
    <row r="237" spans="1:51">
      <c r="C237" s="281"/>
      <c r="D237" s="281"/>
      <c r="E237" s="281"/>
      <c r="F237" s="281"/>
      <c r="G237" s="281"/>
      <c r="H237" s="281"/>
      <c r="I237" s="281"/>
      <c r="J237" s="281"/>
    </row>
    <row r="238" spans="1:51">
      <c r="C238" s="281"/>
      <c r="D238" s="281"/>
      <c r="E238" s="281"/>
      <c r="F238" s="281"/>
      <c r="G238" s="281"/>
      <c r="H238" s="281"/>
      <c r="I238" s="281"/>
      <c r="J238" s="281"/>
    </row>
    <row r="241" spans="3:10">
      <c r="C241" s="281" t="s">
        <v>3287</v>
      </c>
      <c r="D241" s="281"/>
      <c r="E241" s="281"/>
      <c r="F241" s="281"/>
      <c r="G241" s="281"/>
      <c r="H241" s="281"/>
      <c r="I241" s="281"/>
      <c r="J241" s="281"/>
    </row>
    <row r="242" spans="3:10">
      <c r="C242" s="281"/>
      <c r="D242" s="281"/>
      <c r="E242" s="281"/>
      <c r="F242" s="281"/>
      <c r="G242" s="281"/>
      <c r="H242" s="281"/>
      <c r="I242" s="281"/>
      <c r="J242" s="281"/>
    </row>
    <row r="243" spans="3:10">
      <c r="C243" s="281"/>
      <c r="D243" s="281"/>
      <c r="E243" s="281"/>
      <c r="F243" s="281"/>
      <c r="G243" s="281"/>
      <c r="H243" s="281"/>
      <c r="I243" s="281"/>
      <c r="J243" s="281"/>
    </row>
    <row r="244" spans="3:10">
      <c r="C244" s="281"/>
      <c r="D244" s="281"/>
      <c r="E244" s="281"/>
      <c r="F244" s="281"/>
      <c r="G244" s="281"/>
      <c r="H244" s="281"/>
      <c r="I244" s="281"/>
      <c r="J244" s="281"/>
    </row>
    <row r="250" spans="3:10">
      <c r="C250" s="281" t="s">
        <v>3288</v>
      </c>
      <c r="D250" s="281"/>
      <c r="E250" s="281"/>
      <c r="F250" s="281"/>
      <c r="G250" s="281"/>
      <c r="H250" s="281"/>
      <c r="I250" s="281"/>
      <c r="J250" s="281"/>
    </row>
    <row r="251" spans="3:10">
      <c r="C251" s="281"/>
      <c r="D251" s="281"/>
      <c r="E251" s="281"/>
      <c r="F251" s="281"/>
      <c r="G251" s="281"/>
      <c r="H251" s="281"/>
      <c r="I251" s="281"/>
      <c r="J251" s="281"/>
    </row>
  </sheetData>
  <autoFilter ref="C130:K230" xr:uid="{00000000-0009-0000-0000-000006000000}"/>
  <mergeCells count="18">
    <mergeCell ref="C234:J238"/>
    <mergeCell ref="C241:J244"/>
    <mergeCell ref="C250:J251"/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03"/>
  <sheetViews>
    <sheetView showGridLines="0" topLeftCell="A177" zoomScale="130" zoomScaleNormal="130" workbookViewId="0">
      <selection activeCell="B201" sqref="B201:J20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113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938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598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30" customHeight="1">
      <c r="A13" s="33"/>
      <c r="B13" s="34"/>
      <c r="C13" s="33"/>
      <c r="D13" s="33"/>
      <c r="E13" s="259" t="s">
        <v>650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ROUND(J130,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ROUND((SUM(BE130:BE180)),  2)</f>
        <v>0</v>
      </c>
      <c r="G37" s="109"/>
      <c r="H37" s="109"/>
      <c r="I37" s="110">
        <v>0.2</v>
      </c>
      <c r="J37" s="108">
        <f>ROUND(((SUM(BE130:BE180))*I37),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ROUND((SUM(BF130:BF180)),  2)</f>
        <v>0</v>
      </c>
      <c r="G38" s="109"/>
      <c r="H38" s="109"/>
      <c r="I38" s="110">
        <v>0.2</v>
      </c>
      <c r="J38" s="108">
        <f>ROUND(((SUM(BF130:BF180))*I38),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ROUND((SUM(BG130:BG180)),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ROUND((SUM(BH130:BH180)),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ROUND((SUM(BI130:BI180)),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938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598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30" customHeight="1">
      <c r="A91" s="33"/>
      <c r="B91" s="34"/>
      <c r="C91" s="33"/>
      <c r="D91" s="33"/>
      <c r="E91" s="259" t="str">
        <f>E13</f>
        <v>SO 01.1 - NS - Architektonicko stavebné riešenie - nový stav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J130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202</v>
      </c>
      <c r="E101" s="126"/>
      <c r="F101" s="126"/>
      <c r="G101" s="126"/>
      <c r="H101" s="126"/>
      <c r="I101" s="126"/>
      <c r="J101" s="127">
        <f>J131</f>
        <v>0</v>
      </c>
      <c r="L101" s="124"/>
    </row>
    <row r="102" spans="1:47" s="10" customFormat="1" ht="19.95" customHeight="1">
      <c r="B102" s="128"/>
      <c r="D102" s="129" t="s">
        <v>939</v>
      </c>
      <c r="E102" s="130"/>
      <c r="F102" s="130"/>
      <c r="G102" s="130"/>
      <c r="H102" s="130"/>
      <c r="I102" s="130"/>
      <c r="J102" s="131">
        <f>J132</f>
        <v>0</v>
      </c>
      <c r="L102" s="128"/>
    </row>
    <row r="103" spans="1:47" s="10" customFormat="1" ht="19.95" customHeight="1">
      <c r="B103" s="128"/>
      <c r="D103" s="129" t="s">
        <v>940</v>
      </c>
      <c r="E103" s="130"/>
      <c r="F103" s="130"/>
      <c r="G103" s="130"/>
      <c r="H103" s="130"/>
      <c r="I103" s="130"/>
      <c r="J103" s="131">
        <f>J154</f>
        <v>0</v>
      </c>
      <c r="L103" s="128"/>
    </row>
    <row r="104" spans="1:47" s="10" customFormat="1" ht="19.95" customHeight="1">
      <c r="B104" s="128"/>
      <c r="D104" s="129" t="s">
        <v>203</v>
      </c>
      <c r="E104" s="130"/>
      <c r="F104" s="130"/>
      <c r="G104" s="130"/>
      <c r="H104" s="130"/>
      <c r="I104" s="130"/>
      <c r="J104" s="131">
        <f>J163</f>
        <v>0</v>
      </c>
      <c r="L104" s="128"/>
    </row>
    <row r="105" spans="1:47" s="10" customFormat="1" ht="19.95" customHeight="1">
      <c r="B105" s="128"/>
      <c r="D105" s="129" t="s">
        <v>941</v>
      </c>
      <c r="E105" s="130"/>
      <c r="F105" s="130"/>
      <c r="G105" s="130"/>
      <c r="H105" s="130"/>
      <c r="I105" s="130"/>
      <c r="J105" s="131">
        <f>J175</f>
        <v>0</v>
      </c>
      <c r="L105" s="128"/>
    </row>
    <row r="106" spans="1:47" s="10" customFormat="1" ht="19.95" customHeight="1">
      <c r="B106" s="128"/>
      <c r="D106" s="129" t="s">
        <v>942</v>
      </c>
      <c r="E106" s="130"/>
      <c r="F106" s="130"/>
      <c r="G106" s="130"/>
      <c r="H106" s="130"/>
      <c r="I106" s="130"/>
      <c r="J106" s="131">
        <f>J178</f>
        <v>0</v>
      </c>
      <c r="L106" s="128"/>
    </row>
    <row r="107" spans="1:47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" customHeight="1">
      <c r="A108" s="33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47" s="2" customFormat="1" ht="6.9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24.9" customHeight="1">
      <c r="A113" s="33"/>
      <c r="B113" s="34"/>
      <c r="C113" s="22" t="s">
        <v>208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12" customHeight="1">
      <c r="A115" s="33"/>
      <c r="B115" s="34"/>
      <c r="C115" s="28" t="s">
        <v>15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6.5" customHeight="1">
      <c r="A116" s="33"/>
      <c r="B116" s="34"/>
      <c r="C116" s="33"/>
      <c r="D116" s="33"/>
      <c r="E116" s="277" t="str">
        <f>E7</f>
        <v>Výstavba zberného dvora Gemerská Poloma</v>
      </c>
      <c r="F116" s="278"/>
      <c r="G116" s="278"/>
      <c r="H116" s="278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1" customFormat="1" ht="12" customHeight="1">
      <c r="B117" s="21"/>
      <c r="C117" s="28" t="s">
        <v>187</v>
      </c>
      <c r="L117" s="21"/>
    </row>
    <row r="118" spans="1:31" s="1" customFormat="1" ht="16.5" customHeight="1">
      <c r="B118" s="21"/>
      <c r="E118" s="277" t="s">
        <v>938</v>
      </c>
      <c r="F118" s="240"/>
      <c r="G118" s="240"/>
      <c r="H118" s="240"/>
      <c r="L118" s="21"/>
    </row>
    <row r="119" spans="1:31" s="1" customFormat="1" ht="12" customHeight="1">
      <c r="B119" s="21"/>
      <c r="C119" s="28" t="s">
        <v>189</v>
      </c>
      <c r="L119" s="21"/>
    </row>
    <row r="120" spans="1:31" s="2" customFormat="1" ht="16.5" customHeight="1">
      <c r="A120" s="33"/>
      <c r="B120" s="34"/>
      <c r="C120" s="33"/>
      <c r="D120" s="33"/>
      <c r="E120" s="279" t="s">
        <v>598</v>
      </c>
      <c r="F120" s="276"/>
      <c r="G120" s="276"/>
      <c r="H120" s="276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191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30" customHeight="1">
      <c r="A122" s="33"/>
      <c r="B122" s="34"/>
      <c r="C122" s="33"/>
      <c r="D122" s="33"/>
      <c r="E122" s="259" t="str">
        <f>E13</f>
        <v>SO 01.1 - NS - Architektonicko stavebné riešenie - nový stav</v>
      </c>
      <c r="F122" s="276"/>
      <c r="G122" s="276"/>
      <c r="H122" s="276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</v>
      </c>
      <c r="D124" s="33"/>
      <c r="E124" s="33"/>
      <c r="F124" s="26" t="str">
        <f>F16</f>
        <v>Gemerska Poloma</v>
      </c>
      <c r="G124" s="33"/>
      <c r="H124" s="33"/>
      <c r="I124" s="28" t="s">
        <v>21</v>
      </c>
      <c r="J124" s="59" t="str">
        <f>IF(J16="","",J16)</f>
        <v/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5.65" customHeight="1">
      <c r="A126" s="33"/>
      <c r="B126" s="34"/>
      <c r="C126" s="28" t="s">
        <v>22</v>
      </c>
      <c r="D126" s="33"/>
      <c r="E126" s="33"/>
      <c r="F126" s="26" t="str">
        <f>E19</f>
        <v>Obec Gemerská Poloma,Nám.SNP 211 Gemerská Poloma</v>
      </c>
      <c r="G126" s="33"/>
      <c r="H126" s="33"/>
      <c r="I126" s="28" t="s">
        <v>28</v>
      </c>
      <c r="J126" s="31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15" customHeight="1">
      <c r="A127" s="33"/>
      <c r="B127" s="34"/>
      <c r="C127" s="28" t="s">
        <v>26</v>
      </c>
      <c r="D127" s="33"/>
      <c r="E127" s="33"/>
      <c r="F127" s="26" t="str">
        <f>IF(E22="","",E22)</f>
        <v/>
      </c>
      <c r="G127" s="33"/>
      <c r="H127" s="33"/>
      <c r="I127" s="28" t="s">
        <v>31</v>
      </c>
      <c r="J127" s="31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32"/>
      <c r="B129" s="133"/>
      <c r="C129" s="134" t="s">
        <v>209</v>
      </c>
      <c r="D129" s="135" t="s">
        <v>59</v>
      </c>
      <c r="E129" s="135" t="s">
        <v>55</v>
      </c>
      <c r="F129" s="135" t="s">
        <v>56</v>
      </c>
      <c r="G129" s="135" t="s">
        <v>210</v>
      </c>
      <c r="H129" s="135" t="s">
        <v>211</v>
      </c>
      <c r="I129" s="135" t="s">
        <v>212</v>
      </c>
      <c r="J129" s="136" t="s">
        <v>196</v>
      </c>
      <c r="K129" s="137" t="s">
        <v>213</v>
      </c>
      <c r="L129" s="138"/>
      <c r="M129" s="66" t="s">
        <v>1</v>
      </c>
      <c r="N129" s="67" t="s">
        <v>38</v>
      </c>
      <c r="O129" s="67" t="s">
        <v>214</v>
      </c>
      <c r="P129" s="67" t="s">
        <v>215</v>
      </c>
      <c r="Q129" s="67" t="s">
        <v>216</v>
      </c>
      <c r="R129" s="67" t="s">
        <v>217</v>
      </c>
      <c r="S129" s="67" t="s">
        <v>218</v>
      </c>
      <c r="T129" s="68" t="s">
        <v>219</v>
      </c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</row>
    <row r="130" spans="1:65" s="2" customFormat="1" ht="22.95" customHeight="1">
      <c r="A130" s="33"/>
      <c r="B130" s="34"/>
      <c r="C130" s="73" t="s">
        <v>197</v>
      </c>
      <c r="D130" s="33"/>
      <c r="E130" s="33"/>
      <c r="F130" s="33"/>
      <c r="G130" s="33"/>
      <c r="H130" s="33"/>
      <c r="I130" s="33"/>
      <c r="J130" s="139">
        <f>BK130</f>
        <v>0</v>
      </c>
      <c r="K130" s="33"/>
      <c r="L130" s="34"/>
      <c r="M130" s="69"/>
      <c r="N130" s="60"/>
      <c r="O130" s="70"/>
      <c r="P130" s="140">
        <f>P131</f>
        <v>0</v>
      </c>
      <c r="Q130" s="70"/>
      <c r="R130" s="140">
        <f>R131</f>
        <v>3.3520380000000003</v>
      </c>
      <c r="S130" s="70"/>
      <c r="T130" s="141">
        <f>T131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73</v>
      </c>
      <c r="AU130" s="18" t="s">
        <v>198</v>
      </c>
      <c r="BK130" s="142">
        <f>BK131</f>
        <v>0</v>
      </c>
    </row>
    <row r="131" spans="1:65" s="12" customFormat="1" ht="25.95" customHeight="1">
      <c r="B131" s="143"/>
      <c r="D131" s="144" t="s">
        <v>73</v>
      </c>
      <c r="E131" s="145" t="s">
        <v>510</v>
      </c>
      <c r="F131" s="145" t="s">
        <v>511</v>
      </c>
      <c r="I131" s="146"/>
      <c r="J131" s="147">
        <f>BK131</f>
        <v>0</v>
      </c>
      <c r="L131" s="143"/>
      <c r="M131" s="148"/>
      <c r="N131" s="149"/>
      <c r="O131" s="149"/>
      <c r="P131" s="150">
        <f>P132+P154+P163+P175+P178</f>
        <v>0</v>
      </c>
      <c r="Q131" s="149"/>
      <c r="R131" s="150">
        <f>R132+R154+R163+R175+R178</f>
        <v>3.3520380000000003</v>
      </c>
      <c r="S131" s="149"/>
      <c r="T131" s="151">
        <f>T132+T154+T163+T175+T178</f>
        <v>0</v>
      </c>
      <c r="AR131" s="144" t="s">
        <v>85</v>
      </c>
      <c r="AT131" s="152" t="s">
        <v>73</v>
      </c>
      <c r="AU131" s="152" t="s">
        <v>74</v>
      </c>
      <c r="AY131" s="144" t="s">
        <v>222</v>
      </c>
      <c r="BK131" s="153">
        <f>BK132+BK154+BK163+BK175+BK178</f>
        <v>0</v>
      </c>
    </row>
    <row r="132" spans="1:65" s="12" customFormat="1" ht="22.95" customHeight="1">
      <c r="B132" s="143"/>
      <c r="D132" s="144" t="s">
        <v>73</v>
      </c>
      <c r="E132" s="154" t="s">
        <v>943</v>
      </c>
      <c r="F132" s="154" t="s">
        <v>944</v>
      </c>
      <c r="I132" s="146"/>
      <c r="J132" s="155">
        <f>BK132</f>
        <v>0</v>
      </c>
      <c r="L132" s="143"/>
      <c r="M132" s="148"/>
      <c r="N132" s="149"/>
      <c r="O132" s="149"/>
      <c r="P132" s="150">
        <f>SUM(P133:P153)</f>
        <v>0</v>
      </c>
      <c r="Q132" s="149"/>
      <c r="R132" s="150">
        <f>SUM(R133:R153)</f>
        <v>4.8893400000000004E-2</v>
      </c>
      <c r="S132" s="149"/>
      <c r="T132" s="151">
        <f>SUM(T133:T153)</f>
        <v>0</v>
      </c>
      <c r="AR132" s="144" t="s">
        <v>85</v>
      </c>
      <c r="AT132" s="152" t="s">
        <v>73</v>
      </c>
      <c r="AU132" s="152" t="s">
        <v>78</v>
      </c>
      <c r="AY132" s="144" t="s">
        <v>222</v>
      </c>
      <c r="BK132" s="153">
        <f>SUM(BK133:BK153)</f>
        <v>0</v>
      </c>
    </row>
    <row r="133" spans="1:65" s="2" customFormat="1" ht="21.75" customHeight="1">
      <c r="A133" s="33"/>
      <c r="B133" s="156"/>
      <c r="C133" s="157" t="s">
        <v>945</v>
      </c>
      <c r="D133" s="157" t="s">
        <v>224</v>
      </c>
      <c r="E133" s="158" t="s">
        <v>946</v>
      </c>
      <c r="F133" s="159" t="s">
        <v>947</v>
      </c>
      <c r="G133" s="160" t="s">
        <v>249</v>
      </c>
      <c r="H133" s="161">
        <v>87.72</v>
      </c>
      <c r="I133" s="162"/>
      <c r="J133" s="163">
        <f>ROUND(I133*H133,2)</f>
        <v>0</v>
      </c>
      <c r="K133" s="164"/>
      <c r="L133" s="34"/>
      <c r="M133" s="165" t="s">
        <v>1</v>
      </c>
      <c r="N133" s="166" t="s">
        <v>40</v>
      </c>
      <c r="O133" s="62"/>
      <c r="P133" s="167">
        <f>O133*H133</f>
        <v>0</v>
      </c>
      <c r="Q133" s="167">
        <v>0</v>
      </c>
      <c r="R133" s="167">
        <f>Q133*H133</f>
        <v>0</v>
      </c>
      <c r="S133" s="167">
        <v>0</v>
      </c>
      <c r="T133" s="16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349</v>
      </c>
      <c r="AT133" s="169" t="s">
        <v>224</v>
      </c>
      <c r="AU133" s="169" t="s">
        <v>85</v>
      </c>
      <c r="AY133" s="18" t="s">
        <v>222</v>
      </c>
      <c r="BE133" s="170">
        <f>IF(N133="základná",J133,0)</f>
        <v>0</v>
      </c>
      <c r="BF133" s="170">
        <f>IF(N133="znížená",J133,0)</f>
        <v>0</v>
      </c>
      <c r="BG133" s="170">
        <f>IF(N133="zákl. prenesená",J133,0)</f>
        <v>0</v>
      </c>
      <c r="BH133" s="170">
        <f>IF(N133="zníž. prenesená",J133,0)</f>
        <v>0</v>
      </c>
      <c r="BI133" s="170">
        <f>IF(N133="nulová",J133,0)</f>
        <v>0</v>
      </c>
      <c r="BJ133" s="18" t="s">
        <v>85</v>
      </c>
      <c r="BK133" s="170">
        <f>ROUND(I133*H133,2)</f>
        <v>0</v>
      </c>
      <c r="BL133" s="18" t="s">
        <v>349</v>
      </c>
      <c r="BM133" s="169" t="s">
        <v>948</v>
      </c>
    </row>
    <row r="134" spans="1:65" s="15" customFormat="1">
      <c r="B134" s="188"/>
      <c r="D134" s="172" t="s">
        <v>229</v>
      </c>
      <c r="E134" s="189" t="s">
        <v>1</v>
      </c>
      <c r="F134" s="190" t="s">
        <v>949</v>
      </c>
      <c r="H134" s="189" t="s">
        <v>1</v>
      </c>
      <c r="I134" s="191"/>
      <c r="L134" s="188"/>
      <c r="M134" s="192"/>
      <c r="N134" s="193"/>
      <c r="O134" s="193"/>
      <c r="P134" s="193"/>
      <c r="Q134" s="193"/>
      <c r="R134" s="193"/>
      <c r="S134" s="193"/>
      <c r="T134" s="194"/>
      <c r="AT134" s="189" t="s">
        <v>229</v>
      </c>
      <c r="AU134" s="189" t="s">
        <v>85</v>
      </c>
      <c r="AV134" s="15" t="s">
        <v>78</v>
      </c>
      <c r="AW134" s="15" t="s">
        <v>30</v>
      </c>
      <c r="AX134" s="15" t="s">
        <v>74</v>
      </c>
      <c r="AY134" s="189" t="s">
        <v>222</v>
      </c>
    </row>
    <row r="135" spans="1:65" s="13" customFormat="1" ht="20.399999999999999">
      <c r="B135" s="171"/>
      <c r="D135" s="172" t="s">
        <v>229</v>
      </c>
      <c r="E135" s="173" t="s">
        <v>1</v>
      </c>
      <c r="F135" s="174" t="s">
        <v>1117</v>
      </c>
      <c r="H135" s="175">
        <v>87.72</v>
      </c>
      <c r="I135" s="176"/>
      <c r="L135" s="171"/>
      <c r="M135" s="177"/>
      <c r="N135" s="178"/>
      <c r="O135" s="178"/>
      <c r="P135" s="178"/>
      <c r="Q135" s="178"/>
      <c r="R135" s="178"/>
      <c r="S135" s="178"/>
      <c r="T135" s="179"/>
      <c r="AT135" s="173" t="s">
        <v>229</v>
      </c>
      <c r="AU135" s="173" t="s">
        <v>85</v>
      </c>
      <c r="AV135" s="13" t="s">
        <v>85</v>
      </c>
      <c r="AW135" s="13" t="s">
        <v>30</v>
      </c>
      <c r="AX135" s="13" t="s">
        <v>74</v>
      </c>
      <c r="AY135" s="173" t="s">
        <v>222</v>
      </c>
    </row>
    <row r="136" spans="1:65" s="16" customFormat="1">
      <c r="B136" s="195"/>
      <c r="D136" s="172" t="s">
        <v>229</v>
      </c>
      <c r="E136" s="196" t="s">
        <v>1</v>
      </c>
      <c r="F136" s="197" t="s">
        <v>259</v>
      </c>
      <c r="H136" s="198">
        <v>87.72</v>
      </c>
      <c r="I136" s="199"/>
      <c r="L136" s="195"/>
      <c r="M136" s="200"/>
      <c r="N136" s="201"/>
      <c r="O136" s="201"/>
      <c r="P136" s="201"/>
      <c r="Q136" s="201"/>
      <c r="R136" s="201"/>
      <c r="S136" s="201"/>
      <c r="T136" s="202"/>
      <c r="AT136" s="196" t="s">
        <v>229</v>
      </c>
      <c r="AU136" s="196" t="s">
        <v>85</v>
      </c>
      <c r="AV136" s="16" t="s">
        <v>90</v>
      </c>
      <c r="AW136" s="16" t="s">
        <v>30</v>
      </c>
      <c r="AX136" s="16" t="s">
        <v>74</v>
      </c>
      <c r="AY136" s="196" t="s">
        <v>222</v>
      </c>
    </row>
    <row r="137" spans="1:65" s="14" customFormat="1">
      <c r="B137" s="180"/>
      <c r="D137" s="172" t="s">
        <v>229</v>
      </c>
      <c r="E137" s="181" t="s">
        <v>1</v>
      </c>
      <c r="F137" s="182" t="s">
        <v>232</v>
      </c>
      <c r="H137" s="183">
        <v>87.72</v>
      </c>
      <c r="I137" s="184"/>
      <c r="L137" s="180"/>
      <c r="M137" s="185"/>
      <c r="N137" s="186"/>
      <c r="O137" s="186"/>
      <c r="P137" s="186"/>
      <c r="Q137" s="186"/>
      <c r="R137" s="186"/>
      <c r="S137" s="186"/>
      <c r="T137" s="187"/>
      <c r="AT137" s="181" t="s">
        <v>229</v>
      </c>
      <c r="AU137" s="181" t="s">
        <v>85</v>
      </c>
      <c r="AV137" s="14" t="s">
        <v>114</v>
      </c>
      <c r="AW137" s="14" t="s">
        <v>30</v>
      </c>
      <c r="AX137" s="14" t="s">
        <v>78</v>
      </c>
      <c r="AY137" s="181" t="s">
        <v>222</v>
      </c>
    </row>
    <row r="138" spans="1:65" s="2" customFormat="1" ht="16.5" customHeight="1">
      <c r="A138" s="33"/>
      <c r="B138" s="156"/>
      <c r="C138" s="209" t="s">
        <v>953</v>
      </c>
      <c r="D138" s="209" t="s">
        <v>588</v>
      </c>
      <c r="E138" s="210" t="s">
        <v>954</v>
      </c>
      <c r="F138" s="211" t="s">
        <v>955</v>
      </c>
      <c r="G138" s="212" t="s">
        <v>249</v>
      </c>
      <c r="H138" s="213">
        <v>100.878</v>
      </c>
      <c r="I138" s="214"/>
      <c r="J138" s="215">
        <f>ROUND(I138*H138,2)</f>
        <v>0</v>
      </c>
      <c r="K138" s="216"/>
      <c r="L138" s="217"/>
      <c r="M138" s="218" t="s">
        <v>1</v>
      </c>
      <c r="N138" s="219" t="s">
        <v>40</v>
      </c>
      <c r="O138" s="62"/>
      <c r="P138" s="167">
        <f>O138*H138</f>
        <v>0</v>
      </c>
      <c r="Q138" s="167">
        <v>1.2E-4</v>
      </c>
      <c r="R138" s="167">
        <f>Q138*H138</f>
        <v>1.2105360000000001E-2</v>
      </c>
      <c r="S138" s="167">
        <v>0</v>
      </c>
      <c r="T138" s="16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506</v>
      </c>
      <c r="AT138" s="169" t="s">
        <v>588</v>
      </c>
      <c r="AU138" s="169" t="s">
        <v>85</v>
      </c>
      <c r="AY138" s="18" t="s">
        <v>222</v>
      </c>
      <c r="BE138" s="170">
        <f>IF(N138="základná",J138,0)</f>
        <v>0</v>
      </c>
      <c r="BF138" s="170">
        <f>IF(N138="znížená",J138,0)</f>
        <v>0</v>
      </c>
      <c r="BG138" s="170">
        <f>IF(N138="zákl. prenesená",J138,0)</f>
        <v>0</v>
      </c>
      <c r="BH138" s="170">
        <f>IF(N138="zníž. prenesená",J138,0)</f>
        <v>0</v>
      </c>
      <c r="BI138" s="170">
        <f>IF(N138="nulová",J138,0)</f>
        <v>0</v>
      </c>
      <c r="BJ138" s="18" t="s">
        <v>85</v>
      </c>
      <c r="BK138" s="170">
        <f>ROUND(I138*H138,2)</f>
        <v>0</v>
      </c>
      <c r="BL138" s="18" t="s">
        <v>349</v>
      </c>
      <c r="BM138" s="169" t="s">
        <v>956</v>
      </c>
    </row>
    <row r="139" spans="1:65" s="13" customFormat="1">
      <c r="B139" s="171"/>
      <c r="D139" s="172" t="s">
        <v>229</v>
      </c>
      <c r="F139" s="174" t="s">
        <v>1118</v>
      </c>
      <c r="H139" s="175">
        <v>100.878</v>
      </c>
      <c r="I139" s="176"/>
      <c r="L139" s="171"/>
      <c r="M139" s="177"/>
      <c r="N139" s="178"/>
      <c r="O139" s="178"/>
      <c r="P139" s="178"/>
      <c r="Q139" s="178"/>
      <c r="R139" s="178"/>
      <c r="S139" s="178"/>
      <c r="T139" s="179"/>
      <c r="AT139" s="173" t="s">
        <v>229</v>
      </c>
      <c r="AU139" s="173" t="s">
        <v>85</v>
      </c>
      <c r="AV139" s="13" t="s">
        <v>85</v>
      </c>
      <c r="AW139" s="13" t="s">
        <v>3</v>
      </c>
      <c r="AX139" s="13" t="s">
        <v>78</v>
      </c>
      <c r="AY139" s="173" t="s">
        <v>222</v>
      </c>
    </row>
    <row r="140" spans="1:65" s="2" customFormat="1" ht="24.15" customHeight="1">
      <c r="A140" s="33"/>
      <c r="B140" s="156"/>
      <c r="C140" s="157" t="s">
        <v>958</v>
      </c>
      <c r="D140" s="157" t="s">
        <v>224</v>
      </c>
      <c r="E140" s="158" t="s">
        <v>959</v>
      </c>
      <c r="F140" s="159" t="s">
        <v>960</v>
      </c>
      <c r="G140" s="160" t="s">
        <v>249</v>
      </c>
      <c r="H140" s="161">
        <v>135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0</v>
      </c>
      <c r="R140" s="167">
        <f>Q140*H140</f>
        <v>0</v>
      </c>
      <c r="S140" s="167">
        <v>0</v>
      </c>
      <c r="T140" s="16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349</v>
      </c>
      <c r="AT140" s="169" t="s">
        <v>224</v>
      </c>
      <c r="AU140" s="169" t="s">
        <v>85</v>
      </c>
      <c r="AY140" s="18" t="s">
        <v>222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85</v>
      </c>
      <c r="BK140" s="170">
        <f>ROUND(I140*H140,2)</f>
        <v>0</v>
      </c>
      <c r="BL140" s="18" t="s">
        <v>349</v>
      </c>
      <c r="BM140" s="169" t="s">
        <v>961</v>
      </c>
    </row>
    <row r="141" spans="1:65" s="15" customFormat="1">
      <c r="B141" s="188"/>
      <c r="D141" s="172" t="s">
        <v>229</v>
      </c>
      <c r="E141" s="189" t="s">
        <v>1</v>
      </c>
      <c r="F141" s="190" t="s">
        <v>962</v>
      </c>
      <c r="H141" s="189" t="s">
        <v>1</v>
      </c>
      <c r="I141" s="191"/>
      <c r="L141" s="188"/>
      <c r="M141" s="192"/>
      <c r="N141" s="193"/>
      <c r="O141" s="193"/>
      <c r="P141" s="193"/>
      <c r="Q141" s="193"/>
      <c r="R141" s="193"/>
      <c r="S141" s="193"/>
      <c r="T141" s="194"/>
      <c r="AT141" s="189" t="s">
        <v>229</v>
      </c>
      <c r="AU141" s="189" t="s">
        <v>85</v>
      </c>
      <c r="AV141" s="15" t="s">
        <v>78</v>
      </c>
      <c r="AW141" s="15" t="s">
        <v>30</v>
      </c>
      <c r="AX141" s="15" t="s">
        <v>74</v>
      </c>
      <c r="AY141" s="189" t="s">
        <v>222</v>
      </c>
    </row>
    <row r="142" spans="1:65" s="13" customFormat="1">
      <c r="B142" s="171"/>
      <c r="D142" s="172" t="s">
        <v>229</v>
      </c>
      <c r="E142" s="173" t="s">
        <v>1</v>
      </c>
      <c r="F142" s="174" t="s">
        <v>1119</v>
      </c>
      <c r="H142" s="175">
        <v>135</v>
      </c>
      <c r="I142" s="176"/>
      <c r="L142" s="171"/>
      <c r="M142" s="177"/>
      <c r="N142" s="178"/>
      <c r="O142" s="178"/>
      <c r="P142" s="178"/>
      <c r="Q142" s="178"/>
      <c r="R142" s="178"/>
      <c r="S142" s="178"/>
      <c r="T142" s="179"/>
      <c r="AT142" s="173" t="s">
        <v>229</v>
      </c>
      <c r="AU142" s="173" t="s">
        <v>85</v>
      </c>
      <c r="AV142" s="13" t="s">
        <v>85</v>
      </c>
      <c r="AW142" s="13" t="s">
        <v>30</v>
      </c>
      <c r="AX142" s="13" t="s">
        <v>74</v>
      </c>
      <c r="AY142" s="173" t="s">
        <v>222</v>
      </c>
    </row>
    <row r="143" spans="1:65" s="14" customFormat="1">
      <c r="B143" s="180"/>
      <c r="D143" s="172" t="s">
        <v>229</v>
      </c>
      <c r="E143" s="181" t="s">
        <v>1</v>
      </c>
      <c r="F143" s="182" t="s">
        <v>232</v>
      </c>
      <c r="H143" s="183">
        <v>135</v>
      </c>
      <c r="I143" s="184"/>
      <c r="L143" s="180"/>
      <c r="M143" s="185"/>
      <c r="N143" s="186"/>
      <c r="O143" s="186"/>
      <c r="P143" s="186"/>
      <c r="Q143" s="186"/>
      <c r="R143" s="186"/>
      <c r="S143" s="186"/>
      <c r="T143" s="187"/>
      <c r="AT143" s="181" t="s">
        <v>229</v>
      </c>
      <c r="AU143" s="181" t="s">
        <v>85</v>
      </c>
      <c r="AV143" s="14" t="s">
        <v>114</v>
      </c>
      <c r="AW143" s="14" t="s">
        <v>30</v>
      </c>
      <c r="AX143" s="14" t="s">
        <v>78</v>
      </c>
      <c r="AY143" s="181" t="s">
        <v>222</v>
      </c>
    </row>
    <row r="144" spans="1:65" s="2" customFormat="1" ht="21.75" customHeight="1">
      <c r="A144" s="33"/>
      <c r="B144" s="156"/>
      <c r="C144" s="209" t="s">
        <v>964</v>
      </c>
      <c r="D144" s="209" t="s">
        <v>588</v>
      </c>
      <c r="E144" s="210" t="s">
        <v>965</v>
      </c>
      <c r="F144" s="211" t="s">
        <v>966</v>
      </c>
      <c r="G144" s="212" t="s">
        <v>249</v>
      </c>
      <c r="H144" s="213">
        <v>155.25</v>
      </c>
      <c r="I144" s="214"/>
      <c r="J144" s="215">
        <f>ROUND(I144*H144,2)</f>
        <v>0</v>
      </c>
      <c r="K144" s="216"/>
      <c r="L144" s="217"/>
      <c r="M144" s="218" t="s">
        <v>1</v>
      </c>
      <c r="N144" s="219" t="s">
        <v>40</v>
      </c>
      <c r="O144" s="62"/>
      <c r="P144" s="167">
        <f>O144*H144</f>
        <v>0</v>
      </c>
      <c r="Q144" s="167">
        <v>1.2E-4</v>
      </c>
      <c r="R144" s="167">
        <f>Q144*H144</f>
        <v>1.8630000000000001E-2</v>
      </c>
      <c r="S144" s="167">
        <v>0</v>
      </c>
      <c r="T144" s="16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506</v>
      </c>
      <c r="AT144" s="169" t="s">
        <v>588</v>
      </c>
      <c r="AU144" s="169" t="s">
        <v>85</v>
      </c>
      <c r="AY144" s="18" t="s">
        <v>222</v>
      </c>
      <c r="BE144" s="170">
        <f>IF(N144="základná",J144,0)</f>
        <v>0</v>
      </c>
      <c r="BF144" s="170">
        <f>IF(N144="znížená",J144,0)</f>
        <v>0</v>
      </c>
      <c r="BG144" s="170">
        <f>IF(N144="zákl. prenesená",J144,0)</f>
        <v>0</v>
      </c>
      <c r="BH144" s="170">
        <f>IF(N144="zníž. prenesená",J144,0)</f>
        <v>0</v>
      </c>
      <c r="BI144" s="170">
        <f>IF(N144="nulová",J144,0)</f>
        <v>0</v>
      </c>
      <c r="BJ144" s="18" t="s">
        <v>85</v>
      </c>
      <c r="BK144" s="170">
        <f>ROUND(I144*H144,2)</f>
        <v>0</v>
      </c>
      <c r="BL144" s="18" t="s">
        <v>349</v>
      </c>
      <c r="BM144" s="169" t="s">
        <v>967</v>
      </c>
    </row>
    <row r="145" spans="1:65" s="13" customFormat="1">
      <c r="B145" s="171"/>
      <c r="D145" s="172" t="s">
        <v>229</v>
      </c>
      <c r="F145" s="174" t="s">
        <v>1120</v>
      </c>
      <c r="H145" s="175">
        <v>155.25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229</v>
      </c>
      <c r="AU145" s="173" t="s">
        <v>85</v>
      </c>
      <c r="AV145" s="13" t="s">
        <v>85</v>
      </c>
      <c r="AW145" s="13" t="s">
        <v>3</v>
      </c>
      <c r="AX145" s="13" t="s">
        <v>78</v>
      </c>
      <c r="AY145" s="173" t="s">
        <v>222</v>
      </c>
    </row>
    <row r="146" spans="1:65" s="2" customFormat="1" ht="21.75" customHeight="1">
      <c r="A146" s="33"/>
      <c r="B146" s="156"/>
      <c r="C146" s="157" t="s">
        <v>969</v>
      </c>
      <c r="D146" s="157" t="s">
        <v>224</v>
      </c>
      <c r="E146" s="158" t="s">
        <v>970</v>
      </c>
      <c r="F146" s="159" t="s">
        <v>971</v>
      </c>
      <c r="G146" s="160" t="s">
        <v>249</v>
      </c>
      <c r="H146" s="161">
        <v>87.72</v>
      </c>
      <c r="I146" s="162"/>
      <c r="J146" s="163">
        <f>ROUND(I146*H146,2)</f>
        <v>0</v>
      </c>
      <c r="K146" s="164"/>
      <c r="L146" s="34"/>
      <c r="M146" s="165" t="s">
        <v>1</v>
      </c>
      <c r="N146" s="166" t="s">
        <v>40</v>
      </c>
      <c r="O146" s="62"/>
      <c r="P146" s="167">
        <f>O146*H146</f>
        <v>0</v>
      </c>
      <c r="Q146" s="167">
        <v>0</v>
      </c>
      <c r="R146" s="167">
        <f>Q146*H146</f>
        <v>0</v>
      </c>
      <c r="S146" s="167">
        <v>0</v>
      </c>
      <c r="T146" s="16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349</v>
      </c>
      <c r="AT146" s="169" t="s">
        <v>224</v>
      </c>
      <c r="AU146" s="169" t="s">
        <v>85</v>
      </c>
      <c r="AY146" s="18" t="s">
        <v>222</v>
      </c>
      <c r="BE146" s="170">
        <f>IF(N146="základná",J146,0)</f>
        <v>0</v>
      </c>
      <c r="BF146" s="170">
        <f>IF(N146="znížená",J146,0)</f>
        <v>0</v>
      </c>
      <c r="BG146" s="170">
        <f>IF(N146="zákl. prenesená",J146,0)</f>
        <v>0</v>
      </c>
      <c r="BH146" s="170">
        <f>IF(N146="zníž. prenesená",J146,0)</f>
        <v>0</v>
      </c>
      <c r="BI146" s="170">
        <f>IF(N146="nulová",J146,0)</f>
        <v>0</v>
      </c>
      <c r="BJ146" s="18" t="s">
        <v>85</v>
      </c>
      <c r="BK146" s="170">
        <f>ROUND(I146*H146,2)</f>
        <v>0</v>
      </c>
      <c r="BL146" s="18" t="s">
        <v>349</v>
      </c>
      <c r="BM146" s="169" t="s">
        <v>972</v>
      </c>
    </row>
    <row r="147" spans="1:65" s="15" customFormat="1">
      <c r="B147" s="188"/>
      <c r="D147" s="172" t="s">
        <v>229</v>
      </c>
      <c r="E147" s="189" t="s">
        <v>1</v>
      </c>
      <c r="F147" s="190" t="s">
        <v>949</v>
      </c>
      <c r="H147" s="189" t="s">
        <v>1</v>
      </c>
      <c r="I147" s="191"/>
      <c r="L147" s="188"/>
      <c r="M147" s="192"/>
      <c r="N147" s="193"/>
      <c r="O147" s="193"/>
      <c r="P147" s="193"/>
      <c r="Q147" s="193"/>
      <c r="R147" s="193"/>
      <c r="S147" s="193"/>
      <c r="T147" s="194"/>
      <c r="AT147" s="189" t="s">
        <v>229</v>
      </c>
      <c r="AU147" s="189" t="s">
        <v>85</v>
      </c>
      <c r="AV147" s="15" t="s">
        <v>78</v>
      </c>
      <c r="AW147" s="15" t="s">
        <v>30</v>
      </c>
      <c r="AX147" s="15" t="s">
        <v>74</v>
      </c>
      <c r="AY147" s="189" t="s">
        <v>222</v>
      </c>
    </row>
    <row r="148" spans="1:65" s="13" customFormat="1" ht="20.399999999999999">
      <c r="B148" s="171"/>
      <c r="D148" s="172" t="s">
        <v>229</v>
      </c>
      <c r="E148" s="173" t="s">
        <v>1</v>
      </c>
      <c r="F148" s="174" t="s">
        <v>1117</v>
      </c>
      <c r="H148" s="175">
        <v>87.72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229</v>
      </c>
      <c r="AU148" s="173" t="s">
        <v>85</v>
      </c>
      <c r="AV148" s="13" t="s">
        <v>85</v>
      </c>
      <c r="AW148" s="13" t="s">
        <v>30</v>
      </c>
      <c r="AX148" s="13" t="s">
        <v>74</v>
      </c>
      <c r="AY148" s="173" t="s">
        <v>222</v>
      </c>
    </row>
    <row r="149" spans="1:65" s="16" customFormat="1">
      <c r="B149" s="195"/>
      <c r="D149" s="172" t="s">
        <v>229</v>
      </c>
      <c r="E149" s="196" t="s">
        <v>1</v>
      </c>
      <c r="F149" s="197" t="s">
        <v>259</v>
      </c>
      <c r="H149" s="198">
        <v>87.72</v>
      </c>
      <c r="I149" s="199"/>
      <c r="L149" s="195"/>
      <c r="M149" s="200"/>
      <c r="N149" s="201"/>
      <c r="O149" s="201"/>
      <c r="P149" s="201"/>
      <c r="Q149" s="201"/>
      <c r="R149" s="201"/>
      <c r="S149" s="201"/>
      <c r="T149" s="202"/>
      <c r="AT149" s="196" t="s">
        <v>229</v>
      </c>
      <c r="AU149" s="196" t="s">
        <v>85</v>
      </c>
      <c r="AV149" s="16" t="s">
        <v>90</v>
      </c>
      <c r="AW149" s="16" t="s">
        <v>30</v>
      </c>
      <c r="AX149" s="16" t="s">
        <v>74</v>
      </c>
      <c r="AY149" s="196" t="s">
        <v>222</v>
      </c>
    </row>
    <row r="150" spans="1:65" s="14" customFormat="1">
      <c r="B150" s="180"/>
      <c r="D150" s="172" t="s">
        <v>229</v>
      </c>
      <c r="E150" s="181" t="s">
        <v>1</v>
      </c>
      <c r="F150" s="182" t="s">
        <v>232</v>
      </c>
      <c r="H150" s="183">
        <v>87.72</v>
      </c>
      <c r="I150" s="184"/>
      <c r="L150" s="180"/>
      <c r="M150" s="185"/>
      <c r="N150" s="186"/>
      <c r="O150" s="186"/>
      <c r="P150" s="186"/>
      <c r="Q150" s="186"/>
      <c r="R150" s="186"/>
      <c r="S150" s="186"/>
      <c r="T150" s="187"/>
      <c r="AT150" s="181" t="s">
        <v>229</v>
      </c>
      <c r="AU150" s="181" t="s">
        <v>85</v>
      </c>
      <c r="AV150" s="14" t="s">
        <v>114</v>
      </c>
      <c r="AW150" s="14" t="s">
        <v>30</v>
      </c>
      <c r="AX150" s="14" t="s">
        <v>78</v>
      </c>
      <c r="AY150" s="181" t="s">
        <v>222</v>
      </c>
    </row>
    <row r="151" spans="1:65" s="2" customFormat="1" ht="16.5" customHeight="1">
      <c r="A151" s="33"/>
      <c r="B151" s="156"/>
      <c r="C151" s="209" t="s">
        <v>973</v>
      </c>
      <c r="D151" s="209" t="s">
        <v>588</v>
      </c>
      <c r="E151" s="210" t="s">
        <v>974</v>
      </c>
      <c r="F151" s="211" t="s">
        <v>975</v>
      </c>
      <c r="G151" s="212" t="s">
        <v>249</v>
      </c>
      <c r="H151" s="213">
        <v>100.878</v>
      </c>
      <c r="I151" s="214"/>
      <c r="J151" s="215">
        <f>ROUND(I151*H151,2)</f>
        <v>0</v>
      </c>
      <c r="K151" s="216"/>
      <c r="L151" s="217"/>
      <c r="M151" s="218" t="s">
        <v>1</v>
      </c>
      <c r="N151" s="219" t="s">
        <v>40</v>
      </c>
      <c r="O151" s="62"/>
      <c r="P151" s="167">
        <f>O151*H151</f>
        <v>0</v>
      </c>
      <c r="Q151" s="167">
        <v>1.8000000000000001E-4</v>
      </c>
      <c r="R151" s="167">
        <f>Q151*H151</f>
        <v>1.815804E-2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506</v>
      </c>
      <c r="AT151" s="169" t="s">
        <v>588</v>
      </c>
      <c r="AU151" s="169" t="s">
        <v>85</v>
      </c>
      <c r="AY151" s="18" t="s">
        <v>222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8" t="s">
        <v>85</v>
      </c>
      <c r="BK151" s="170">
        <f>ROUND(I151*H151,2)</f>
        <v>0</v>
      </c>
      <c r="BL151" s="18" t="s">
        <v>349</v>
      </c>
      <c r="BM151" s="169" t="s">
        <v>976</v>
      </c>
    </row>
    <row r="152" spans="1:65" s="13" customFormat="1">
      <c r="B152" s="171"/>
      <c r="D152" s="172" t="s">
        <v>229</v>
      </c>
      <c r="F152" s="174" t="s">
        <v>1118</v>
      </c>
      <c r="H152" s="175">
        <v>100.878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229</v>
      </c>
      <c r="AU152" s="173" t="s">
        <v>85</v>
      </c>
      <c r="AV152" s="13" t="s">
        <v>85</v>
      </c>
      <c r="AW152" s="13" t="s">
        <v>3</v>
      </c>
      <c r="AX152" s="13" t="s">
        <v>78</v>
      </c>
      <c r="AY152" s="173" t="s">
        <v>222</v>
      </c>
    </row>
    <row r="153" spans="1:65" s="2" customFormat="1" ht="24.15" customHeight="1">
      <c r="A153" s="33"/>
      <c r="B153" s="156"/>
      <c r="C153" s="157" t="s">
        <v>977</v>
      </c>
      <c r="D153" s="157" t="s">
        <v>224</v>
      </c>
      <c r="E153" s="158" t="s">
        <v>978</v>
      </c>
      <c r="F153" s="159" t="s">
        <v>979</v>
      </c>
      <c r="G153" s="160" t="s">
        <v>482</v>
      </c>
      <c r="H153" s="161">
        <v>4.9000000000000002E-2</v>
      </c>
      <c r="I153" s="162"/>
      <c r="J153" s="163">
        <f>ROUND(I153*H153,2)</f>
        <v>0</v>
      </c>
      <c r="K153" s="164"/>
      <c r="L153" s="34"/>
      <c r="M153" s="165" t="s">
        <v>1</v>
      </c>
      <c r="N153" s="166" t="s">
        <v>40</v>
      </c>
      <c r="O153" s="62"/>
      <c r="P153" s="167">
        <f>O153*H153</f>
        <v>0</v>
      </c>
      <c r="Q153" s="167">
        <v>0</v>
      </c>
      <c r="R153" s="167">
        <f>Q153*H153</f>
        <v>0</v>
      </c>
      <c r="S153" s="167">
        <v>0</v>
      </c>
      <c r="T153" s="16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349</v>
      </c>
      <c r="AT153" s="169" t="s">
        <v>224</v>
      </c>
      <c r="AU153" s="169" t="s">
        <v>85</v>
      </c>
      <c r="AY153" s="18" t="s">
        <v>222</v>
      </c>
      <c r="BE153" s="170">
        <f>IF(N153="základná",J153,0)</f>
        <v>0</v>
      </c>
      <c r="BF153" s="170">
        <f>IF(N153="znížená",J153,0)</f>
        <v>0</v>
      </c>
      <c r="BG153" s="170">
        <f>IF(N153="zákl. prenesená",J153,0)</f>
        <v>0</v>
      </c>
      <c r="BH153" s="170">
        <f>IF(N153="zníž. prenesená",J153,0)</f>
        <v>0</v>
      </c>
      <c r="BI153" s="170">
        <f>IF(N153="nulová",J153,0)</f>
        <v>0</v>
      </c>
      <c r="BJ153" s="18" t="s">
        <v>85</v>
      </c>
      <c r="BK153" s="170">
        <f>ROUND(I153*H153,2)</f>
        <v>0</v>
      </c>
      <c r="BL153" s="18" t="s">
        <v>349</v>
      </c>
      <c r="BM153" s="169" t="s">
        <v>980</v>
      </c>
    </row>
    <row r="154" spans="1:65" s="12" customFormat="1" ht="22.95" customHeight="1">
      <c r="B154" s="143"/>
      <c r="D154" s="144" t="s">
        <v>73</v>
      </c>
      <c r="E154" s="154" t="s">
        <v>981</v>
      </c>
      <c r="F154" s="154" t="s">
        <v>982</v>
      </c>
      <c r="I154" s="146"/>
      <c r="J154" s="155">
        <f>BK154</f>
        <v>0</v>
      </c>
      <c r="L154" s="143"/>
      <c r="M154" s="148"/>
      <c r="N154" s="149"/>
      <c r="O154" s="149"/>
      <c r="P154" s="150">
        <f>SUM(P155:P162)</f>
        <v>0</v>
      </c>
      <c r="Q154" s="149"/>
      <c r="R154" s="150">
        <f>SUM(R155:R162)</f>
        <v>0.2147376</v>
      </c>
      <c r="S154" s="149"/>
      <c r="T154" s="151">
        <f>SUM(T155:T162)</f>
        <v>0</v>
      </c>
      <c r="AR154" s="144" t="s">
        <v>85</v>
      </c>
      <c r="AT154" s="152" t="s">
        <v>73</v>
      </c>
      <c r="AU154" s="152" t="s">
        <v>78</v>
      </c>
      <c r="AY154" s="144" t="s">
        <v>222</v>
      </c>
      <c r="BK154" s="153">
        <f>SUM(BK155:BK162)</f>
        <v>0</v>
      </c>
    </row>
    <row r="155" spans="1:65" s="2" customFormat="1" ht="24.15" customHeight="1">
      <c r="A155" s="33"/>
      <c r="B155" s="156"/>
      <c r="C155" s="157" t="s">
        <v>983</v>
      </c>
      <c r="D155" s="157" t="s">
        <v>224</v>
      </c>
      <c r="E155" s="158" t="s">
        <v>984</v>
      </c>
      <c r="F155" s="159" t="s">
        <v>985</v>
      </c>
      <c r="G155" s="160" t="s">
        <v>249</v>
      </c>
      <c r="H155" s="161">
        <v>87.72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0</v>
      </c>
      <c r="R155" s="167">
        <f>Q155*H155</f>
        <v>0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349</v>
      </c>
      <c r="AT155" s="169" t="s">
        <v>224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349</v>
      </c>
      <c r="BM155" s="169" t="s">
        <v>986</v>
      </c>
    </row>
    <row r="156" spans="1:65" s="15" customFormat="1">
      <c r="B156" s="188"/>
      <c r="D156" s="172" t="s">
        <v>229</v>
      </c>
      <c r="E156" s="189" t="s">
        <v>1</v>
      </c>
      <c r="F156" s="190" t="s">
        <v>949</v>
      </c>
      <c r="H156" s="189" t="s">
        <v>1</v>
      </c>
      <c r="I156" s="191"/>
      <c r="L156" s="188"/>
      <c r="M156" s="192"/>
      <c r="N156" s="193"/>
      <c r="O156" s="193"/>
      <c r="P156" s="193"/>
      <c r="Q156" s="193"/>
      <c r="R156" s="193"/>
      <c r="S156" s="193"/>
      <c r="T156" s="194"/>
      <c r="AT156" s="189" t="s">
        <v>229</v>
      </c>
      <c r="AU156" s="189" t="s">
        <v>85</v>
      </c>
      <c r="AV156" s="15" t="s">
        <v>78</v>
      </c>
      <c r="AW156" s="15" t="s">
        <v>30</v>
      </c>
      <c r="AX156" s="15" t="s">
        <v>74</v>
      </c>
      <c r="AY156" s="189" t="s">
        <v>222</v>
      </c>
    </row>
    <row r="157" spans="1:65" s="13" customFormat="1" ht="20.399999999999999">
      <c r="B157" s="171"/>
      <c r="D157" s="172" t="s">
        <v>229</v>
      </c>
      <c r="E157" s="173" t="s">
        <v>1</v>
      </c>
      <c r="F157" s="174" t="s">
        <v>1117</v>
      </c>
      <c r="H157" s="175">
        <v>87.72</v>
      </c>
      <c r="I157" s="176"/>
      <c r="L157" s="171"/>
      <c r="M157" s="177"/>
      <c r="N157" s="178"/>
      <c r="O157" s="178"/>
      <c r="P157" s="178"/>
      <c r="Q157" s="178"/>
      <c r="R157" s="178"/>
      <c r="S157" s="178"/>
      <c r="T157" s="179"/>
      <c r="AT157" s="173" t="s">
        <v>229</v>
      </c>
      <c r="AU157" s="173" t="s">
        <v>85</v>
      </c>
      <c r="AV157" s="13" t="s">
        <v>85</v>
      </c>
      <c r="AW157" s="13" t="s">
        <v>30</v>
      </c>
      <c r="AX157" s="13" t="s">
        <v>74</v>
      </c>
      <c r="AY157" s="173" t="s">
        <v>222</v>
      </c>
    </row>
    <row r="158" spans="1:65" s="16" customFormat="1">
      <c r="B158" s="195"/>
      <c r="D158" s="172" t="s">
        <v>229</v>
      </c>
      <c r="E158" s="196" t="s">
        <v>1</v>
      </c>
      <c r="F158" s="197" t="s">
        <v>259</v>
      </c>
      <c r="H158" s="198">
        <v>87.72</v>
      </c>
      <c r="I158" s="199"/>
      <c r="L158" s="195"/>
      <c r="M158" s="200"/>
      <c r="N158" s="201"/>
      <c r="O158" s="201"/>
      <c r="P158" s="201"/>
      <c r="Q158" s="201"/>
      <c r="R158" s="201"/>
      <c r="S158" s="201"/>
      <c r="T158" s="202"/>
      <c r="AT158" s="196" t="s">
        <v>229</v>
      </c>
      <c r="AU158" s="196" t="s">
        <v>85</v>
      </c>
      <c r="AV158" s="16" t="s">
        <v>90</v>
      </c>
      <c r="AW158" s="16" t="s">
        <v>30</v>
      </c>
      <c r="AX158" s="16" t="s">
        <v>74</v>
      </c>
      <c r="AY158" s="196" t="s">
        <v>222</v>
      </c>
    </row>
    <row r="159" spans="1:65" s="14" customFormat="1">
      <c r="B159" s="180"/>
      <c r="D159" s="172" t="s">
        <v>229</v>
      </c>
      <c r="E159" s="181" t="s">
        <v>1</v>
      </c>
      <c r="F159" s="182" t="s">
        <v>232</v>
      </c>
      <c r="H159" s="183">
        <v>87.72</v>
      </c>
      <c r="I159" s="184"/>
      <c r="L159" s="180"/>
      <c r="M159" s="185"/>
      <c r="N159" s="186"/>
      <c r="O159" s="186"/>
      <c r="P159" s="186"/>
      <c r="Q159" s="186"/>
      <c r="R159" s="186"/>
      <c r="S159" s="186"/>
      <c r="T159" s="187"/>
      <c r="AT159" s="181" t="s">
        <v>229</v>
      </c>
      <c r="AU159" s="181" t="s">
        <v>85</v>
      </c>
      <c r="AV159" s="14" t="s">
        <v>114</v>
      </c>
      <c r="AW159" s="14" t="s">
        <v>30</v>
      </c>
      <c r="AX159" s="14" t="s">
        <v>78</v>
      </c>
      <c r="AY159" s="181" t="s">
        <v>222</v>
      </c>
    </row>
    <row r="160" spans="1:65" s="2" customFormat="1" ht="24.15" customHeight="1">
      <c r="A160" s="33"/>
      <c r="B160" s="156"/>
      <c r="C160" s="209" t="s">
        <v>987</v>
      </c>
      <c r="D160" s="209" t="s">
        <v>588</v>
      </c>
      <c r="E160" s="210" t="s">
        <v>988</v>
      </c>
      <c r="F160" s="211" t="s">
        <v>989</v>
      </c>
      <c r="G160" s="212" t="s">
        <v>249</v>
      </c>
      <c r="H160" s="213">
        <v>89.474000000000004</v>
      </c>
      <c r="I160" s="214"/>
      <c r="J160" s="215">
        <f>ROUND(I160*H160,2)</f>
        <v>0</v>
      </c>
      <c r="K160" s="216"/>
      <c r="L160" s="217"/>
      <c r="M160" s="218" t="s">
        <v>1</v>
      </c>
      <c r="N160" s="219" t="s">
        <v>40</v>
      </c>
      <c r="O160" s="62"/>
      <c r="P160" s="167">
        <f>O160*H160</f>
        <v>0</v>
      </c>
      <c r="Q160" s="167">
        <v>2.3999999999999998E-3</v>
      </c>
      <c r="R160" s="167">
        <f>Q160*H160</f>
        <v>0.2147376</v>
      </c>
      <c r="S160" s="167">
        <v>0</v>
      </c>
      <c r="T160" s="16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506</v>
      </c>
      <c r="AT160" s="169" t="s">
        <v>588</v>
      </c>
      <c r="AU160" s="169" t="s">
        <v>85</v>
      </c>
      <c r="AY160" s="18" t="s">
        <v>222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8" t="s">
        <v>85</v>
      </c>
      <c r="BK160" s="170">
        <f>ROUND(I160*H160,2)</f>
        <v>0</v>
      </c>
      <c r="BL160" s="18" t="s">
        <v>349</v>
      </c>
      <c r="BM160" s="169" t="s">
        <v>990</v>
      </c>
    </row>
    <row r="161" spans="1:65" s="13" customFormat="1">
      <c r="B161" s="171"/>
      <c r="D161" s="172" t="s">
        <v>229</v>
      </c>
      <c r="F161" s="174" t="s">
        <v>1121</v>
      </c>
      <c r="H161" s="175">
        <v>89.474000000000004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229</v>
      </c>
      <c r="AU161" s="173" t="s">
        <v>85</v>
      </c>
      <c r="AV161" s="13" t="s">
        <v>85</v>
      </c>
      <c r="AW161" s="13" t="s">
        <v>3</v>
      </c>
      <c r="AX161" s="13" t="s">
        <v>78</v>
      </c>
      <c r="AY161" s="173" t="s">
        <v>222</v>
      </c>
    </row>
    <row r="162" spans="1:65" s="2" customFormat="1" ht="24.15" customHeight="1">
      <c r="A162" s="33"/>
      <c r="B162" s="156"/>
      <c r="C162" s="157" t="s">
        <v>992</v>
      </c>
      <c r="D162" s="157" t="s">
        <v>224</v>
      </c>
      <c r="E162" s="158" t="s">
        <v>993</v>
      </c>
      <c r="F162" s="159" t="s">
        <v>994</v>
      </c>
      <c r="G162" s="160" t="s">
        <v>482</v>
      </c>
      <c r="H162" s="161">
        <v>0.215</v>
      </c>
      <c r="I162" s="162"/>
      <c r="J162" s="163">
        <f>ROUND(I162*H162,2)</f>
        <v>0</v>
      </c>
      <c r="K162" s="164"/>
      <c r="L162" s="34"/>
      <c r="M162" s="165" t="s">
        <v>1</v>
      </c>
      <c r="N162" s="166" t="s">
        <v>40</v>
      </c>
      <c r="O162" s="62"/>
      <c r="P162" s="167">
        <f>O162*H162</f>
        <v>0</v>
      </c>
      <c r="Q162" s="167">
        <v>0</v>
      </c>
      <c r="R162" s="167">
        <f>Q162*H162</f>
        <v>0</v>
      </c>
      <c r="S162" s="167">
        <v>0</v>
      </c>
      <c r="T162" s="16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349</v>
      </c>
      <c r="AT162" s="169" t="s">
        <v>224</v>
      </c>
      <c r="AU162" s="169" t="s">
        <v>85</v>
      </c>
      <c r="AY162" s="18" t="s">
        <v>222</v>
      </c>
      <c r="BE162" s="170">
        <f>IF(N162="základná",J162,0)</f>
        <v>0</v>
      </c>
      <c r="BF162" s="170">
        <f>IF(N162="znížená",J162,0)</f>
        <v>0</v>
      </c>
      <c r="BG162" s="170">
        <f>IF(N162="zákl. prenesená",J162,0)</f>
        <v>0</v>
      </c>
      <c r="BH162" s="170">
        <f>IF(N162="zníž. prenesená",J162,0)</f>
        <v>0</v>
      </c>
      <c r="BI162" s="170">
        <f>IF(N162="nulová",J162,0)</f>
        <v>0</v>
      </c>
      <c r="BJ162" s="18" t="s">
        <v>85</v>
      </c>
      <c r="BK162" s="170">
        <f>ROUND(I162*H162,2)</f>
        <v>0</v>
      </c>
      <c r="BL162" s="18" t="s">
        <v>349</v>
      </c>
      <c r="BM162" s="169" t="s">
        <v>995</v>
      </c>
    </row>
    <row r="163" spans="1:65" s="12" customFormat="1" ht="22.95" customHeight="1">
      <c r="B163" s="143"/>
      <c r="D163" s="144" t="s">
        <v>73</v>
      </c>
      <c r="E163" s="154" t="s">
        <v>512</v>
      </c>
      <c r="F163" s="154" t="s">
        <v>513</v>
      </c>
      <c r="I163" s="146"/>
      <c r="J163" s="155">
        <f>BK163</f>
        <v>0</v>
      </c>
      <c r="L163" s="143"/>
      <c r="M163" s="148"/>
      <c r="N163" s="149"/>
      <c r="O163" s="149"/>
      <c r="P163" s="150">
        <f>SUM(P164:P174)</f>
        <v>0</v>
      </c>
      <c r="Q163" s="149"/>
      <c r="R163" s="150">
        <f>SUM(R164:R174)</f>
        <v>2.028807</v>
      </c>
      <c r="S163" s="149"/>
      <c r="T163" s="151">
        <f>SUM(T164:T174)</f>
        <v>0</v>
      </c>
      <c r="AR163" s="144" t="s">
        <v>85</v>
      </c>
      <c r="AT163" s="152" t="s">
        <v>73</v>
      </c>
      <c r="AU163" s="152" t="s">
        <v>78</v>
      </c>
      <c r="AY163" s="144" t="s">
        <v>222</v>
      </c>
      <c r="BK163" s="153">
        <f>SUM(BK164:BK174)</f>
        <v>0</v>
      </c>
    </row>
    <row r="164" spans="1:65" s="2" customFormat="1" ht="24.15" customHeight="1">
      <c r="A164" s="33"/>
      <c r="B164" s="156"/>
      <c r="C164" s="157" t="s">
        <v>996</v>
      </c>
      <c r="D164" s="157" t="s">
        <v>224</v>
      </c>
      <c r="E164" s="158" t="s">
        <v>997</v>
      </c>
      <c r="F164" s="159" t="s">
        <v>998</v>
      </c>
      <c r="G164" s="160" t="s">
        <v>249</v>
      </c>
      <c r="H164" s="161">
        <v>135</v>
      </c>
      <c r="I164" s="162"/>
      <c r="J164" s="163">
        <f>ROUND(I164*H164,2)</f>
        <v>0</v>
      </c>
      <c r="K164" s="164"/>
      <c r="L164" s="34"/>
      <c r="M164" s="165" t="s">
        <v>1</v>
      </c>
      <c r="N164" s="166" t="s">
        <v>40</v>
      </c>
      <c r="O164" s="62"/>
      <c r="P164" s="167">
        <f>O164*H164</f>
        <v>0</v>
      </c>
      <c r="Q164" s="167">
        <v>0</v>
      </c>
      <c r="R164" s="167">
        <f>Q164*H164</f>
        <v>0</v>
      </c>
      <c r="S164" s="167">
        <v>0</v>
      </c>
      <c r="T164" s="16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349</v>
      </c>
      <c r="AT164" s="169" t="s">
        <v>224</v>
      </c>
      <c r="AU164" s="169" t="s">
        <v>85</v>
      </c>
      <c r="AY164" s="18" t="s">
        <v>222</v>
      </c>
      <c r="BE164" s="170">
        <f>IF(N164="základná",J164,0)</f>
        <v>0</v>
      </c>
      <c r="BF164" s="170">
        <f>IF(N164="znížená",J164,0)</f>
        <v>0</v>
      </c>
      <c r="BG164" s="170">
        <f>IF(N164="zákl. prenesená",J164,0)</f>
        <v>0</v>
      </c>
      <c r="BH164" s="170">
        <f>IF(N164="zníž. prenesená",J164,0)</f>
        <v>0</v>
      </c>
      <c r="BI164" s="170">
        <f>IF(N164="nulová",J164,0)</f>
        <v>0</v>
      </c>
      <c r="BJ164" s="18" t="s">
        <v>85</v>
      </c>
      <c r="BK164" s="170">
        <f>ROUND(I164*H164,2)</f>
        <v>0</v>
      </c>
      <c r="BL164" s="18" t="s">
        <v>349</v>
      </c>
      <c r="BM164" s="169" t="s">
        <v>999</v>
      </c>
    </row>
    <row r="165" spans="1:65" s="15" customFormat="1">
      <c r="B165" s="188"/>
      <c r="D165" s="172" t="s">
        <v>229</v>
      </c>
      <c r="E165" s="189" t="s">
        <v>1</v>
      </c>
      <c r="F165" s="190" t="s">
        <v>1000</v>
      </c>
      <c r="H165" s="189" t="s">
        <v>1</v>
      </c>
      <c r="I165" s="191"/>
      <c r="L165" s="188"/>
      <c r="M165" s="192"/>
      <c r="N165" s="193"/>
      <c r="O165" s="193"/>
      <c r="P165" s="193"/>
      <c r="Q165" s="193"/>
      <c r="R165" s="193"/>
      <c r="S165" s="193"/>
      <c r="T165" s="194"/>
      <c r="AT165" s="189" t="s">
        <v>229</v>
      </c>
      <c r="AU165" s="189" t="s">
        <v>85</v>
      </c>
      <c r="AV165" s="15" t="s">
        <v>78</v>
      </c>
      <c r="AW165" s="15" t="s">
        <v>30</v>
      </c>
      <c r="AX165" s="15" t="s">
        <v>74</v>
      </c>
      <c r="AY165" s="189" t="s">
        <v>222</v>
      </c>
    </row>
    <row r="166" spans="1:65" s="13" customFormat="1">
      <c r="B166" s="171"/>
      <c r="D166" s="172" t="s">
        <v>229</v>
      </c>
      <c r="E166" s="173" t="s">
        <v>1</v>
      </c>
      <c r="F166" s="174" t="s">
        <v>1119</v>
      </c>
      <c r="H166" s="175">
        <v>135</v>
      </c>
      <c r="I166" s="176"/>
      <c r="L166" s="171"/>
      <c r="M166" s="177"/>
      <c r="N166" s="178"/>
      <c r="O166" s="178"/>
      <c r="P166" s="178"/>
      <c r="Q166" s="178"/>
      <c r="R166" s="178"/>
      <c r="S166" s="178"/>
      <c r="T166" s="179"/>
      <c r="AT166" s="173" t="s">
        <v>229</v>
      </c>
      <c r="AU166" s="173" t="s">
        <v>85</v>
      </c>
      <c r="AV166" s="13" t="s">
        <v>85</v>
      </c>
      <c r="AW166" s="13" t="s">
        <v>30</v>
      </c>
      <c r="AX166" s="13" t="s">
        <v>74</v>
      </c>
      <c r="AY166" s="173" t="s">
        <v>222</v>
      </c>
    </row>
    <row r="167" spans="1:65" s="14" customFormat="1">
      <c r="B167" s="180"/>
      <c r="D167" s="172" t="s">
        <v>229</v>
      </c>
      <c r="E167" s="181" t="s">
        <v>1</v>
      </c>
      <c r="F167" s="182" t="s">
        <v>232</v>
      </c>
      <c r="H167" s="183">
        <v>135</v>
      </c>
      <c r="I167" s="184"/>
      <c r="L167" s="180"/>
      <c r="M167" s="185"/>
      <c r="N167" s="186"/>
      <c r="O167" s="186"/>
      <c r="P167" s="186"/>
      <c r="Q167" s="186"/>
      <c r="R167" s="186"/>
      <c r="S167" s="186"/>
      <c r="T167" s="187"/>
      <c r="AT167" s="181" t="s">
        <v>229</v>
      </c>
      <c r="AU167" s="181" t="s">
        <v>85</v>
      </c>
      <c r="AV167" s="14" t="s">
        <v>114</v>
      </c>
      <c r="AW167" s="14" t="s">
        <v>30</v>
      </c>
      <c r="AX167" s="14" t="s">
        <v>78</v>
      </c>
      <c r="AY167" s="181" t="s">
        <v>222</v>
      </c>
    </row>
    <row r="168" spans="1:65" s="2" customFormat="1" ht="16.5" customHeight="1">
      <c r="A168" s="33"/>
      <c r="B168" s="156"/>
      <c r="C168" s="209" t="s">
        <v>1001</v>
      </c>
      <c r="D168" s="209" t="s">
        <v>588</v>
      </c>
      <c r="E168" s="210" t="s">
        <v>1002</v>
      </c>
      <c r="F168" s="211" t="s">
        <v>1003</v>
      </c>
      <c r="G168" s="212" t="s">
        <v>235</v>
      </c>
      <c r="H168" s="213">
        <v>3.5640000000000001</v>
      </c>
      <c r="I168" s="214"/>
      <c r="J168" s="215">
        <f>ROUND(I168*H168,2)</f>
        <v>0</v>
      </c>
      <c r="K168" s="216"/>
      <c r="L168" s="217"/>
      <c r="M168" s="218" t="s">
        <v>1</v>
      </c>
      <c r="N168" s="219" t="s">
        <v>40</v>
      </c>
      <c r="O168" s="62"/>
      <c r="P168" s="167">
        <f>O168*H168</f>
        <v>0</v>
      </c>
      <c r="Q168" s="167">
        <v>0.55000000000000004</v>
      </c>
      <c r="R168" s="167">
        <f>Q168*H168</f>
        <v>1.9602000000000002</v>
      </c>
      <c r="S168" s="167">
        <v>0</v>
      </c>
      <c r="T168" s="16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506</v>
      </c>
      <c r="AT168" s="169" t="s">
        <v>588</v>
      </c>
      <c r="AU168" s="169" t="s">
        <v>85</v>
      </c>
      <c r="AY168" s="18" t="s">
        <v>222</v>
      </c>
      <c r="BE168" s="170">
        <f>IF(N168="základná",J168,0)</f>
        <v>0</v>
      </c>
      <c r="BF168" s="170">
        <f>IF(N168="znížená",J168,0)</f>
        <v>0</v>
      </c>
      <c r="BG168" s="170">
        <f>IF(N168="zákl. prenesená",J168,0)</f>
        <v>0</v>
      </c>
      <c r="BH168" s="170">
        <f>IF(N168="zníž. prenesená",J168,0)</f>
        <v>0</v>
      </c>
      <c r="BI168" s="170">
        <f>IF(N168="nulová",J168,0)</f>
        <v>0</v>
      </c>
      <c r="BJ168" s="18" t="s">
        <v>85</v>
      </c>
      <c r="BK168" s="170">
        <f>ROUND(I168*H168,2)</f>
        <v>0</v>
      </c>
      <c r="BL168" s="18" t="s">
        <v>349</v>
      </c>
      <c r="BM168" s="169" t="s">
        <v>1004</v>
      </c>
    </row>
    <row r="169" spans="1:65" s="13" customFormat="1">
      <c r="B169" s="171"/>
      <c r="D169" s="172" t="s">
        <v>229</v>
      </c>
      <c r="F169" s="174" t="s">
        <v>1122</v>
      </c>
      <c r="H169" s="175">
        <v>3.5640000000000001</v>
      </c>
      <c r="I169" s="176"/>
      <c r="L169" s="171"/>
      <c r="M169" s="177"/>
      <c r="N169" s="178"/>
      <c r="O169" s="178"/>
      <c r="P169" s="178"/>
      <c r="Q169" s="178"/>
      <c r="R169" s="178"/>
      <c r="S169" s="178"/>
      <c r="T169" s="179"/>
      <c r="AT169" s="173" t="s">
        <v>229</v>
      </c>
      <c r="AU169" s="173" t="s">
        <v>85</v>
      </c>
      <c r="AV169" s="13" t="s">
        <v>85</v>
      </c>
      <c r="AW169" s="13" t="s">
        <v>3</v>
      </c>
      <c r="AX169" s="13" t="s">
        <v>78</v>
      </c>
      <c r="AY169" s="173" t="s">
        <v>222</v>
      </c>
    </row>
    <row r="170" spans="1:65" s="2" customFormat="1" ht="44.25" customHeight="1">
      <c r="A170" s="33"/>
      <c r="B170" s="156"/>
      <c r="C170" s="157" t="s">
        <v>1017</v>
      </c>
      <c r="D170" s="157" t="s">
        <v>224</v>
      </c>
      <c r="E170" s="158" t="s">
        <v>1018</v>
      </c>
      <c r="F170" s="159" t="s">
        <v>1019</v>
      </c>
      <c r="G170" s="160" t="s">
        <v>235</v>
      </c>
      <c r="H170" s="161">
        <v>2.97</v>
      </c>
      <c r="I170" s="162"/>
      <c r="J170" s="163">
        <f>ROUND(I170*H170,2)</f>
        <v>0</v>
      </c>
      <c r="K170" s="164"/>
      <c r="L170" s="34"/>
      <c r="M170" s="165" t="s">
        <v>1</v>
      </c>
      <c r="N170" s="166" t="s">
        <v>40</v>
      </c>
      <c r="O170" s="62"/>
      <c r="P170" s="167">
        <f>O170*H170</f>
        <v>0</v>
      </c>
      <c r="Q170" s="167">
        <v>2.3099999999999999E-2</v>
      </c>
      <c r="R170" s="167">
        <f>Q170*H170</f>
        <v>6.8607000000000001E-2</v>
      </c>
      <c r="S170" s="167">
        <v>0</v>
      </c>
      <c r="T170" s="16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349</v>
      </c>
      <c r="AT170" s="169" t="s">
        <v>224</v>
      </c>
      <c r="AU170" s="169" t="s">
        <v>85</v>
      </c>
      <c r="AY170" s="18" t="s">
        <v>222</v>
      </c>
      <c r="BE170" s="170">
        <f>IF(N170="základná",J170,0)</f>
        <v>0</v>
      </c>
      <c r="BF170" s="170">
        <f>IF(N170="znížená",J170,0)</f>
        <v>0</v>
      </c>
      <c r="BG170" s="170">
        <f>IF(N170="zákl. prenesená",J170,0)</f>
        <v>0</v>
      </c>
      <c r="BH170" s="170">
        <f>IF(N170="zníž. prenesená",J170,0)</f>
        <v>0</v>
      </c>
      <c r="BI170" s="170">
        <f>IF(N170="nulová",J170,0)</f>
        <v>0</v>
      </c>
      <c r="BJ170" s="18" t="s">
        <v>85</v>
      </c>
      <c r="BK170" s="170">
        <f>ROUND(I170*H170,2)</f>
        <v>0</v>
      </c>
      <c r="BL170" s="18" t="s">
        <v>349</v>
      </c>
      <c r="BM170" s="169" t="s">
        <v>1020</v>
      </c>
    </row>
    <row r="171" spans="1:65" s="15" customFormat="1">
      <c r="B171" s="188"/>
      <c r="D171" s="172" t="s">
        <v>229</v>
      </c>
      <c r="E171" s="189" t="s">
        <v>1</v>
      </c>
      <c r="F171" s="190" t="s">
        <v>1021</v>
      </c>
      <c r="H171" s="189" t="s">
        <v>1</v>
      </c>
      <c r="I171" s="191"/>
      <c r="L171" s="188"/>
      <c r="M171" s="192"/>
      <c r="N171" s="193"/>
      <c r="O171" s="193"/>
      <c r="P171" s="193"/>
      <c r="Q171" s="193"/>
      <c r="R171" s="193"/>
      <c r="S171" s="193"/>
      <c r="T171" s="194"/>
      <c r="AT171" s="189" t="s">
        <v>229</v>
      </c>
      <c r="AU171" s="189" t="s">
        <v>85</v>
      </c>
      <c r="AV171" s="15" t="s">
        <v>78</v>
      </c>
      <c r="AW171" s="15" t="s">
        <v>30</v>
      </c>
      <c r="AX171" s="15" t="s">
        <v>74</v>
      </c>
      <c r="AY171" s="189" t="s">
        <v>222</v>
      </c>
    </row>
    <row r="172" spans="1:65" s="13" customFormat="1">
      <c r="B172" s="171"/>
      <c r="D172" s="172" t="s">
        <v>229</v>
      </c>
      <c r="E172" s="173" t="s">
        <v>1</v>
      </c>
      <c r="F172" s="174" t="s">
        <v>1123</v>
      </c>
      <c r="H172" s="175">
        <v>2.97</v>
      </c>
      <c r="I172" s="176"/>
      <c r="L172" s="171"/>
      <c r="M172" s="177"/>
      <c r="N172" s="178"/>
      <c r="O172" s="178"/>
      <c r="P172" s="178"/>
      <c r="Q172" s="178"/>
      <c r="R172" s="178"/>
      <c r="S172" s="178"/>
      <c r="T172" s="179"/>
      <c r="AT172" s="173" t="s">
        <v>229</v>
      </c>
      <c r="AU172" s="173" t="s">
        <v>85</v>
      </c>
      <c r="AV172" s="13" t="s">
        <v>85</v>
      </c>
      <c r="AW172" s="13" t="s">
        <v>30</v>
      </c>
      <c r="AX172" s="13" t="s">
        <v>74</v>
      </c>
      <c r="AY172" s="173" t="s">
        <v>222</v>
      </c>
    </row>
    <row r="173" spans="1:65" s="14" customFormat="1">
      <c r="B173" s="180"/>
      <c r="D173" s="172" t="s">
        <v>229</v>
      </c>
      <c r="E173" s="181" t="s">
        <v>1</v>
      </c>
      <c r="F173" s="182" t="s">
        <v>232</v>
      </c>
      <c r="H173" s="183">
        <v>2.97</v>
      </c>
      <c r="I173" s="184"/>
      <c r="L173" s="180"/>
      <c r="M173" s="185"/>
      <c r="N173" s="186"/>
      <c r="O173" s="186"/>
      <c r="P173" s="186"/>
      <c r="Q173" s="186"/>
      <c r="R173" s="186"/>
      <c r="S173" s="186"/>
      <c r="T173" s="187"/>
      <c r="AT173" s="181" t="s">
        <v>229</v>
      </c>
      <c r="AU173" s="181" t="s">
        <v>85</v>
      </c>
      <c r="AV173" s="14" t="s">
        <v>114</v>
      </c>
      <c r="AW173" s="14" t="s">
        <v>30</v>
      </c>
      <c r="AX173" s="14" t="s">
        <v>78</v>
      </c>
      <c r="AY173" s="181" t="s">
        <v>222</v>
      </c>
    </row>
    <row r="174" spans="1:65" s="2" customFormat="1" ht="24.15" customHeight="1">
      <c r="A174" s="33"/>
      <c r="B174" s="156"/>
      <c r="C174" s="157" t="s">
        <v>1025</v>
      </c>
      <c r="D174" s="157" t="s">
        <v>224</v>
      </c>
      <c r="E174" s="158" t="s">
        <v>1026</v>
      </c>
      <c r="F174" s="159" t="s">
        <v>1027</v>
      </c>
      <c r="G174" s="160" t="s">
        <v>482</v>
      </c>
      <c r="H174" s="161">
        <v>2.0289999999999999</v>
      </c>
      <c r="I174" s="162"/>
      <c r="J174" s="163">
        <f>ROUND(I174*H174,2)</f>
        <v>0</v>
      </c>
      <c r="K174" s="164"/>
      <c r="L174" s="34"/>
      <c r="M174" s="165" t="s">
        <v>1</v>
      </c>
      <c r="N174" s="166" t="s">
        <v>40</v>
      </c>
      <c r="O174" s="62"/>
      <c r="P174" s="167">
        <f>O174*H174</f>
        <v>0</v>
      </c>
      <c r="Q174" s="167">
        <v>0</v>
      </c>
      <c r="R174" s="167">
        <f>Q174*H174</f>
        <v>0</v>
      </c>
      <c r="S174" s="167">
        <v>0</v>
      </c>
      <c r="T174" s="16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349</v>
      </c>
      <c r="AT174" s="169" t="s">
        <v>224</v>
      </c>
      <c r="AU174" s="169" t="s">
        <v>85</v>
      </c>
      <c r="AY174" s="18" t="s">
        <v>222</v>
      </c>
      <c r="BE174" s="170">
        <f>IF(N174="základná",J174,0)</f>
        <v>0</v>
      </c>
      <c r="BF174" s="170">
        <f>IF(N174="znížená",J174,0)</f>
        <v>0</v>
      </c>
      <c r="BG174" s="170">
        <f>IF(N174="zákl. prenesená",J174,0)</f>
        <v>0</v>
      </c>
      <c r="BH174" s="170">
        <f>IF(N174="zníž. prenesená",J174,0)</f>
        <v>0</v>
      </c>
      <c r="BI174" s="170">
        <f>IF(N174="nulová",J174,0)</f>
        <v>0</v>
      </c>
      <c r="BJ174" s="18" t="s">
        <v>85</v>
      </c>
      <c r="BK174" s="170">
        <f>ROUND(I174*H174,2)</f>
        <v>0</v>
      </c>
      <c r="BL174" s="18" t="s">
        <v>349</v>
      </c>
      <c r="BM174" s="169" t="s">
        <v>1028</v>
      </c>
    </row>
    <row r="175" spans="1:65" s="12" customFormat="1" ht="22.95" customHeight="1">
      <c r="B175" s="143"/>
      <c r="D175" s="144" t="s">
        <v>73</v>
      </c>
      <c r="E175" s="154" t="s">
        <v>1029</v>
      </c>
      <c r="F175" s="154" t="s">
        <v>1030</v>
      </c>
      <c r="I175" s="146"/>
      <c r="J175" s="155">
        <f>BK175</f>
        <v>0</v>
      </c>
      <c r="L175" s="143"/>
      <c r="M175" s="148"/>
      <c r="N175" s="149"/>
      <c r="O175" s="149"/>
      <c r="P175" s="150">
        <f>SUM(P176:P177)</f>
        <v>0</v>
      </c>
      <c r="Q175" s="149"/>
      <c r="R175" s="150">
        <f>SUM(R176:R177)</f>
        <v>1.0164</v>
      </c>
      <c r="S175" s="149"/>
      <c r="T175" s="151">
        <f>SUM(T176:T177)</f>
        <v>0</v>
      </c>
      <c r="AR175" s="144" t="s">
        <v>85</v>
      </c>
      <c r="AT175" s="152" t="s">
        <v>73</v>
      </c>
      <c r="AU175" s="152" t="s">
        <v>78</v>
      </c>
      <c r="AY175" s="144" t="s">
        <v>222</v>
      </c>
      <c r="BK175" s="153">
        <f>SUM(BK176:BK177)</f>
        <v>0</v>
      </c>
    </row>
    <row r="176" spans="1:65" s="2" customFormat="1" ht="33" customHeight="1">
      <c r="A176" s="33"/>
      <c r="B176" s="156"/>
      <c r="C176" s="157" t="s">
        <v>1031</v>
      </c>
      <c r="D176" s="157" t="s">
        <v>224</v>
      </c>
      <c r="E176" s="158" t="s">
        <v>1032</v>
      </c>
      <c r="F176" s="159" t="s">
        <v>1033</v>
      </c>
      <c r="G176" s="160" t="s">
        <v>1034</v>
      </c>
      <c r="H176" s="161">
        <v>0.154</v>
      </c>
      <c r="I176" s="162"/>
      <c r="J176" s="163">
        <f>ROUND(I176*H176,2)</f>
        <v>0</v>
      </c>
      <c r="K176" s="164"/>
      <c r="L176" s="34"/>
      <c r="M176" s="165" t="s">
        <v>1</v>
      </c>
      <c r="N176" s="166" t="s">
        <v>40</v>
      </c>
      <c r="O176" s="62"/>
      <c r="P176" s="167">
        <f>O176*H176</f>
        <v>0</v>
      </c>
      <c r="Q176" s="167">
        <v>6.6</v>
      </c>
      <c r="R176" s="167">
        <f>Q176*H176</f>
        <v>1.0164</v>
      </c>
      <c r="S176" s="167">
        <v>0</v>
      </c>
      <c r="T176" s="16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349</v>
      </c>
      <c r="AT176" s="169" t="s">
        <v>224</v>
      </c>
      <c r="AU176" s="169" t="s">
        <v>85</v>
      </c>
      <c r="AY176" s="18" t="s">
        <v>222</v>
      </c>
      <c r="BE176" s="170">
        <f>IF(N176="základná",J176,0)</f>
        <v>0</v>
      </c>
      <c r="BF176" s="170">
        <f>IF(N176="znížená",J176,0)</f>
        <v>0</v>
      </c>
      <c r="BG176" s="170">
        <f>IF(N176="zákl. prenesená",J176,0)</f>
        <v>0</v>
      </c>
      <c r="BH176" s="170">
        <f>IF(N176="zníž. prenesená",J176,0)</f>
        <v>0</v>
      </c>
      <c r="BI176" s="170">
        <f>IF(N176="nulová",J176,0)</f>
        <v>0</v>
      </c>
      <c r="BJ176" s="18" t="s">
        <v>85</v>
      </c>
      <c r="BK176" s="170">
        <f>ROUND(I176*H176,2)</f>
        <v>0</v>
      </c>
      <c r="BL176" s="18" t="s">
        <v>349</v>
      </c>
      <c r="BM176" s="169" t="s">
        <v>1035</v>
      </c>
    </row>
    <row r="177" spans="1:65" s="2" customFormat="1" ht="21.75" customHeight="1">
      <c r="A177" s="33"/>
      <c r="B177" s="156"/>
      <c r="C177" s="157" t="s">
        <v>1036</v>
      </c>
      <c r="D177" s="157" t="s">
        <v>224</v>
      </c>
      <c r="E177" s="158" t="s">
        <v>1037</v>
      </c>
      <c r="F177" s="159" t="s">
        <v>1038</v>
      </c>
      <c r="G177" s="160" t="s">
        <v>482</v>
      </c>
      <c r="H177" s="161">
        <v>0.17100000000000001</v>
      </c>
      <c r="I177" s="162"/>
      <c r="J177" s="163">
        <f>ROUND(I177*H177,2)</f>
        <v>0</v>
      </c>
      <c r="K177" s="164"/>
      <c r="L177" s="34"/>
      <c r="M177" s="165" t="s">
        <v>1</v>
      </c>
      <c r="N177" s="166" t="s">
        <v>40</v>
      </c>
      <c r="O177" s="62"/>
      <c r="P177" s="167">
        <f>O177*H177</f>
        <v>0</v>
      </c>
      <c r="Q177" s="167">
        <v>0</v>
      </c>
      <c r="R177" s="167">
        <f>Q177*H177</f>
        <v>0</v>
      </c>
      <c r="S177" s="167">
        <v>0</v>
      </c>
      <c r="T177" s="16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349</v>
      </c>
      <c r="AT177" s="169" t="s">
        <v>224</v>
      </c>
      <c r="AU177" s="169" t="s">
        <v>85</v>
      </c>
      <c r="AY177" s="18" t="s">
        <v>222</v>
      </c>
      <c r="BE177" s="170">
        <f>IF(N177="základná",J177,0)</f>
        <v>0</v>
      </c>
      <c r="BF177" s="170">
        <f>IF(N177="znížená",J177,0)</f>
        <v>0</v>
      </c>
      <c r="BG177" s="170">
        <f>IF(N177="zákl. prenesená",J177,0)</f>
        <v>0</v>
      </c>
      <c r="BH177" s="170">
        <f>IF(N177="zníž. prenesená",J177,0)</f>
        <v>0</v>
      </c>
      <c r="BI177" s="170">
        <f>IF(N177="nulová",J177,0)</f>
        <v>0</v>
      </c>
      <c r="BJ177" s="18" t="s">
        <v>85</v>
      </c>
      <c r="BK177" s="170">
        <f>ROUND(I177*H177,2)</f>
        <v>0</v>
      </c>
      <c r="BL177" s="18" t="s">
        <v>349</v>
      </c>
      <c r="BM177" s="169" t="s">
        <v>1039</v>
      </c>
    </row>
    <row r="178" spans="1:65" s="12" customFormat="1" ht="22.95" customHeight="1">
      <c r="B178" s="143"/>
      <c r="D178" s="144" t="s">
        <v>73</v>
      </c>
      <c r="E178" s="154" t="s">
        <v>1111</v>
      </c>
      <c r="F178" s="154" t="s">
        <v>1112</v>
      </c>
      <c r="I178" s="146"/>
      <c r="J178" s="155">
        <f>BK178</f>
        <v>0</v>
      </c>
      <c r="L178" s="143"/>
      <c r="M178" s="148"/>
      <c r="N178" s="149"/>
      <c r="O178" s="149"/>
      <c r="P178" s="150">
        <f>SUM(P179:P180)</f>
        <v>0</v>
      </c>
      <c r="Q178" s="149"/>
      <c r="R178" s="150">
        <f>SUM(R179:R180)</f>
        <v>4.3200000000000002E-2</v>
      </c>
      <c r="S178" s="149"/>
      <c r="T178" s="151">
        <f>SUM(T179:T180)</f>
        <v>0</v>
      </c>
      <c r="AR178" s="144" t="s">
        <v>85</v>
      </c>
      <c r="AT178" s="152" t="s">
        <v>73</v>
      </c>
      <c r="AU178" s="152" t="s">
        <v>78</v>
      </c>
      <c r="AY178" s="144" t="s">
        <v>222</v>
      </c>
      <c r="BK178" s="153">
        <f>SUM(BK179:BK180)</f>
        <v>0</v>
      </c>
    </row>
    <row r="179" spans="1:65" s="2" customFormat="1" ht="21.75" customHeight="1">
      <c r="A179" s="33"/>
      <c r="B179" s="156"/>
      <c r="C179" s="157" t="s">
        <v>1113</v>
      </c>
      <c r="D179" s="157" t="s">
        <v>224</v>
      </c>
      <c r="E179" s="158" t="s">
        <v>1114</v>
      </c>
      <c r="F179" s="159" t="s">
        <v>1115</v>
      </c>
      <c r="G179" s="160" t="s">
        <v>249</v>
      </c>
      <c r="H179" s="161">
        <v>135</v>
      </c>
      <c r="I179" s="162"/>
      <c r="J179" s="163">
        <f>ROUND(I179*H179,2)</f>
        <v>0</v>
      </c>
      <c r="K179" s="164"/>
      <c r="L179" s="34"/>
      <c r="M179" s="165" t="s">
        <v>1</v>
      </c>
      <c r="N179" s="166" t="s">
        <v>40</v>
      </c>
      <c r="O179" s="62"/>
      <c r="P179" s="167">
        <f>O179*H179</f>
        <v>0</v>
      </c>
      <c r="Q179" s="167">
        <v>3.2000000000000003E-4</v>
      </c>
      <c r="R179" s="167">
        <f>Q179*H179</f>
        <v>4.3200000000000002E-2</v>
      </c>
      <c r="S179" s="167">
        <v>0</v>
      </c>
      <c r="T179" s="16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349</v>
      </c>
      <c r="AT179" s="169" t="s">
        <v>224</v>
      </c>
      <c r="AU179" s="169" t="s">
        <v>85</v>
      </c>
      <c r="AY179" s="18" t="s">
        <v>222</v>
      </c>
      <c r="BE179" s="170">
        <f>IF(N179="základná",J179,0)</f>
        <v>0</v>
      </c>
      <c r="BF179" s="170">
        <f>IF(N179="znížená",J179,0)</f>
        <v>0</v>
      </c>
      <c r="BG179" s="170">
        <f>IF(N179="zákl. prenesená",J179,0)</f>
        <v>0</v>
      </c>
      <c r="BH179" s="170">
        <f>IF(N179="zníž. prenesená",J179,0)</f>
        <v>0</v>
      </c>
      <c r="BI179" s="170">
        <f>IF(N179="nulová",J179,0)</f>
        <v>0</v>
      </c>
      <c r="BJ179" s="18" t="s">
        <v>85</v>
      </c>
      <c r="BK179" s="170">
        <f>ROUND(I179*H179,2)</f>
        <v>0</v>
      </c>
      <c r="BL179" s="18" t="s">
        <v>349</v>
      </c>
      <c r="BM179" s="169" t="s">
        <v>1116</v>
      </c>
    </row>
    <row r="180" spans="1:65" s="13" customFormat="1">
      <c r="B180" s="171"/>
      <c r="D180" s="172" t="s">
        <v>229</v>
      </c>
      <c r="E180" s="173" t="s">
        <v>1</v>
      </c>
      <c r="F180" s="174" t="s">
        <v>1124</v>
      </c>
      <c r="H180" s="175">
        <v>135</v>
      </c>
      <c r="I180" s="176"/>
      <c r="L180" s="171"/>
      <c r="M180" s="203"/>
      <c r="N180" s="204"/>
      <c r="O180" s="204"/>
      <c r="P180" s="204"/>
      <c r="Q180" s="204"/>
      <c r="R180" s="204"/>
      <c r="S180" s="204"/>
      <c r="T180" s="205"/>
      <c r="AT180" s="173" t="s">
        <v>229</v>
      </c>
      <c r="AU180" s="173" t="s">
        <v>85</v>
      </c>
      <c r="AV180" s="13" t="s">
        <v>85</v>
      </c>
      <c r="AW180" s="13" t="s">
        <v>30</v>
      </c>
      <c r="AX180" s="13" t="s">
        <v>78</v>
      </c>
      <c r="AY180" s="173" t="s">
        <v>222</v>
      </c>
    </row>
    <row r="181" spans="1:65" s="2" customFormat="1" ht="6.9" customHeight="1">
      <c r="A181" s="33"/>
      <c r="B181" s="51"/>
      <c r="C181" s="52"/>
      <c r="D181" s="52"/>
      <c r="E181" s="52"/>
      <c r="F181" s="52"/>
      <c r="G181" s="52"/>
      <c r="H181" s="52"/>
      <c r="I181" s="52"/>
      <c r="J181" s="52"/>
      <c r="K181" s="52"/>
      <c r="L181" s="34"/>
      <c r="M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  <row r="184" spans="1:65">
      <c r="B184" s="281" t="s">
        <v>3286</v>
      </c>
      <c r="C184" s="281"/>
      <c r="D184" s="281"/>
      <c r="E184" s="281"/>
      <c r="F184" s="281"/>
      <c r="G184" s="281"/>
      <c r="H184" s="281"/>
      <c r="I184" s="281"/>
      <c r="J184" s="281"/>
    </row>
    <row r="185" spans="1:65">
      <c r="B185" s="281"/>
      <c r="C185" s="281"/>
      <c r="D185" s="281"/>
      <c r="E185" s="281"/>
      <c r="F185" s="281"/>
      <c r="G185" s="281"/>
      <c r="H185" s="281"/>
      <c r="I185" s="281"/>
      <c r="J185" s="281"/>
    </row>
    <row r="186" spans="1:65">
      <c r="B186" s="281"/>
      <c r="C186" s="281"/>
      <c r="D186" s="281"/>
      <c r="E186" s="281"/>
      <c r="F186" s="281"/>
      <c r="G186" s="281"/>
      <c r="H186" s="281"/>
      <c r="I186" s="281"/>
      <c r="J186" s="281"/>
    </row>
    <row r="187" spans="1:65">
      <c r="B187" s="281"/>
      <c r="C187" s="281"/>
      <c r="D187" s="281"/>
      <c r="E187" s="281"/>
      <c r="F187" s="281"/>
      <c r="G187" s="281"/>
      <c r="H187" s="281"/>
      <c r="I187" s="281"/>
      <c r="J187" s="281"/>
    </row>
    <row r="188" spans="1:65">
      <c r="B188" s="281"/>
      <c r="C188" s="281"/>
      <c r="D188" s="281"/>
      <c r="E188" s="281"/>
      <c r="F188" s="281"/>
      <c r="G188" s="281"/>
      <c r="H188" s="281"/>
      <c r="I188" s="281"/>
      <c r="J188" s="281"/>
    </row>
    <row r="191" spans="1:65">
      <c r="B191" s="281" t="s">
        <v>3287</v>
      </c>
      <c r="C191" s="281"/>
      <c r="D191" s="281"/>
      <c r="E191" s="281"/>
      <c r="F191" s="281"/>
      <c r="G191" s="281"/>
      <c r="H191" s="281"/>
      <c r="I191" s="281"/>
      <c r="J191" s="281"/>
    </row>
    <row r="192" spans="1:65">
      <c r="B192" s="281"/>
      <c r="C192" s="281"/>
      <c r="D192" s="281"/>
      <c r="E192" s="281"/>
      <c r="F192" s="281"/>
      <c r="G192" s="281"/>
      <c r="H192" s="281"/>
      <c r="I192" s="281"/>
      <c r="J192" s="281"/>
    </row>
    <row r="193" spans="2:10">
      <c r="B193" s="281"/>
      <c r="C193" s="281"/>
      <c r="D193" s="281"/>
      <c r="E193" s="281"/>
      <c r="F193" s="281"/>
      <c r="G193" s="281"/>
      <c r="H193" s="281"/>
      <c r="I193" s="281"/>
      <c r="J193" s="281"/>
    </row>
    <row r="194" spans="2:10">
      <c r="B194" s="281"/>
      <c r="C194" s="281"/>
      <c r="D194" s="281"/>
      <c r="E194" s="281"/>
      <c r="F194" s="281"/>
      <c r="G194" s="281"/>
      <c r="H194" s="281"/>
      <c r="I194" s="281"/>
      <c r="J194" s="281"/>
    </row>
    <row r="201" spans="2:10">
      <c r="B201" s="281" t="s">
        <v>3288</v>
      </c>
      <c r="C201" s="281"/>
      <c r="D201" s="281"/>
      <c r="E201" s="281"/>
      <c r="F201" s="281"/>
      <c r="G201" s="281"/>
      <c r="H201" s="281"/>
      <c r="I201" s="281"/>
      <c r="J201" s="281"/>
    </row>
    <row r="202" spans="2:10">
      <c r="B202" s="281"/>
      <c r="C202" s="281"/>
      <c r="D202" s="281"/>
      <c r="E202" s="281"/>
      <c r="F202" s="281"/>
      <c r="G202" s="281"/>
      <c r="H202" s="281"/>
      <c r="I202" s="281"/>
      <c r="J202" s="281"/>
    </row>
    <row r="203" spans="2:10">
      <c r="B203" s="281"/>
      <c r="C203" s="281"/>
      <c r="D203" s="281"/>
      <c r="E203" s="281"/>
      <c r="F203" s="281"/>
      <c r="G203" s="281"/>
      <c r="H203" s="281"/>
      <c r="I203" s="281"/>
      <c r="J203" s="281"/>
    </row>
  </sheetData>
  <autoFilter ref="C129:K180" xr:uid="{00000000-0009-0000-0000-000007000000}"/>
  <mergeCells count="18">
    <mergeCell ref="B184:J188"/>
    <mergeCell ref="B191:J194"/>
    <mergeCell ref="B201:J203"/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97"/>
  <sheetViews>
    <sheetView showGridLines="0" topLeftCell="A261" zoomScale="120" zoomScaleNormal="120" workbookViewId="0">
      <selection activeCell="F142" sqref="F14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39" t="s">
        <v>5</v>
      </c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8" t="s">
        <v>118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" customHeight="1">
      <c r="B4" s="21"/>
      <c r="D4" s="22" t="s">
        <v>186</v>
      </c>
      <c r="L4" s="21"/>
      <c r="M4" s="102" t="s">
        <v>9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7" t="str">
        <f>'Rekapitulácia stavby'!K6</f>
        <v>Výstavba zberného dvora Gemerská Poloma</v>
      </c>
      <c r="F7" s="278"/>
      <c r="G7" s="278"/>
      <c r="H7" s="278"/>
      <c r="L7" s="21"/>
    </row>
    <row r="8" spans="1:46" ht="13.2">
      <c r="B8" s="21"/>
      <c r="D8" s="28" t="s">
        <v>187</v>
      </c>
      <c r="L8" s="21"/>
    </row>
    <row r="9" spans="1:46" s="1" customFormat="1" ht="16.5" customHeight="1">
      <c r="B9" s="21"/>
      <c r="E9" s="277" t="s">
        <v>1125</v>
      </c>
      <c r="F9" s="240"/>
      <c r="G9" s="240"/>
      <c r="H9" s="240"/>
      <c r="L9" s="21"/>
    </row>
    <row r="10" spans="1:46" s="1" customFormat="1" ht="12" customHeight="1">
      <c r="B10" s="21"/>
      <c r="D10" s="28" t="s">
        <v>189</v>
      </c>
      <c r="L10" s="21"/>
    </row>
    <row r="11" spans="1:46" s="2" customFormat="1" ht="16.5" customHeight="1">
      <c r="A11" s="33"/>
      <c r="B11" s="34"/>
      <c r="C11" s="33"/>
      <c r="D11" s="33"/>
      <c r="E11" s="279" t="s">
        <v>190</v>
      </c>
      <c r="F11" s="276"/>
      <c r="G11" s="276"/>
      <c r="H11" s="27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191</v>
      </c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30" customHeight="1">
      <c r="A13" s="33"/>
      <c r="B13" s="34"/>
      <c r="C13" s="33"/>
      <c r="D13" s="33"/>
      <c r="E13" s="259" t="s">
        <v>650</v>
      </c>
      <c r="F13" s="276"/>
      <c r="G13" s="276"/>
      <c r="H13" s="276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>
      <c r="A14" s="33"/>
      <c r="B14" s="34"/>
      <c r="C14" s="33"/>
      <c r="D14" s="33"/>
      <c r="E14" s="33"/>
      <c r="F14" s="33"/>
      <c r="G14" s="33"/>
      <c r="H14" s="33"/>
      <c r="I14" s="33"/>
      <c r="J14" s="33"/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4"/>
      <c r="C15" s="33"/>
      <c r="D15" s="28" t="s">
        <v>17</v>
      </c>
      <c r="E15" s="33"/>
      <c r="F15" s="26" t="s">
        <v>92</v>
      </c>
      <c r="G15" s="33"/>
      <c r="H15" s="33"/>
      <c r="I15" s="28" t="s">
        <v>18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19</v>
      </c>
      <c r="E16" s="33"/>
      <c r="F16" s="26" t="s">
        <v>193</v>
      </c>
      <c r="G16" s="33"/>
      <c r="H16" s="33"/>
      <c r="I16" s="28" t="s">
        <v>21</v>
      </c>
      <c r="J16" s="59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0.95" customHeight="1">
      <c r="A17" s="33"/>
      <c r="B17" s="34"/>
      <c r="C17" s="33"/>
      <c r="D17" s="33"/>
      <c r="E17" s="33"/>
      <c r="F17" s="33"/>
      <c r="G17" s="33"/>
      <c r="H17" s="33"/>
      <c r="I17" s="33"/>
      <c r="J17" s="33"/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22</v>
      </c>
      <c r="E18" s="33"/>
      <c r="F18" s="33"/>
      <c r="G18" s="33"/>
      <c r="H18" s="33"/>
      <c r="I18" s="28" t="s">
        <v>23</v>
      </c>
      <c r="J18" s="26" t="s">
        <v>1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24</v>
      </c>
      <c r="F19" s="33"/>
      <c r="G19" s="33"/>
      <c r="H19" s="33"/>
      <c r="I19" s="28" t="s">
        <v>25</v>
      </c>
      <c r="J19" s="26" t="s">
        <v>1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" customHeight="1">
      <c r="A20" s="33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26</v>
      </c>
      <c r="E21" s="33"/>
      <c r="F21" s="33"/>
      <c r="G21" s="33"/>
      <c r="H21" s="33"/>
      <c r="I21" s="28" t="s">
        <v>23</v>
      </c>
      <c r="J21" s="29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80"/>
      <c r="F22" s="248"/>
      <c r="G22" s="248"/>
      <c r="H22" s="248"/>
      <c r="I22" s="28" t="s">
        <v>25</v>
      </c>
      <c r="J22" s="29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" customHeight="1">
      <c r="A23" s="33"/>
      <c r="B23" s="34"/>
      <c r="C23" s="33"/>
      <c r="D23" s="33"/>
      <c r="E23" s="33"/>
      <c r="F23" s="33"/>
      <c r="G23" s="33"/>
      <c r="H23" s="33"/>
      <c r="I23" s="33"/>
      <c r="J23" s="33"/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28</v>
      </c>
      <c r="E24" s="33"/>
      <c r="F24" s="33"/>
      <c r="G24" s="33"/>
      <c r="H24" s="33"/>
      <c r="I24" s="28" t="s">
        <v>23</v>
      </c>
      <c r="J24" s="26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8" customHeight="1">
      <c r="A25" s="33"/>
      <c r="B25" s="34"/>
      <c r="C25" s="33"/>
      <c r="D25" s="33"/>
      <c r="E25" s="26"/>
      <c r="F25" s="33"/>
      <c r="G25" s="33"/>
      <c r="H25" s="33"/>
      <c r="I25" s="28" t="s">
        <v>25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6.9" customHeight="1">
      <c r="A26" s="33"/>
      <c r="B26" s="34"/>
      <c r="C26" s="33"/>
      <c r="D26" s="33"/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12" customHeight="1">
      <c r="A27" s="33"/>
      <c r="B27" s="34"/>
      <c r="C27" s="33"/>
      <c r="D27" s="28" t="s">
        <v>31</v>
      </c>
      <c r="E27" s="33"/>
      <c r="F27" s="33"/>
      <c r="G27" s="33"/>
      <c r="H27" s="33"/>
      <c r="I27" s="28" t="s">
        <v>23</v>
      </c>
      <c r="J27" s="26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8" customHeight="1">
      <c r="A28" s="33"/>
      <c r="B28" s="34"/>
      <c r="C28" s="33"/>
      <c r="D28" s="33"/>
      <c r="E28" s="26"/>
      <c r="F28" s="33"/>
      <c r="G28" s="33"/>
      <c r="H28" s="33"/>
      <c r="I28" s="28" t="s">
        <v>25</v>
      </c>
      <c r="J28" s="26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2" customHeight="1">
      <c r="A30" s="33"/>
      <c r="B30" s="34"/>
      <c r="C30" s="33"/>
      <c r="D30" s="28" t="s">
        <v>33</v>
      </c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8" customFormat="1" ht="16.5" customHeight="1">
      <c r="A31" s="104"/>
      <c r="B31" s="105"/>
      <c r="C31" s="104"/>
      <c r="D31" s="104"/>
      <c r="E31" s="252" t="s">
        <v>1</v>
      </c>
      <c r="F31" s="252"/>
      <c r="G31" s="252"/>
      <c r="H31" s="252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" customHeight="1">
      <c r="A32" s="33"/>
      <c r="B32" s="34"/>
      <c r="C32" s="33"/>
      <c r="D32" s="33"/>
      <c r="E32" s="33"/>
      <c r="F32" s="33"/>
      <c r="G32" s="33"/>
      <c r="H32" s="33"/>
      <c r="I32" s="33"/>
      <c r="J32" s="33"/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25.35" customHeight="1">
      <c r="A34" s="33"/>
      <c r="B34" s="34"/>
      <c r="C34" s="33"/>
      <c r="D34" s="107" t="s">
        <v>34</v>
      </c>
      <c r="E34" s="33"/>
      <c r="F34" s="33"/>
      <c r="G34" s="33"/>
      <c r="H34" s="33"/>
      <c r="I34" s="33"/>
      <c r="J34" s="75">
        <f>ROUND(J133,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6.9" customHeight="1">
      <c r="A35" s="33"/>
      <c r="B35" s="34"/>
      <c r="C35" s="33"/>
      <c r="D35" s="70"/>
      <c r="E35" s="70"/>
      <c r="F35" s="70"/>
      <c r="G35" s="70"/>
      <c r="H35" s="70"/>
      <c r="I35" s="70"/>
      <c r="J35" s="70"/>
      <c r="K35" s="70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33"/>
      <c r="F36" s="37" t="s">
        <v>36</v>
      </c>
      <c r="G36" s="33"/>
      <c r="H36" s="33"/>
      <c r="I36" s="37" t="s">
        <v>35</v>
      </c>
      <c r="J36" s="37" t="s">
        <v>37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customHeight="1">
      <c r="A37" s="33"/>
      <c r="B37" s="34"/>
      <c r="C37" s="33"/>
      <c r="D37" s="103" t="s">
        <v>38</v>
      </c>
      <c r="E37" s="39" t="s">
        <v>39</v>
      </c>
      <c r="F37" s="108">
        <f>ROUND((SUM(BE133:BE275)),  2)</f>
        <v>0</v>
      </c>
      <c r="G37" s="109"/>
      <c r="H37" s="109"/>
      <c r="I37" s="110">
        <v>0.2</v>
      </c>
      <c r="J37" s="108">
        <f>ROUND(((SUM(BE133:BE275))*I37),  2)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customHeight="1">
      <c r="A38" s="33"/>
      <c r="B38" s="34"/>
      <c r="C38" s="33"/>
      <c r="D38" s="33"/>
      <c r="E38" s="39" t="s">
        <v>40</v>
      </c>
      <c r="F38" s="108">
        <f>ROUND((SUM(BF133:BF275)),  2)</f>
        <v>0</v>
      </c>
      <c r="G38" s="109"/>
      <c r="H38" s="109"/>
      <c r="I38" s="110">
        <v>0.2</v>
      </c>
      <c r="J38" s="108">
        <f>ROUND(((SUM(BF133:BF275))*I38),  2)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41</v>
      </c>
      <c r="F39" s="111">
        <f>ROUND((SUM(BG133:BG275)),  2)</f>
        <v>0</v>
      </c>
      <c r="G39" s="33"/>
      <c r="H39" s="33"/>
      <c r="I39" s="112">
        <v>0.2</v>
      </c>
      <c r="J39" s="111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hidden="1" customHeight="1">
      <c r="A40" s="33"/>
      <c r="B40" s="34"/>
      <c r="C40" s="33"/>
      <c r="D40" s="33"/>
      <c r="E40" s="28" t="s">
        <v>42</v>
      </c>
      <c r="F40" s="111">
        <f>ROUND((SUM(BH133:BH275)),  2)</f>
        <v>0</v>
      </c>
      <c r="G40" s="33"/>
      <c r="H40" s="33"/>
      <c r="I40" s="112">
        <v>0.2</v>
      </c>
      <c r="J40" s="111">
        <f>0</f>
        <v>0</v>
      </c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14.4" hidden="1" customHeight="1">
      <c r="A41" s="33"/>
      <c r="B41" s="34"/>
      <c r="C41" s="33"/>
      <c r="D41" s="33"/>
      <c r="E41" s="39" t="s">
        <v>43</v>
      </c>
      <c r="F41" s="108">
        <f>ROUND((SUM(BI133:BI275)),  2)</f>
        <v>0</v>
      </c>
      <c r="G41" s="109"/>
      <c r="H41" s="109"/>
      <c r="I41" s="110">
        <v>0</v>
      </c>
      <c r="J41" s="108">
        <f>0</f>
        <v>0</v>
      </c>
      <c r="K41" s="33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6.9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2" customFormat="1" ht="25.35" customHeight="1">
      <c r="A43" s="33"/>
      <c r="B43" s="34"/>
      <c r="C43" s="113"/>
      <c r="D43" s="114" t="s">
        <v>44</v>
      </c>
      <c r="E43" s="64"/>
      <c r="F43" s="64"/>
      <c r="G43" s="115" t="s">
        <v>45</v>
      </c>
      <c r="H43" s="116" t="s">
        <v>46</v>
      </c>
      <c r="I43" s="64"/>
      <c r="J43" s="117">
        <f>SUM(J34:J41)</f>
        <v>0</v>
      </c>
      <c r="K43" s="118"/>
      <c r="L43" s="46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1" s="2" customFormat="1" ht="14.4" customHeight="1">
      <c r="A44" s="33"/>
      <c r="B44" s="34"/>
      <c r="C44" s="33"/>
      <c r="D44" s="33"/>
      <c r="E44" s="33"/>
      <c r="F44" s="33"/>
      <c r="G44" s="33"/>
      <c r="H44" s="33"/>
      <c r="I44" s="33"/>
      <c r="J44" s="33"/>
      <c r="K44" s="33"/>
      <c r="L44" s="46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194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7" t="str">
        <f>E7</f>
        <v>Výstavba zberného dvora Gemerská Poloma</v>
      </c>
      <c r="F85" s="278"/>
      <c r="G85" s="278"/>
      <c r="H85" s="27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187</v>
      </c>
      <c r="L86" s="21"/>
    </row>
    <row r="87" spans="1:31" s="1" customFormat="1" ht="16.5" customHeight="1">
      <c r="B87" s="21"/>
      <c r="E87" s="277" t="s">
        <v>1125</v>
      </c>
      <c r="F87" s="240"/>
      <c r="G87" s="240"/>
      <c r="H87" s="240"/>
      <c r="L87" s="21"/>
    </row>
    <row r="88" spans="1:31" s="1" customFormat="1" ht="12" customHeight="1">
      <c r="B88" s="21"/>
      <c r="C88" s="28" t="s">
        <v>189</v>
      </c>
      <c r="L88" s="21"/>
    </row>
    <row r="89" spans="1:31" s="2" customFormat="1" ht="16.5" customHeight="1">
      <c r="A89" s="33"/>
      <c r="B89" s="34"/>
      <c r="C89" s="33"/>
      <c r="D89" s="33"/>
      <c r="E89" s="279" t="s">
        <v>190</v>
      </c>
      <c r="F89" s="276"/>
      <c r="G89" s="276"/>
      <c r="H89" s="27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12" customHeight="1">
      <c r="A90" s="33"/>
      <c r="B90" s="34"/>
      <c r="C90" s="28" t="s">
        <v>191</v>
      </c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30" customHeight="1">
      <c r="A91" s="33"/>
      <c r="B91" s="34"/>
      <c r="C91" s="33"/>
      <c r="D91" s="33"/>
      <c r="E91" s="259" t="str">
        <f>E13</f>
        <v>SO 01.1 - NS - Architektonicko stavebné riešenie - nový stav</v>
      </c>
      <c r="F91" s="276"/>
      <c r="G91" s="276"/>
      <c r="H91" s="276"/>
      <c r="I91" s="33"/>
      <c r="J91" s="33"/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2" customHeight="1">
      <c r="A93" s="33"/>
      <c r="B93" s="34"/>
      <c r="C93" s="28" t="s">
        <v>19</v>
      </c>
      <c r="D93" s="33"/>
      <c r="E93" s="33"/>
      <c r="F93" s="26" t="str">
        <f>F16</f>
        <v>Gemerska Poloma</v>
      </c>
      <c r="G93" s="33"/>
      <c r="H93" s="33"/>
      <c r="I93" s="28" t="s">
        <v>21</v>
      </c>
      <c r="J93" s="59" t="str">
        <f>IF(J16="","",J16)</f>
        <v/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6.9" customHeight="1">
      <c r="A94" s="33"/>
      <c r="B94" s="34"/>
      <c r="C94" s="33"/>
      <c r="D94" s="33"/>
      <c r="E94" s="33"/>
      <c r="F94" s="33"/>
      <c r="G94" s="33"/>
      <c r="H94" s="33"/>
      <c r="I94" s="33"/>
      <c r="J94" s="33"/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25.65" customHeight="1">
      <c r="A95" s="33"/>
      <c r="B95" s="34"/>
      <c r="C95" s="28" t="s">
        <v>22</v>
      </c>
      <c r="D95" s="33"/>
      <c r="E95" s="33"/>
      <c r="F95" s="26" t="str">
        <f>E19</f>
        <v>Obec Gemerská Poloma,Nám.SNP 211 Gemerská Poloma</v>
      </c>
      <c r="G95" s="33"/>
      <c r="H95" s="33"/>
      <c r="I95" s="28" t="s">
        <v>28</v>
      </c>
      <c r="J95" s="31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15.15" customHeight="1">
      <c r="A96" s="33"/>
      <c r="B96" s="34"/>
      <c r="C96" s="28" t="s">
        <v>26</v>
      </c>
      <c r="D96" s="33"/>
      <c r="E96" s="33"/>
      <c r="F96" s="26" t="str">
        <f>IF(E22="","",E22)</f>
        <v/>
      </c>
      <c r="G96" s="33"/>
      <c r="H96" s="33"/>
      <c r="I96" s="28" t="s">
        <v>31</v>
      </c>
      <c r="J96" s="31"/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9.25" customHeight="1">
      <c r="A98" s="33"/>
      <c r="B98" s="34"/>
      <c r="C98" s="121" t="s">
        <v>195</v>
      </c>
      <c r="D98" s="113"/>
      <c r="E98" s="113"/>
      <c r="F98" s="113"/>
      <c r="G98" s="113"/>
      <c r="H98" s="113"/>
      <c r="I98" s="113"/>
      <c r="J98" s="122" t="s">
        <v>196</v>
      </c>
      <c r="K98" s="11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1:47" s="2" customFormat="1" ht="10.3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47" s="2" customFormat="1" ht="22.95" customHeight="1">
      <c r="A100" s="33"/>
      <c r="B100" s="34"/>
      <c r="C100" s="123" t="s">
        <v>197</v>
      </c>
      <c r="D100" s="33"/>
      <c r="E100" s="33"/>
      <c r="F100" s="33"/>
      <c r="G100" s="33"/>
      <c r="H100" s="33"/>
      <c r="I100" s="33"/>
      <c r="J100" s="75">
        <f>J133</f>
        <v>0</v>
      </c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U100" s="18" t="s">
        <v>198</v>
      </c>
    </row>
    <row r="101" spans="1:47" s="9" customFormat="1" ht="24.9" customHeight="1">
      <c r="B101" s="124"/>
      <c r="D101" s="125" t="s">
        <v>199</v>
      </c>
      <c r="E101" s="126"/>
      <c r="F101" s="126"/>
      <c r="G101" s="126"/>
      <c r="H101" s="126"/>
      <c r="I101" s="126"/>
      <c r="J101" s="127">
        <f>J134</f>
        <v>0</v>
      </c>
      <c r="L101" s="124"/>
    </row>
    <row r="102" spans="1:47" s="10" customFormat="1" ht="19.95" customHeight="1">
      <c r="B102" s="128"/>
      <c r="D102" s="129" t="s">
        <v>655</v>
      </c>
      <c r="E102" s="130"/>
      <c r="F102" s="130"/>
      <c r="G102" s="130"/>
      <c r="H102" s="130"/>
      <c r="I102" s="130"/>
      <c r="J102" s="131">
        <f>J135</f>
        <v>0</v>
      </c>
      <c r="L102" s="128"/>
    </row>
    <row r="103" spans="1:47" s="10" customFormat="1" ht="19.95" customHeight="1">
      <c r="B103" s="128"/>
      <c r="D103" s="129" t="s">
        <v>200</v>
      </c>
      <c r="E103" s="130"/>
      <c r="F103" s="130"/>
      <c r="G103" s="130"/>
      <c r="H103" s="130"/>
      <c r="I103" s="130"/>
      <c r="J103" s="131">
        <f>J150</f>
        <v>0</v>
      </c>
      <c r="L103" s="128"/>
    </row>
    <row r="104" spans="1:47" s="10" customFormat="1" ht="19.95" customHeight="1">
      <c r="B104" s="128"/>
      <c r="D104" s="129" t="s">
        <v>201</v>
      </c>
      <c r="E104" s="130"/>
      <c r="F104" s="130"/>
      <c r="G104" s="130"/>
      <c r="H104" s="130"/>
      <c r="I104" s="130"/>
      <c r="J104" s="131">
        <f>J157</f>
        <v>0</v>
      </c>
      <c r="L104" s="128"/>
    </row>
    <row r="105" spans="1:47" s="9" customFormat="1" ht="24.9" customHeight="1">
      <c r="B105" s="124"/>
      <c r="D105" s="125" t="s">
        <v>202</v>
      </c>
      <c r="E105" s="126"/>
      <c r="F105" s="126"/>
      <c r="G105" s="126"/>
      <c r="H105" s="126"/>
      <c r="I105" s="126"/>
      <c r="J105" s="127">
        <f>J159</f>
        <v>0</v>
      </c>
      <c r="L105" s="124"/>
    </row>
    <row r="106" spans="1:47" s="10" customFormat="1" ht="19.95" customHeight="1">
      <c r="B106" s="128"/>
      <c r="D106" s="129" t="s">
        <v>940</v>
      </c>
      <c r="E106" s="130"/>
      <c r="F106" s="130"/>
      <c r="G106" s="130"/>
      <c r="H106" s="130"/>
      <c r="I106" s="130"/>
      <c r="J106" s="131">
        <f>J160</f>
        <v>0</v>
      </c>
      <c r="L106" s="128"/>
    </row>
    <row r="107" spans="1:47" s="10" customFormat="1" ht="19.95" customHeight="1">
      <c r="B107" s="128"/>
      <c r="D107" s="129" t="s">
        <v>204</v>
      </c>
      <c r="E107" s="130"/>
      <c r="F107" s="130"/>
      <c r="G107" s="130"/>
      <c r="H107" s="130"/>
      <c r="I107" s="130"/>
      <c r="J107" s="131">
        <f>J186</f>
        <v>0</v>
      </c>
      <c r="L107" s="128"/>
    </row>
    <row r="108" spans="1:47" s="10" customFormat="1" ht="19.95" customHeight="1">
      <c r="B108" s="128"/>
      <c r="D108" s="129" t="s">
        <v>1126</v>
      </c>
      <c r="E108" s="130"/>
      <c r="F108" s="130"/>
      <c r="G108" s="130"/>
      <c r="H108" s="130"/>
      <c r="I108" s="130"/>
      <c r="J108" s="131">
        <f>J192</f>
        <v>0</v>
      </c>
      <c r="L108" s="128"/>
    </row>
    <row r="109" spans="1:47" s="10" customFormat="1" ht="19.95" customHeight="1">
      <c r="B109" s="128"/>
      <c r="D109" s="129" t="s">
        <v>1127</v>
      </c>
      <c r="E109" s="130"/>
      <c r="F109" s="130"/>
      <c r="G109" s="130"/>
      <c r="H109" s="130"/>
      <c r="I109" s="130"/>
      <c r="J109" s="131">
        <f>J246</f>
        <v>0</v>
      </c>
      <c r="L109" s="128"/>
    </row>
    <row r="110" spans="1:47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" customHeight="1">
      <c r="A111" s="33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" customHeight="1">
      <c r="A115" s="33"/>
      <c r="B115" s="53"/>
      <c r="C115" s="54"/>
      <c r="D115" s="54"/>
      <c r="E115" s="54"/>
      <c r="F115" s="54"/>
      <c r="G115" s="54"/>
      <c r="H115" s="54"/>
      <c r="I115" s="54"/>
      <c r="J115" s="54"/>
      <c r="K115" s="54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" customHeight="1">
      <c r="A116" s="33"/>
      <c r="B116" s="34"/>
      <c r="C116" s="22" t="s">
        <v>208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15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77" t="str">
        <f>E7</f>
        <v>Výstavba zberného dvora Gemerská Poloma</v>
      </c>
      <c r="F119" s="278"/>
      <c r="G119" s="278"/>
      <c r="H119" s="278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1" customFormat="1" ht="12" customHeight="1">
      <c r="B120" s="21"/>
      <c r="C120" s="28" t="s">
        <v>187</v>
      </c>
      <c r="L120" s="21"/>
    </row>
    <row r="121" spans="1:31" s="1" customFormat="1" ht="16.5" customHeight="1">
      <c r="B121" s="21"/>
      <c r="E121" s="277" t="s">
        <v>1125</v>
      </c>
      <c r="F121" s="240"/>
      <c r="G121" s="240"/>
      <c r="H121" s="240"/>
      <c r="L121" s="21"/>
    </row>
    <row r="122" spans="1:31" s="1" customFormat="1" ht="12" customHeight="1">
      <c r="B122" s="21"/>
      <c r="C122" s="28" t="s">
        <v>189</v>
      </c>
      <c r="L122" s="21"/>
    </row>
    <row r="123" spans="1:31" s="2" customFormat="1" ht="16.5" customHeight="1">
      <c r="A123" s="33"/>
      <c r="B123" s="34"/>
      <c r="C123" s="33"/>
      <c r="D123" s="33"/>
      <c r="E123" s="279" t="s">
        <v>190</v>
      </c>
      <c r="F123" s="276"/>
      <c r="G123" s="276"/>
      <c r="H123" s="276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191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30" customHeight="1">
      <c r="A125" s="33"/>
      <c r="B125" s="34"/>
      <c r="C125" s="33"/>
      <c r="D125" s="33"/>
      <c r="E125" s="259" t="str">
        <f>E13</f>
        <v>SO 01.1 - NS - Architektonicko stavebné riešenie - nový stav</v>
      </c>
      <c r="F125" s="276"/>
      <c r="G125" s="276"/>
      <c r="H125" s="276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19</v>
      </c>
      <c r="D127" s="33"/>
      <c r="E127" s="33"/>
      <c r="F127" s="26" t="str">
        <f>F16</f>
        <v>Gemerska Poloma</v>
      </c>
      <c r="G127" s="33"/>
      <c r="H127" s="33"/>
      <c r="I127" s="28" t="s">
        <v>21</v>
      </c>
      <c r="J127" s="59" t="str">
        <f>IF(J16="","",J16)</f>
        <v/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25.65" customHeight="1">
      <c r="A129" s="33"/>
      <c r="B129" s="34"/>
      <c r="C129" s="28" t="s">
        <v>22</v>
      </c>
      <c r="D129" s="33"/>
      <c r="E129" s="33"/>
      <c r="F129" s="26" t="str">
        <f>E19</f>
        <v>Obec Gemerská Poloma,Nám.SNP 211 Gemerská Poloma</v>
      </c>
      <c r="G129" s="33"/>
      <c r="H129" s="33"/>
      <c r="I129" s="28" t="s">
        <v>28</v>
      </c>
      <c r="J129" s="31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15" customHeight="1">
      <c r="A130" s="33"/>
      <c r="B130" s="34"/>
      <c r="C130" s="28" t="s">
        <v>26</v>
      </c>
      <c r="D130" s="33"/>
      <c r="E130" s="33"/>
      <c r="F130" s="26" t="str">
        <f>IF(E22="","",E22)</f>
        <v/>
      </c>
      <c r="G130" s="33"/>
      <c r="H130" s="33"/>
      <c r="I130" s="28" t="s">
        <v>31</v>
      </c>
      <c r="J130" s="31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35" customHeight="1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32"/>
      <c r="B132" s="133"/>
      <c r="C132" s="134" t="s">
        <v>209</v>
      </c>
      <c r="D132" s="135" t="s">
        <v>59</v>
      </c>
      <c r="E132" s="135" t="s">
        <v>55</v>
      </c>
      <c r="F132" s="135" t="s">
        <v>56</v>
      </c>
      <c r="G132" s="135" t="s">
        <v>210</v>
      </c>
      <c r="H132" s="135" t="s">
        <v>211</v>
      </c>
      <c r="I132" s="135" t="s">
        <v>212</v>
      </c>
      <c r="J132" s="136" t="s">
        <v>196</v>
      </c>
      <c r="K132" s="137" t="s">
        <v>213</v>
      </c>
      <c r="L132" s="138"/>
      <c r="M132" s="66" t="s">
        <v>1</v>
      </c>
      <c r="N132" s="67" t="s">
        <v>38</v>
      </c>
      <c r="O132" s="67" t="s">
        <v>214</v>
      </c>
      <c r="P132" s="67" t="s">
        <v>215</v>
      </c>
      <c r="Q132" s="67" t="s">
        <v>216</v>
      </c>
      <c r="R132" s="67" t="s">
        <v>217</v>
      </c>
      <c r="S132" s="67" t="s">
        <v>218</v>
      </c>
      <c r="T132" s="68" t="s">
        <v>219</v>
      </c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</row>
    <row r="133" spans="1:65" s="2" customFormat="1" ht="22.95" customHeight="1">
      <c r="A133" s="33"/>
      <c r="B133" s="34"/>
      <c r="C133" s="73" t="s">
        <v>197</v>
      </c>
      <c r="D133" s="33"/>
      <c r="E133" s="33"/>
      <c r="F133" s="33"/>
      <c r="G133" s="33"/>
      <c r="H133" s="33"/>
      <c r="I133" s="33"/>
      <c r="J133" s="139">
        <f>BK133</f>
        <v>0</v>
      </c>
      <c r="K133" s="33"/>
      <c r="L133" s="34"/>
      <c r="M133" s="69"/>
      <c r="N133" s="60"/>
      <c r="O133" s="70"/>
      <c r="P133" s="140">
        <f>P134+P159</f>
        <v>0</v>
      </c>
      <c r="Q133" s="70"/>
      <c r="R133" s="140">
        <f>R134+R159</f>
        <v>28.498988929999996</v>
      </c>
      <c r="S133" s="70"/>
      <c r="T133" s="141">
        <f>T134+T159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73</v>
      </c>
      <c r="AU133" s="18" t="s">
        <v>198</v>
      </c>
      <c r="BK133" s="142">
        <f>BK134+BK159</f>
        <v>0</v>
      </c>
    </row>
    <row r="134" spans="1:65" s="12" customFormat="1" ht="25.95" customHeight="1">
      <c r="B134" s="143"/>
      <c r="D134" s="144" t="s">
        <v>73</v>
      </c>
      <c r="E134" s="145" t="s">
        <v>220</v>
      </c>
      <c r="F134" s="145" t="s">
        <v>221</v>
      </c>
      <c r="I134" s="146"/>
      <c r="J134" s="147">
        <f>BK134</f>
        <v>0</v>
      </c>
      <c r="L134" s="143"/>
      <c r="M134" s="148"/>
      <c r="N134" s="149"/>
      <c r="O134" s="149"/>
      <c r="P134" s="150">
        <f>P135+P150+P157</f>
        <v>0</v>
      </c>
      <c r="Q134" s="149"/>
      <c r="R134" s="150">
        <f>R135+R150+R157</f>
        <v>26.701363029999996</v>
      </c>
      <c r="S134" s="149"/>
      <c r="T134" s="151">
        <f>T135+T150+T157</f>
        <v>0</v>
      </c>
      <c r="AR134" s="144" t="s">
        <v>78</v>
      </c>
      <c r="AT134" s="152" t="s">
        <v>73</v>
      </c>
      <c r="AU134" s="152" t="s">
        <v>74</v>
      </c>
      <c r="AY134" s="144" t="s">
        <v>222</v>
      </c>
      <c r="BK134" s="153">
        <f>BK135+BK150+BK157</f>
        <v>0</v>
      </c>
    </row>
    <row r="135" spans="1:65" s="12" customFormat="1" ht="22.95" customHeight="1">
      <c r="B135" s="143"/>
      <c r="D135" s="144" t="s">
        <v>73</v>
      </c>
      <c r="E135" s="154" t="s">
        <v>137</v>
      </c>
      <c r="F135" s="154" t="s">
        <v>796</v>
      </c>
      <c r="I135" s="146"/>
      <c r="J135" s="155">
        <f>BK135</f>
        <v>0</v>
      </c>
      <c r="L135" s="143"/>
      <c r="M135" s="148"/>
      <c r="N135" s="149"/>
      <c r="O135" s="149"/>
      <c r="P135" s="150">
        <f>SUM(P136:P149)</f>
        <v>0</v>
      </c>
      <c r="Q135" s="149"/>
      <c r="R135" s="150">
        <f>SUM(R136:R149)</f>
        <v>23.968643869999998</v>
      </c>
      <c r="S135" s="149"/>
      <c r="T135" s="151">
        <f>SUM(T136:T149)</f>
        <v>0</v>
      </c>
      <c r="AR135" s="144" t="s">
        <v>78</v>
      </c>
      <c r="AT135" s="152" t="s">
        <v>73</v>
      </c>
      <c r="AU135" s="152" t="s">
        <v>78</v>
      </c>
      <c r="AY135" s="144" t="s">
        <v>222</v>
      </c>
      <c r="BK135" s="153">
        <f>SUM(BK136:BK149)</f>
        <v>0</v>
      </c>
    </row>
    <row r="136" spans="1:65" s="2" customFormat="1" ht="24.15" customHeight="1">
      <c r="A136" s="33"/>
      <c r="B136" s="156"/>
      <c r="C136" s="157" t="s">
        <v>539</v>
      </c>
      <c r="D136" s="157" t="s">
        <v>224</v>
      </c>
      <c r="E136" s="158" t="s">
        <v>1128</v>
      </c>
      <c r="F136" s="159" t="s">
        <v>1129</v>
      </c>
      <c r="G136" s="160" t="s">
        <v>249</v>
      </c>
      <c r="H136" s="161">
        <v>2.72</v>
      </c>
      <c r="I136" s="162"/>
      <c r="J136" s="163">
        <f>ROUND(I136*H136,2)</f>
        <v>0</v>
      </c>
      <c r="K136" s="164"/>
      <c r="L136" s="34"/>
      <c r="M136" s="165" t="s">
        <v>1</v>
      </c>
      <c r="N136" s="166" t="s">
        <v>40</v>
      </c>
      <c r="O136" s="62"/>
      <c r="P136" s="167">
        <f>O136*H136</f>
        <v>0</v>
      </c>
      <c r="Q136" s="167">
        <v>4.1329999999999999E-2</v>
      </c>
      <c r="R136" s="167">
        <f>Q136*H136</f>
        <v>0.11241760000000001</v>
      </c>
      <c r="S136" s="167">
        <v>0</v>
      </c>
      <c r="T136" s="16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114</v>
      </c>
      <c r="AT136" s="169" t="s">
        <v>224</v>
      </c>
      <c r="AU136" s="169" t="s">
        <v>85</v>
      </c>
      <c r="AY136" s="18" t="s">
        <v>222</v>
      </c>
      <c r="BE136" s="170">
        <f>IF(N136="základná",J136,0)</f>
        <v>0</v>
      </c>
      <c r="BF136" s="170">
        <f>IF(N136="znížená",J136,0)</f>
        <v>0</v>
      </c>
      <c r="BG136" s="170">
        <f>IF(N136="zákl. prenesená",J136,0)</f>
        <v>0</v>
      </c>
      <c r="BH136" s="170">
        <f>IF(N136="zníž. prenesená",J136,0)</f>
        <v>0</v>
      </c>
      <c r="BI136" s="170">
        <f>IF(N136="nulová",J136,0)</f>
        <v>0</v>
      </c>
      <c r="BJ136" s="18" t="s">
        <v>85</v>
      </c>
      <c r="BK136" s="170">
        <f>ROUND(I136*H136,2)</f>
        <v>0</v>
      </c>
      <c r="BL136" s="18" t="s">
        <v>114</v>
      </c>
      <c r="BM136" s="169" t="s">
        <v>1130</v>
      </c>
    </row>
    <row r="137" spans="1:65" s="15" customFormat="1">
      <c r="B137" s="188"/>
      <c r="D137" s="172" t="s">
        <v>229</v>
      </c>
      <c r="E137" s="189" t="s">
        <v>1</v>
      </c>
      <c r="F137" s="190" t="s">
        <v>1131</v>
      </c>
      <c r="H137" s="189" t="s">
        <v>1</v>
      </c>
      <c r="I137" s="191"/>
      <c r="L137" s="188"/>
      <c r="M137" s="192"/>
      <c r="N137" s="193"/>
      <c r="O137" s="193"/>
      <c r="P137" s="193"/>
      <c r="Q137" s="193"/>
      <c r="R137" s="193"/>
      <c r="S137" s="193"/>
      <c r="T137" s="194"/>
      <c r="AT137" s="189" t="s">
        <v>229</v>
      </c>
      <c r="AU137" s="189" t="s">
        <v>85</v>
      </c>
      <c r="AV137" s="15" t="s">
        <v>78</v>
      </c>
      <c r="AW137" s="15" t="s">
        <v>30</v>
      </c>
      <c r="AX137" s="15" t="s">
        <v>74</v>
      </c>
      <c r="AY137" s="189" t="s">
        <v>222</v>
      </c>
    </row>
    <row r="138" spans="1:65" s="13" customFormat="1">
      <c r="B138" s="171"/>
      <c r="D138" s="172" t="s">
        <v>229</v>
      </c>
      <c r="E138" s="173" t="s">
        <v>1</v>
      </c>
      <c r="F138" s="174" t="s">
        <v>1132</v>
      </c>
      <c r="H138" s="175">
        <v>2.72</v>
      </c>
      <c r="I138" s="176"/>
      <c r="L138" s="171"/>
      <c r="M138" s="177"/>
      <c r="N138" s="178"/>
      <c r="O138" s="178"/>
      <c r="P138" s="178"/>
      <c r="Q138" s="178"/>
      <c r="R138" s="178"/>
      <c r="S138" s="178"/>
      <c r="T138" s="179"/>
      <c r="AT138" s="173" t="s">
        <v>229</v>
      </c>
      <c r="AU138" s="173" t="s">
        <v>85</v>
      </c>
      <c r="AV138" s="13" t="s">
        <v>85</v>
      </c>
      <c r="AW138" s="13" t="s">
        <v>30</v>
      </c>
      <c r="AX138" s="13" t="s">
        <v>74</v>
      </c>
      <c r="AY138" s="173" t="s">
        <v>222</v>
      </c>
    </row>
    <row r="139" spans="1:65" s="14" customFormat="1">
      <c r="B139" s="180"/>
      <c r="D139" s="172" t="s">
        <v>229</v>
      </c>
      <c r="E139" s="181" t="s">
        <v>1</v>
      </c>
      <c r="F139" s="182" t="s">
        <v>232</v>
      </c>
      <c r="H139" s="183">
        <v>2.72</v>
      </c>
      <c r="I139" s="184"/>
      <c r="L139" s="180"/>
      <c r="M139" s="185"/>
      <c r="N139" s="186"/>
      <c r="O139" s="186"/>
      <c r="P139" s="186"/>
      <c r="Q139" s="186"/>
      <c r="R139" s="186"/>
      <c r="S139" s="186"/>
      <c r="T139" s="187"/>
      <c r="AT139" s="181" t="s">
        <v>229</v>
      </c>
      <c r="AU139" s="181" t="s">
        <v>85</v>
      </c>
      <c r="AV139" s="14" t="s">
        <v>114</v>
      </c>
      <c r="AW139" s="14" t="s">
        <v>30</v>
      </c>
      <c r="AX139" s="14" t="s">
        <v>78</v>
      </c>
      <c r="AY139" s="181" t="s">
        <v>222</v>
      </c>
    </row>
    <row r="140" spans="1:65" s="2" customFormat="1" ht="37.950000000000003" customHeight="1">
      <c r="A140" s="33"/>
      <c r="B140" s="156"/>
      <c r="C140" s="157" t="s">
        <v>544</v>
      </c>
      <c r="D140" s="157" t="s">
        <v>224</v>
      </c>
      <c r="E140" s="158" t="s">
        <v>1133</v>
      </c>
      <c r="F140" s="159" t="s">
        <v>3289</v>
      </c>
      <c r="G140" s="160" t="s">
        <v>249</v>
      </c>
      <c r="H140" s="161">
        <v>81.260999999999996</v>
      </c>
      <c r="I140" s="162"/>
      <c r="J140" s="163">
        <f>ROUND(I140*H140,2)</f>
        <v>0</v>
      </c>
      <c r="K140" s="164"/>
      <c r="L140" s="34"/>
      <c r="M140" s="165" t="s">
        <v>1</v>
      </c>
      <c r="N140" s="166" t="s">
        <v>40</v>
      </c>
      <c r="O140" s="62"/>
      <c r="P140" s="167">
        <f>O140*H140</f>
        <v>0</v>
      </c>
      <c r="Q140" s="167">
        <v>1.306E-2</v>
      </c>
      <c r="R140" s="167">
        <f>Q140*H140</f>
        <v>1.0612686600000001</v>
      </c>
      <c r="S140" s="167">
        <v>0</v>
      </c>
      <c r="T140" s="16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114</v>
      </c>
      <c r="AT140" s="169" t="s">
        <v>224</v>
      </c>
      <c r="AU140" s="169" t="s">
        <v>85</v>
      </c>
      <c r="AY140" s="18" t="s">
        <v>222</v>
      </c>
      <c r="BE140" s="170">
        <f>IF(N140="základná",J140,0)</f>
        <v>0</v>
      </c>
      <c r="BF140" s="170">
        <f>IF(N140="znížená",J140,0)</f>
        <v>0</v>
      </c>
      <c r="BG140" s="170">
        <f>IF(N140="zákl. prenesená",J140,0)</f>
        <v>0</v>
      </c>
      <c r="BH140" s="170">
        <f>IF(N140="zníž. prenesená",J140,0)</f>
        <v>0</v>
      </c>
      <c r="BI140" s="170">
        <f>IF(N140="nulová",J140,0)</f>
        <v>0</v>
      </c>
      <c r="BJ140" s="18" t="s">
        <v>85</v>
      </c>
      <c r="BK140" s="170">
        <f>ROUND(I140*H140,2)</f>
        <v>0</v>
      </c>
      <c r="BL140" s="18" t="s">
        <v>114</v>
      </c>
      <c r="BM140" s="169" t="s">
        <v>1134</v>
      </c>
    </row>
    <row r="141" spans="1:65" s="15" customFormat="1">
      <c r="B141" s="188"/>
      <c r="D141" s="172" t="s">
        <v>229</v>
      </c>
      <c r="E141" s="189" t="s">
        <v>1</v>
      </c>
      <c r="F141" s="190" t="s">
        <v>1135</v>
      </c>
      <c r="H141" s="189" t="s">
        <v>1</v>
      </c>
      <c r="I141" s="191"/>
      <c r="L141" s="188"/>
      <c r="M141" s="192"/>
      <c r="N141" s="193"/>
      <c r="O141" s="193"/>
      <c r="P141" s="193"/>
      <c r="Q141" s="193"/>
      <c r="R141" s="193"/>
      <c r="S141" s="193"/>
      <c r="T141" s="194"/>
      <c r="AT141" s="189" t="s">
        <v>229</v>
      </c>
      <c r="AU141" s="189" t="s">
        <v>85</v>
      </c>
      <c r="AV141" s="15" t="s">
        <v>78</v>
      </c>
      <c r="AW141" s="15" t="s">
        <v>30</v>
      </c>
      <c r="AX141" s="15" t="s">
        <v>74</v>
      </c>
      <c r="AY141" s="189" t="s">
        <v>222</v>
      </c>
    </row>
    <row r="142" spans="1:65" s="13" customFormat="1">
      <c r="B142" s="171"/>
      <c r="D142" s="172" t="s">
        <v>229</v>
      </c>
      <c r="E142" s="173" t="s">
        <v>1</v>
      </c>
      <c r="F142" s="174" t="s">
        <v>1136</v>
      </c>
      <c r="H142" s="175">
        <v>81.260999999999996</v>
      </c>
      <c r="I142" s="176"/>
      <c r="L142" s="171"/>
      <c r="M142" s="177"/>
      <c r="N142" s="178"/>
      <c r="O142" s="178"/>
      <c r="P142" s="178"/>
      <c r="Q142" s="178"/>
      <c r="R142" s="178"/>
      <c r="S142" s="178"/>
      <c r="T142" s="179"/>
      <c r="AT142" s="173" t="s">
        <v>229</v>
      </c>
      <c r="AU142" s="173" t="s">
        <v>85</v>
      </c>
      <c r="AV142" s="13" t="s">
        <v>85</v>
      </c>
      <c r="AW142" s="13" t="s">
        <v>30</v>
      </c>
      <c r="AX142" s="13" t="s">
        <v>74</v>
      </c>
      <c r="AY142" s="173" t="s">
        <v>222</v>
      </c>
    </row>
    <row r="143" spans="1:65" s="14" customFormat="1">
      <c r="B143" s="180"/>
      <c r="D143" s="172" t="s">
        <v>229</v>
      </c>
      <c r="E143" s="181" t="s">
        <v>1</v>
      </c>
      <c r="F143" s="182" t="s">
        <v>232</v>
      </c>
      <c r="H143" s="183">
        <v>81.260999999999996</v>
      </c>
      <c r="I143" s="184"/>
      <c r="L143" s="180"/>
      <c r="M143" s="185"/>
      <c r="N143" s="186"/>
      <c r="O143" s="186"/>
      <c r="P143" s="186"/>
      <c r="Q143" s="186"/>
      <c r="R143" s="186"/>
      <c r="S143" s="186"/>
      <c r="T143" s="187"/>
      <c r="AT143" s="181" t="s">
        <v>229</v>
      </c>
      <c r="AU143" s="181" t="s">
        <v>85</v>
      </c>
      <c r="AV143" s="14" t="s">
        <v>114</v>
      </c>
      <c r="AW143" s="14" t="s">
        <v>30</v>
      </c>
      <c r="AX143" s="14" t="s">
        <v>78</v>
      </c>
      <c r="AY143" s="181" t="s">
        <v>222</v>
      </c>
    </row>
    <row r="144" spans="1:65" s="2" customFormat="1" ht="24.15" customHeight="1">
      <c r="A144" s="33"/>
      <c r="B144" s="156"/>
      <c r="C144" s="157" t="s">
        <v>552</v>
      </c>
      <c r="D144" s="157" t="s">
        <v>224</v>
      </c>
      <c r="E144" s="158" t="s">
        <v>1137</v>
      </c>
      <c r="F144" s="159" t="s">
        <v>1138</v>
      </c>
      <c r="G144" s="160" t="s">
        <v>249</v>
      </c>
      <c r="H144" s="161">
        <v>390.31299999999999</v>
      </c>
      <c r="I144" s="162"/>
      <c r="J144" s="163">
        <f>ROUND(I144*H144,2)</f>
        <v>0</v>
      </c>
      <c r="K144" s="164"/>
      <c r="L144" s="34"/>
      <c r="M144" s="165" t="s">
        <v>1</v>
      </c>
      <c r="N144" s="166" t="s">
        <v>40</v>
      </c>
      <c r="O144" s="62"/>
      <c r="P144" s="167">
        <f>O144*H144</f>
        <v>0</v>
      </c>
      <c r="Q144" s="167">
        <v>1.085E-2</v>
      </c>
      <c r="R144" s="167">
        <f>Q144*H144</f>
        <v>4.2348960499999997</v>
      </c>
      <c r="S144" s="167">
        <v>0</v>
      </c>
      <c r="T144" s="168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114</v>
      </c>
      <c r="AT144" s="169" t="s">
        <v>224</v>
      </c>
      <c r="AU144" s="169" t="s">
        <v>85</v>
      </c>
      <c r="AY144" s="18" t="s">
        <v>222</v>
      </c>
      <c r="BE144" s="170">
        <f>IF(N144="základná",J144,0)</f>
        <v>0</v>
      </c>
      <c r="BF144" s="170">
        <f>IF(N144="znížená",J144,0)</f>
        <v>0</v>
      </c>
      <c r="BG144" s="170">
        <f>IF(N144="zákl. prenesená",J144,0)</f>
        <v>0</v>
      </c>
      <c r="BH144" s="170">
        <f>IF(N144="zníž. prenesená",J144,0)</f>
        <v>0</v>
      </c>
      <c r="BI144" s="170">
        <f>IF(N144="nulová",J144,0)</f>
        <v>0</v>
      </c>
      <c r="BJ144" s="18" t="s">
        <v>85</v>
      </c>
      <c r="BK144" s="170">
        <f>ROUND(I144*H144,2)</f>
        <v>0</v>
      </c>
      <c r="BL144" s="18" t="s">
        <v>114</v>
      </c>
      <c r="BM144" s="169" t="s">
        <v>1139</v>
      </c>
    </row>
    <row r="145" spans="1:65" s="13" customFormat="1">
      <c r="B145" s="171"/>
      <c r="D145" s="172" t="s">
        <v>229</v>
      </c>
      <c r="E145" s="173" t="s">
        <v>1</v>
      </c>
      <c r="F145" s="174" t="s">
        <v>1140</v>
      </c>
      <c r="H145" s="175">
        <v>390.31299999999999</v>
      </c>
      <c r="I145" s="176"/>
      <c r="L145" s="171"/>
      <c r="M145" s="177"/>
      <c r="N145" s="178"/>
      <c r="O145" s="178"/>
      <c r="P145" s="178"/>
      <c r="Q145" s="178"/>
      <c r="R145" s="178"/>
      <c r="S145" s="178"/>
      <c r="T145" s="179"/>
      <c r="AT145" s="173" t="s">
        <v>229</v>
      </c>
      <c r="AU145" s="173" t="s">
        <v>85</v>
      </c>
      <c r="AV145" s="13" t="s">
        <v>85</v>
      </c>
      <c r="AW145" s="13" t="s">
        <v>30</v>
      </c>
      <c r="AX145" s="13" t="s">
        <v>78</v>
      </c>
      <c r="AY145" s="173" t="s">
        <v>222</v>
      </c>
    </row>
    <row r="146" spans="1:65" s="2" customFormat="1" ht="37.950000000000003" customHeight="1">
      <c r="A146" s="33"/>
      <c r="B146" s="156"/>
      <c r="C146" s="157" t="s">
        <v>558</v>
      </c>
      <c r="D146" s="157" t="s">
        <v>224</v>
      </c>
      <c r="E146" s="158" t="s">
        <v>1141</v>
      </c>
      <c r="F146" s="159" t="s">
        <v>1142</v>
      </c>
      <c r="G146" s="160" t="s">
        <v>249</v>
      </c>
      <c r="H146" s="161">
        <v>390.31299999999999</v>
      </c>
      <c r="I146" s="162"/>
      <c r="J146" s="163">
        <f>ROUND(I146*H146,2)</f>
        <v>0</v>
      </c>
      <c r="K146" s="164"/>
      <c r="L146" s="34"/>
      <c r="M146" s="165" t="s">
        <v>1</v>
      </c>
      <c r="N146" s="166" t="s">
        <v>40</v>
      </c>
      <c r="O146" s="62"/>
      <c r="P146" s="167">
        <f>O146*H146</f>
        <v>0</v>
      </c>
      <c r="Q146" s="167">
        <v>3.3599999999999998E-2</v>
      </c>
      <c r="R146" s="167">
        <f>Q146*H146</f>
        <v>13.114516799999999</v>
      </c>
      <c r="S146" s="167">
        <v>0</v>
      </c>
      <c r="T146" s="16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114</v>
      </c>
      <c r="AT146" s="169" t="s">
        <v>224</v>
      </c>
      <c r="AU146" s="169" t="s">
        <v>85</v>
      </c>
      <c r="AY146" s="18" t="s">
        <v>222</v>
      </c>
      <c r="BE146" s="170">
        <f>IF(N146="základná",J146,0)</f>
        <v>0</v>
      </c>
      <c r="BF146" s="170">
        <f>IF(N146="znížená",J146,0)</f>
        <v>0</v>
      </c>
      <c r="BG146" s="170">
        <f>IF(N146="zákl. prenesená",J146,0)</f>
        <v>0</v>
      </c>
      <c r="BH146" s="170">
        <f>IF(N146="zníž. prenesená",J146,0)</f>
        <v>0</v>
      </c>
      <c r="BI146" s="170">
        <f>IF(N146="nulová",J146,0)</f>
        <v>0</v>
      </c>
      <c r="BJ146" s="18" t="s">
        <v>85</v>
      </c>
      <c r="BK146" s="170">
        <f>ROUND(I146*H146,2)</f>
        <v>0</v>
      </c>
      <c r="BL146" s="18" t="s">
        <v>114</v>
      </c>
      <c r="BM146" s="169" t="s">
        <v>1143</v>
      </c>
    </row>
    <row r="147" spans="1:65" s="2" customFormat="1" ht="24.15" customHeight="1">
      <c r="A147" s="33"/>
      <c r="B147" s="156"/>
      <c r="C147" s="157" t="s">
        <v>563</v>
      </c>
      <c r="D147" s="157" t="s">
        <v>224</v>
      </c>
      <c r="E147" s="158" t="s">
        <v>1144</v>
      </c>
      <c r="F147" s="159" t="s">
        <v>1145</v>
      </c>
      <c r="G147" s="160" t="s">
        <v>249</v>
      </c>
      <c r="H147" s="161">
        <v>553.97199999999998</v>
      </c>
      <c r="I147" s="162"/>
      <c r="J147" s="163">
        <f>ROUND(I147*H147,2)</f>
        <v>0</v>
      </c>
      <c r="K147" s="164"/>
      <c r="L147" s="34"/>
      <c r="M147" s="165" t="s">
        <v>1</v>
      </c>
      <c r="N147" s="166" t="s">
        <v>40</v>
      </c>
      <c r="O147" s="62"/>
      <c r="P147" s="167">
        <f>O147*H147</f>
        <v>0</v>
      </c>
      <c r="Q147" s="167">
        <v>5.11E-3</v>
      </c>
      <c r="R147" s="167">
        <f>Q147*H147</f>
        <v>2.83079692</v>
      </c>
      <c r="S147" s="167">
        <v>0</v>
      </c>
      <c r="T147" s="16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114</v>
      </c>
      <c r="AT147" s="169" t="s">
        <v>224</v>
      </c>
      <c r="AU147" s="169" t="s">
        <v>85</v>
      </c>
      <c r="AY147" s="18" t="s">
        <v>222</v>
      </c>
      <c r="BE147" s="170">
        <f>IF(N147="základná",J147,0)</f>
        <v>0</v>
      </c>
      <c r="BF147" s="170">
        <f>IF(N147="znížená",J147,0)</f>
        <v>0</v>
      </c>
      <c r="BG147" s="170">
        <f>IF(N147="zákl. prenesená",J147,0)</f>
        <v>0</v>
      </c>
      <c r="BH147" s="170">
        <f>IF(N147="zníž. prenesená",J147,0)</f>
        <v>0</v>
      </c>
      <c r="BI147" s="170">
        <f>IF(N147="nulová",J147,0)</f>
        <v>0</v>
      </c>
      <c r="BJ147" s="18" t="s">
        <v>85</v>
      </c>
      <c r="BK147" s="170">
        <f>ROUND(I147*H147,2)</f>
        <v>0</v>
      </c>
      <c r="BL147" s="18" t="s">
        <v>114</v>
      </c>
      <c r="BM147" s="169" t="s">
        <v>1146</v>
      </c>
    </row>
    <row r="148" spans="1:65" s="13" customFormat="1">
      <c r="B148" s="171"/>
      <c r="D148" s="172" t="s">
        <v>229</v>
      </c>
      <c r="E148" s="173" t="s">
        <v>1</v>
      </c>
      <c r="F148" s="174" t="s">
        <v>1147</v>
      </c>
      <c r="H148" s="175">
        <v>553.97199999999998</v>
      </c>
      <c r="I148" s="176"/>
      <c r="L148" s="171"/>
      <c r="M148" s="177"/>
      <c r="N148" s="178"/>
      <c r="O148" s="178"/>
      <c r="P148" s="178"/>
      <c r="Q148" s="178"/>
      <c r="R148" s="178"/>
      <c r="S148" s="178"/>
      <c r="T148" s="179"/>
      <c r="AT148" s="173" t="s">
        <v>229</v>
      </c>
      <c r="AU148" s="173" t="s">
        <v>85</v>
      </c>
      <c r="AV148" s="13" t="s">
        <v>85</v>
      </c>
      <c r="AW148" s="13" t="s">
        <v>30</v>
      </c>
      <c r="AX148" s="13" t="s">
        <v>78</v>
      </c>
      <c r="AY148" s="173" t="s">
        <v>222</v>
      </c>
    </row>
    <row r="149" spans="1:65" s="2" customFormat="1" ht="24.15" customHeight="1">
      <c r="A149" s="33"/>
      <c r="B149" s="156"/>
      <c r="C149" s="157" t="s">
        <v>568</v>
      </c>
      <c r="D149" s="157" t="s">
        <v>224</v>
      </c>
      <c r="E149" s="158" t="s">
        <v>1148</v>
      </c>
      <c r="F149" s="159" t="s">
        <v>1149</v>
      </c>
      <c r="G149" s="160" t="s">
        <v>249</v>
      </c>
      <c r="H149" s="161">
        <v>553.97199999999998</v>
      </c>
      <c r="I149" s="162"/>
      <c r="J149" s="163">
        <f>ROUND(I149*H149,2)</f>
        <v>0</v>
      </c>
      <c r="K149" s="164"/>
      <c r="L149" s="34"/>
      <c r="M149" s="165" t="s">
        <v>1</v>
      </c>
      <c r="N149" s="166" t="s">
        <v>40</v>
      </c>
      <c r="O149" s="62"/>
      <c r="P149" s="167">
        <f>O149*H149</f>
        <v>0</v>
      </c>
      <c r="Q149" s="167">
        <v>4.7200000000000002E-3</v>
      </c>
      <c r="R149" s="167">
        <f>Q149*H149</f>
        <v>2.6147478400000002</v>
      </c>
      <c r="S149" s="167">
        <v>0</v>
      </c>
      <c r="T149" s="16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114</v>
      </c>
      <c r="AT149" s="169" t="s">
        <v>224</v>
      </c>
      <c r="AU149" s="169" t="s">
        <v>85</v>
      </c>
      <c r="AY149" s="18" t="s">
        <v>222</v>
      </c>
      <c r="BE149" s="170">
        <f>IF(N149="základná",J149,0)</f>
        <v>0</v>
      </c>
      <c r="BF149" s="170">
        <f>IF(N149="znížená",J149,0)</f>
        <v>0</v>
      </c>
      <c r="BG149" s="170">
        <f>IF(N149="zákl. prenesená",J149,0)</f>
        <v>0</v>
      </c>
      <c r="BH149" s="170">
        <f>IF(N149="zníž. prenesená",J149,0)</f>
        <v>0</v>
      </c>
      <c r="BI149" s="170">
        <f>IF(N149="nulová",J149,0)</f>
        <v>0</v>
      </c>
      <c r="BJ149" s="18" t="s">
        <v>85</v>
      </c>
      <c r="BK149" s="170">
        <f>ROUND(I149*H149,2)</f>
        <v>0</v>
      </c>
      <c r="BL149" s="18" t="s">
        <v>114</v>
      </c>
      <c r="BM149" s="169" t="s">
        <v>1150</v>
      </c>
    </row>
    <row r="150" spans="1:65" s="12" customFormat="1" ht="22.95" customHeight="1">
      <c r="B150" s="143"/>
      <c r="D150" s="144" t="s">
        <v>73</v>
      </c>
      <c r="E150" s="154" t="s">
        <v>160</v>
      </c>
      <c r="F150" s="154" t="s">
        <v>223</v>
      </c>
      <c r="I150" s="146"/>
      <c r="J150" s="155">
        <f>BK150</f>
        <v>0</v>
      </c>
      <c r="L150" s="143"/>
      <c r="M150" s="148"/>
      <c r="N150" s="149"/>
      <c r="O150" s="149"/>
      <c r="P150" s="150">
        <f>SUM(P151:P156)</f>
        <v>0</v>
      </c>
      <c r="Q150" s="149"/>
      <c r="R150" s="150">
        <f>SUM(R151:R156)</f>
        <v>2.7327191600000003</v>
      </c>
      <c r="S150" s="149"/>
      <c r="T150" s="151">
        <f>SUM(T151:T156)</f>
        <v>0</v>
      </c>
      <c r="AR150" s="144" t="s">
        <v>78</v>
      </c>
      <c r="AT150" s="152" t="s">
        <v>73</v>
      </c>
      <c r="AU150" s="152" t="s">
        <v>78</v>
      </c>
      <c r="AY150" s="144" t="s">
        <v>222</v>
      </c>
      <c r="BK150" s="153">
        <f>SUM(BK151:BK156)</f>
        <v>0</v>
      </c>
    </row>
    <row r="151" spans="1:65" s="2" customFormat="1" ht="24.15" customHeight="1">
      <c r="A151" s="33"/>
      <c r="B151" s="156"/>
      <c r="C151" s="157" t="s">
        <v>1151</v>
      </c>
      <c r="D151" s="157" t="s">
        <v>224</v>
      </c>
      <c r="E151" s="158" t="s">
        <v>1152</v>
      </c>
      <c r="F151" s="159" t="s">
        <v>1153</v>
      </c>
      <c r="G151" s="160" t="s">
        <v>249</v>
      </c>
      <c r="H151" s="161">
        <v>441.262</v>
      </c>
      <c r="I151" s="162"/>
      <c r="J151" s="163">
        <f>ROUND(I151*H151,2)</f>
        <v>0</v>
      </c>
      <c r="K151" s="164"/>
      <c r="L151" s="34"/>
      <c r="M151" s="165" t="s">
        <v>1</v>
      </c>
      <c r="N151" s="166" t="s">
        <v>40</v>
      </c>
      <c r="O151" s="62"/>
      <c r="P151" s="167">
        <f>O151*H151</f>
        <v>0</v>
      </c>
      <c r="Q151" s="167">
        <v>6.1799999999999997E-3</v>
      </c>
      <c r="R151" s="167">
        <f>Q151*H151</f>
        <v>2.7269991600000001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114</v>
      </c>
      <c r="AT151" s="169" t="s">
        <v>224</v>
      </c>
      <c r="AU151" s="169" t="s">
        <v>85</v>
      </c>
      <c r="AY151" s="18" t="s">
        <v>222</v>
      </c>
      <c r="BE151" s="170">
        <f>IF(N151="základná",J151,0)</f>
        <v>0</v>
      </c>
      <c r="BF151" s="170">
        <f>IF(N151="znížená",J151,0)</f>
        <v>0</v>
      </c>
      <c r="BG151" s="170">
        <f>IF(N151="zákl. prenesená",J151,0)</f>
        <v>0</v>
      </c>
      <c r="BH151" s="170">
        <f>IF(N151="zníž. prenesená",J151,0)</f>
        <v>0</v>
      </c>
      <c r="BI151" s="170">
        <f>IF(N151="nulová",J151,0)</f>
        <v>0</v>
      </c>
      <c r="BJ151" s="18" t="s">
        <v>85</v>
      </c>
      <c r="BK151" s="170">
        <f>ROUND(I151*H151,2)</f>
        <v>0</v>
      </c>
      <c r="BL151" s="18" t="s">
        <v>114</v>
      </c>
      <c r="BM151" s="169" t="s">
        <v>1154</v>
      </c>
    </row>
    <row r="152" spans="1:65" s="13" customFormat="1">
      <c r="B152" s="171"/>
      <c r="D152" s="172" t="s">
        <v>229</v>
      </c>
      <c r="E152" s="173" t="s">
        <v>1</v>
      </c>
      <c r="F152" s="174" t="s">
        <v>1155</v>
      </c>
      <c r="H152" s="175">
        <v>441.262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229</v>
      </c>
      <c r="AU152" s="173" t="s">
        <v>85</v>
      </c>
      <c r="AV152" s="13" t="s">
        <v>85</v>
      </c>
      <c r="AW152" s="13" t="s">
        <v>30</v>
      </c>
      <c r="AX152" s="13" t="s">
        <v>78</v>
      </c>
      <c r="AY152" s="173" t="s">
        <v>222</v>
      </c>
    </row>
    <row r="153" spans="1:65" s="2" customFormat="1" ht="24.15" customHeight="1">
      <c r="A153" s="33"/>
      <c r="B153" s="156"/>
      <c r="C153" s="157" t="s">
        <v>1156</v>
      </c>
      <c r="D153" s="157" t="s">
        <v>224</v>
      </c>
      <c r="E153" s="158" t="s">
        <v>1157</v>
      </c>
      <c r="F153" s="159" t="s">
        <v>1158</v>
      </c>
      <c r="G153" s="160" t="s">
        <v>227</v>
      </c>
      <c r="H153" s="161">
        <v>4</v>
      </c>
      <c r="I153" s="162"/>
      <c r="J153" s="163">
        <f>ROUND(I153*H153,2)</f>
        <v>0</v>
      </c>
      <c r="K153" s="164"/>
      <c r="L153" s="34"/>
      <c r="M153" s="165" t="s">
        <v>1</v>
      </c>
      <c r="N153" s="166" t="s">
        <v>40</v>
      </c>
      <c r="O153" s="62"/>
      <c r="P153" s="167">
        <f>O153*H153</f>
        <v>0</v>
      </c>
      <c r="Q153" s="167">
        <v>4.0000000000000003E-5</v>
      </c>
      <c r="R153" s="167">
        <f>Q153*H153</f>
        <v>1.6000000000000001E-4</v>
      </c>
      <c r="S153" s="167">
        <v>0</v>
      </c>
      <c r="T153" s="16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114</v>
      </c>
      <c r="AT153" s="169" t="s">
        <v>224</v>
      </c>
      <c r="AU153" s="169" t="s">
        <v>85</v>
      </c>
      <c r="AY153" s="18" t="s">
        <v>222</v>
      </c>
      <c r="BE153" s="170">
        <f>IF(N153="základná",J153,0)</f>
        <v>0</v>
      </c>
      <c r="BF153" s="170">
        <f>IF(N153="znížená",J153,0)</f>
        <v>0</v>
      </c>
      <c r="BG153" s="170">
        <f>IF(N153="zákl. prenesená",J153,0)</f>
        <v>0</v>
      </c>
      <c r="BH153" s="170">
        <f>IF(N153="zníž. prenesená",J153,0)</f>
        <v>0</v>
      </c>
      <c r="BI153" s="170">
        <f>IF(N153="nulová",J153,0)</f>
        <v>0</v>
      </c>
      <c r="BJ153" s="18" t="s">
        <v>85</v>
      </c>
      <c r="BK153" s="170">
        <f>ROUND(I153*H153,2)</f>
        <v>0</v>
      </c>
      <c r="BL153" s="18" t="s">
        <v>114</v>
      </c>
      <c r="BM153" s="169" t="s">
        <v>1159</v>
      </c>
    </row>
    <row r="154" spans="1:65" s="2" customFormat="1" ht="24.15" customHeight="1">
      <c r="A154" s="33"/>
      <c r="B154" s="156"/>
      <c r="C154" s="209" t="s">
        <v>1160</v>
      </c>
      <c r="D154" s="209" t="s">
        <v>588</v>
      </c>
      <c r="E154" s="210" t="s">
        <v>1161</v>
      </c>
      <c r="F154" s="211" t="s">
        <v>1162</v>
      </c>
      <c r="G154" s="212" t="s">
        <v>227</v>
      </c>
      <c r="H154" s="213">
        <v>4</v>
      </c>
      <c r="I154" s="214"/>
      <c r="J154" s="215">
        <f>ROUND(I154*H154,2)</f>
        <v>0</v>
      </c>
      <c r="K154" s="216"/>
      <c r="L154" s="217"/>
      <c r="M154" s="218" t="s">
        <v>1</v>
      </c>
      <c r="N154" s="219" t="s">
        <v>40</v>
      </c>
      <c r="O154" s="62"/>
      <c r="P154" s="167">
        <f>O154*H154</f>
        <v>0</v>
      </c>
      <c r="Q154" s="167">
        <v>2.5999999999999998E-4</v>
      </c>
      <c r="R154" s="167">
        <f>Q154*H154</f>
        <v>1.0399999999999999E-3</v>
      </c>
      <c r="S154" s="167">
        <v>0</v>
      </c>
      <c r="T154" s="16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153</v>
      </c>
      <c r="AT154" s="169" t="s">
        <v>588</v>
      </c>
      <c r="AU154" s="169" t="s">
        <v>85</v>
      </c>
      <c r="AY154" s="18" t="s">
        <v>222</v>
      </c>
      <c r="BE154" s="170">
        <f>IF(N154="základná",J154,0)</f>
        <v>0</v>
      </c>
      <c r="BF154" s="170">
        <f>IF(N154="znížená",J154,0)</f>
        <v>0</v>
      </c>
      <c r="BG154" s="170">
        <f>IF(N154="zákl. prenesená",J154,0)</f>
        <v>0</v>
      </c>
      <c r="BH154" s="170">
        <f>IF(N154="zníž. prenesená",J154,0)</f>
        <v>0</v>
      </c>
      <c r="BI154" s="170">
        <f>IF(N154="nulová",J154,0)</f>
        <v>0</v>
      </c>
      <c r="BJ154" s="18" t="s">
        <v>85</v>
      </c>
      <c r="BK154" s="170">
        <f>ROUND(I154*H154,2)</f>
        <v>0</v>
      </c>
      <c r="BL154" s="18" t="s">
        <v>114</v>
      </c>
      <c r="BM154" s="169" t="s">
        <v>1163</v>
      </c>
    </row>
    <row r="155" spans="1:65" s="2" customFormat="1" ht="24.15" customHeight="1">
      <c r="A155" s="33"/>
      <c r="B155" s="156"/>
      <c r="C155" s="157" t="s">
        <v>1164</v>
      </c>
      <c r="D155" s="157" t="s">
        <v>224</v>
      </c>
      <c r="E155" s="158" t="s">
        <v>1165</v>
      </c>
      <c r="F155" s="159" t="s">
        <v>1166</v>
      </c>
      <c r="G155" s="160" t="s">
        <v>227</v>
      </c>
      <c r="H155" s="161">
        <v>113</v>
      </c>
      <c r="I155" s="162"/>
      <c r="J155" s="163">
        <f>ROUND(I155*H155,2)</f>
        <v>0</v>
      </c>
      <c r="K155" s="164"/>
      <c r="L155" s="34"/>
      <c r="M155" s="165" t="s">
        <v>1</v>
      </c>
      <c r="N155" s="166" t="s">
        <v>40</v>
      </c>
      <c r="O155" s="62"/>
      <c r="P155" s="167">
        <f>O155*H155</f>
        <v>0</v>
      </c>
      <c r="Q155" s="167">
        <v>1.0000000000000001E-5</v>
      </c>
      <c r="R155" s="167">
        <f>Q155*H155</f>
        <v>1.1300000000000001E-3</v>
      </c>
      <c r="S155" s="167">
        <v>0</v>
      </c>
      <c r="T155" s="16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114</v>
      </c>
      <c r="AT155" s="169" t="s">
        <v>224</v>
      </c>
      <c r="AU155" s="169" t="s">
        <v>85</v>
      </c>
      <c r="AY155" s="18" t="s">
        <v>222</v>
      </c>
      <c r="BE155" s="170">
        <f>IF(N155="základná",J155,0)</f>
        <v>0</v>
      </c>
      <c r="BF155" s="170">
        <f>IF(N155="znížená",J155,0)</f>
        <v>0</v>
      </c>
      <c r="BG155" s="170">
        <f>IF(N155="zákl. prenesená",J155,0)</f>
        <v>0</v>
      </c>
      <c r="BH155" s="170">
        <f>IF(N155="zníž. prenesená",J155,0)</f>
        <v>0</v>
      </c>
      <c r="BI155" s="170">
        <f>IF(N155="nulová",J155,0)</f>
        <v>0</v>
      </c>
      <c r="BJ155" s="18" t="s">
        <v>85</v>
      </c>
      <c r="BK155" s="170">
        <f>ROUND(I155*H155,2)</f>
        <v>0</v>
      </c>
      <c r="BL155" s="18" t="s">
        <v>114</v>
      </c>
      <c r="BM155" s="169" t="s">
        <v>1167</v>
      </c>
    </row>
    <row r="156" spans="1:65" s="2" customFormat="1" ht="21.75" customHeight="1">
      <c r="A156" s="33"/>
      <c r="B156" s="156"/>
      <c r="C156" s="209" t="s">
        <v>1168</v>
      </c>
      <c r="D156" s="209" t="s">
        <v>588</v>
      </c>
      <c r="E156" s="210" t="s">
        <v>1169</v>
      </c>
      <c r="F156" s="211" t="s">
        <v>1170</v>
      </c>
      <c r="G156" s="212" t="s">
        <v>227</v>
      </c>
      <c r="H156" s="213">
        <v>113</v>
      </c>
      <c r="I156" s="214"/>
      <c r="J156" s="215">
        <f>ROUND(I156*H156,2)</f>
        <v>0</v>
      </c>
      <c r="K156" s="216"/>
      <c r="L156" s="217"/>
      <c r="M156" s="218" t="s">
        <v>1</v>
      </c>
      <c r="N156" s="219" t="s">
        <v>40</v>
      </c>
      <c r="O156" s="62"/>
      <c r="P156" s="167">
        <f>O156*H156</f>
        <v>0</v>
      </c>
      <c r="Q156" s="167">
        <v>3.0000000000000001E-5</v>
      </c>
      <c r="R156" s="167">
        <f>Q156*H156</f>
        <v>3.3900000000000002E-3</v>
      </c>
      <c r="S156" s="167">
        <v>0</v>
      </c>
      <c r="T156" s="16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153</v>
      </c>
      <c r="AT156" s="169" t="s">
        <v>588</v>
      </c>
      <c r="AU156" s="169" t="s">
        <v>85</v>
      </c>
      <c r="AY156" s="18" t="s">
        <v>222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8" t="s">
        <v>85</v>
      </c>
      <c r="BK156" s="170">
        <f>ROUND(I156*H156,2)</f>
        <v>0</v>
      </c>
      <c r="BL156" s="18" t="s">
        <v>114</v>
      </c>
      <c r="BM156" s="169" t="s">
        <v>1171</v>
      </c>
    </row>
    <row r="157" spans="1:65" s="12" customFormat="1" ht="22.95" customHeight="1">
      <c r="B157" s="143"/>
      <c r="D157" s="144" t="s">
        <v>73</v>
      </c>
      <c r="E157" s="154" t="s">
        <v>504</v>
      </c>
      <c r="F157" s="154" t="s">
        <v>505</v>
      </c>
      <c r="I157" s="146"/>
      <c r="J157" s="155">
        <f>BK157</f>
        <v>0</v>
      </c>
      <c r="L157" s="143"/>
      <c r="M157" s="148"/>
      <c r="N157" s="149"/>
      <c r="O157" s="149"/>
      <c r="P157" s="150">
        <f>P158</f>
        <v>0</v>
      </c>
      <c r="Q157" s="149"/>
      <c r="R157" s="150">
        <f>R158</f>
        <v>0</v>
      </c>
      <c r="S157" s="149"/>
      <c r="T157" s="151">
        <f>T158</f>
        <v>0</v>
      </c>
      <c r="AR157" s="144" t="s">
        <v>78</v>
      </c>
      <c r="AT157" s="152" t="s">
        <v>73</v>
      </c>
      <c r="AU157" s="152" t="s">
        <v>78</v>
      </c>
      <c r="AY157" s="144" t="s">
        <v>222</v>
      </c>
      <c r="BK157" s="153">
        <f>BK158</f>
        <v>0</v>
      </c>
    </row>
    <row r="158" spans="1:65" s="2" customFormat="1" ht="24.15" customHeight="1">
      <c r="A158" s="33"/>
      <c r="B158" s="156"/>
      <c r="C158" s="157" t="s">
        <v>826</v>
      </c>
      <c r="D158" s="157" t="s">
        <v>224</v>
      </c>
      <c r="E158" s="158" t="s">
        <v>507</v>
      </c>
      <c r="F158" s="159" t="s">
        <v>508</v>
      </c>
      <c r="G158" s="160" t="s">
        <v>482</v>
      </c>
      <c r="H158" s="161">
        <v>26.701000000000001</v>
      </c>
      <c r="I158" s="162"/>
      <c r="J158" s="163">
        <f>ROUND(I158*H158,2)</f>
        <v>0</v>
      </c>
      <c r="K158" s="164"/>
      <c r="L158" s="34"/>
      <c r="M158" s="165" t="s">
        <v>1</v>
      </c>
      <c r="N158" s="166" t="s">
        <v>40</v>
      </c>
      <c r="O158" s="62"/>
      <c r="P158" s="167">
        <f>O158*H158</f>
        <v>0</v>
      </c>
      <c r="Q158" s="167">
        <v>0</v>
      </c>
      <c r="R158" s="167">
        <f>Q158*H158</f>
        <v>0</v>
      </c>
      <c r="S158" s="167">
        <v>0</v>
      </c>
      <c r="T158" s="16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114</v>
      </c>
      <c r="AT158" s="169" t="s">
        <v>224</v>
      </c>
      <c r="AU158" s="169" t="s">
        <v>85</v>
      </c>
      <c r="AY158" s="18" t="s">
        <v>222</v>
      </c>
      <c r="BE158" s="170">
        <f>IF(N158="základná",J158,0)</f>
        <v>0</v>
      </c>
      <c r="BF158" s="170">
        <f>IF(N158="znížená",J158,0)</f>
        <v>0</v>
      </c>
      <c r="BG158" s="170">
        <f>IF(N158="zákl. prenesená",J158,0)</f>
        <v>0</v>
      </c>
      <c r="BH158" s="170">
        <f>IF(N158="zníž. prenesená",J158,0)</f>
        <v>0</v>
      </c>
      <c r="BI158" s="170">
        <f>IF(N158="nulová",J158,0)</f>
        <v>0</v>
      </c>
      <c r="BJ158" s="18" t="s">
        <v>85</v>
      </c>
      <c r="BK158" s="170">
        <f>ROUND(I158*H158,2)</f>
        <v>0</v>
      </c>
      <c r="BL158" s="18" t="s">
        <v>114</v>
      </c>
      <c r="BM158" s="169" t="s">
        <v>827</v>
      </c>
    </row>
    <row r="159" spans="1:65" s="12" customFormat="1" ht="25.95" customHeight="1">
      <c r="B159" s="143"/>
      <c r="D159" s="144" t="s">
        <v>73</v>
      </c>
      <c r="E159" s="145" t="s">
        <v>510</v>
      </c>
      <c r="F159" s="145" t="s">
        <v>511</v>
      </c>
      <c r="I159" s="146"/>
      <c r="J159" s="147">
        <f>BK159</f>
        <v>0</v>
      </c>
      <c r="L159" s="143"/>
      <c r="M159" s="148"/>
      <c r="N159" s="149"/>
      <c r="O159" s="149"/>
      <c r="P159" s="150">
        <f>P160+P186+P192+P246</f>
        <v>0</v>
      </c>
      <c r="Q159" s="149"/>
      <c r="R159" s="150">
        <f>R160+R186+R192+R246</f>
        <v>1.7976258999999999</v>
      </c>
      <c r="S159" s="149"/>
      <c r="T159" s="151">
        <f>T160+T186+T192+T246</f>
        <v>0</v>
      </c>
      <c r="AR159" s="144" t="s">
        <v>85</v>
      </c>
      <c r="AT159" s="152" t="s">
        <v>73</v>
      </c>
      <c r="AU159" s="152" t="s">
        <v>74</v>
      </c>
      <c r="AY159" s="144" t="s">
        <v>222</v>
      </c>
      <c r="BK159" s="153">
        <f>BK160+BK186+BK192+BK246</f>
        <v>0</v>
      </c>
    </row>
    <row r="160" spans="1:65" s="12" customFormat="1" ht="22.95" customHeight="1">
      <c r="B160" s="143"/>
      <c r="D160" s="144" t="s">
        <v>73</v>
      </c>
      <c r="E160" s="154" t="s">
        <v>981</v>
      </c>
      <c r="F160" s="154" t="s">
        <v>982</v>
      </c>
      <c r="I160" s="146"/>
      <c r="J160" s="155">
        <f>BK160</f>
        <v>0</v>
      </c>
      <c r="L160" s="143"/>
      <c r="M160" s="148"/>
      <c r="N160" s="149"/>
      <c r="O160" s="149"/>
      <c r="P160" s="150">
        <f>SUM(P161:P185)</f>
        <v>0</v>
      </c>
      <c r="Q160" s="149"/>
      <c r="R160" s="150">
        <f>SUM(R161:R185)</f>
        <v>1.2843909000000002</v>
      </c>
      <c r="S160" s="149"/>
      <c r="T160" s="151">
        <f>SUM(T161:T185)</f>
        <v>0</v>
      </c>
      <c r="AR160" s="144" t="s">
        <v>85</v>
      </c>
      <c r="AT160" s="152" t="s">
        <v>73</v>
      </c>
      <c r="AU160" s="152" t="s">
        <v>78</v>
      </c>
      <c r="AY160" s="144" t="s">
        <v>222</v>
      </c>
      <c r="BK160" s="153">
        <f>SUM(BK161:BK185)</f>
        <v>0</v>
      </c>
    </row>
    <row r="161" spans="1:65" s="2" customFormat="1" ht="24.15" customHeight="1">
      <c r="A161" s="33"/>
      <c r="B161" s="156"/>
      <c r="C161" s="157" t="s">
        <v>1172</v>
      </c>
      <c r="D161" s="157" t="s">
        <v>224</v>
      </c>
      <c r="E161" s="158" t="s">
        <v>1173</v>
      </c>
      <c r="F161" s="159" t="s">
        <v>1174</v>
      </c>
      <c r="G161" s="160" t="s">
        <v>249</v>
      </c>
      <c r="H161" s="161">
        <v>42.575000000000003</v>
      </c>
      <c r="I161" s="162"/>
      <c r="J161" s="163">
        <f>ROUND(I161*H161,2)</f>
        <v>0</v>
      </c>
      <c r="K161" s="164"/>
      <c r="L161" s="34"/>
      <c r="M161" s="165" t="s">
        <v>1</v>
      </c>
      <c r="N161" s="166" t="s">
        <v>40</v>
      </c>
      <c r="O161" s="62"/>
      <c r="P161" s="167">
        <f>O161*H161</f>
        <v>0</v>
      </c>
      <c r="Q161" s="167">
        <v>5.0000000000000001E-3</v>
      </c>
      <c r="R161" s="167">
        <f>Q161*H161</f>
        <v>0.21287500000000001</v>
      </c>
      <c r="S161" s="167">
        <v>0</v>
      </c>
      <c r="T161" s="16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349</v>
      </c>
      <c r="AT161" s="169" t="s">
        <v>224</v>
      </c>
      <c r="AU161" s="169" t="s">
        <v>85</v>
      </c>
      <c r="AY161" s="18" t="s">
        <v>222</v>
      </c>
      <c r="BE161" s="170">
        <f>IF(N161="základná",J161,0)</f>
        <v>0</v>
      </c>
      <c r="BF161" s="170">
        <f>IF(N161="znížená",J161,0)</f>
        <v>0</v>
      </c>
      <c r="BG161" s="170">
        <f>IF(N161="zákl. prenesená",J161,0)</f>
        <v>0</v>
      </c>
      <c r="BH161" s="170">
        <f>IF(N161="zníž. prenesená",J161,0)</f>
        <v>0</v>
      </c>
      <c r="BI161" s="170">
        <f>IF(N161="nulová",J161,0)</f>
        <v>0</v>
      </c>
      <c r="BJ161" s="18" t="s">
        <v>85</v>
      </c>
      <c r="BK161" s="170">
        <f>ROUND(I161*H161,2)</f>
        <v>0</v>
      </c>
      <c r="BL161" s="18" t="s">
        <v>349</v>
      </c>
      <c r="BM161" s="169" t="s">
        <v>1175</v>
      </c>
    </row>
    <row r="162" spans="1:65" s="15" customFormat="1">
      <c r="B162" s="188"/>
      <c r="D162" s="172" t="s">
        <v>229</v>
      </c>
      <c r="E162" s="189" t="s">
        <v>1</v>
      </c>
      <c r="F162" s="190" t="s">
        <v>237</v>
      </c>
      <c r="H162" s="189" t="s">
        <v>1</v>
      </c>
      <c r="I162" s="191"/>
      <c r="L162" s="188"/>
      <c r="M162" s="192"/>
      <c r="N162" s="193"/>
      <c r="O162" s="193"/>
      <c r="P162" s="193"/>
      <c r="Q162" s="193"/>
      <c r="R162" s="193"/>
      <c r="S162" s="193"/>
      <c r="T162" s="194"/>
      <c r="AT162" s="189" t="s">
        <v>229</v>
      </c>
      <c r="AU162" s="189" t="s">
        <v>85</v>
      </c>
      <c r="AV162" s="15" t="s">
        <v>78</v>
      </c>
      <c r="AW162" s="15" t="s">
        <v>30</v>
      </c>
      <c r="AX162" s="15" t="s">
        <v>74</v>
      </c>
      <c r="AY162" s="189" t="s">
        <v>222</v>
      </c>
    </row>
    <row r="163" spans="1:65" s="15" customFormat="1" ht="20.399999999999999">
      <c r="B163" s="188"/>
      <c r="D163" s="172" t="s">
        <v>229</v>
      </c>
      <c r="E163" s="189" t="s">
        <v>1</v>
      </c>
      <c r="F163" s="190" t="s">
        <v>1176</v>
      </c>
      <c r="H163" s="189" t="s">
        <v>1</v>
      </c>
      <c r="I163" s="191"/>
      <c r="L163" s="188"/>
      <c r="M163" s="192"/>
      <c r="N163" s="193"/>
      <c r="O163" s="193"/>
      <c r="P163" s="193"/>
      <c r="Q163" s="193"/>
      <c r="R163" s="193"/>
      <c r="S163" s="193"/>
      <c r="T163" s="194"/>
      <c r="AT163" s="189" t="s">
        <v>229</v>
      </c>
      <c r="AU163" s="189" t="s">
        <v>85</v>
      </c>
      <c r="AV163" s="15" t="s">
        <v>78</v>
      </c>
      <c r="AW163" s="15" t="s">
        <v>30</v>
      </c>
      <c r="AX163" s="15" t="s">
        <v>74</v>
      </c>
      <c r="AY163" s="189" t="s">
        <v>222</v>
      </c>
    </row>
    <row r="164" spans="1:65" s="13" customFormat="1">
      <c r="B164" s="171"/>
      <c r="D164" s="172" t="s">
        <v>229</v>
      </c>
      <c r="E164" s="173" t="s">
        <v>1</v>
      </c>
      <c r="F164" s="174" t="s">
        <v>1177</v>
      </c>
      <c r="H164" s="175">
        <v>42.575000000000003</v>
      </c>
      <c r="I164" s="176"/>
      <c r="L164" s="171"/>
      <c r="M164" s="177"/>
      <c r="N164" s="178"/>
      <c r="O164" s="178"/>
      <c r="P164" s="178"/>
      <c r="Q164" s="178"/>
      <c r="R164" s="178"/>
      <c r="S164" s="178"/>
      <c r="T164" s="179"/>
      <c r="AT164" s="173" t="s">
        <v>229</v>
      </c>
      <c r="AU164" s="173" t="s">
        <v>85</v>
      </c>
      <c r="AV164" s="13" t="s">
        <v>85</v>
      </c>
      <c r="AW164" s="13" t="s">
        <v>30</v>
      </c>
      <c r="AX164" s="13" t="s">
        <v>74</v>
      </c>
      <c r="AY164" s="173" t="s">
        <v>222</v>
      </c>
    </row>
    <row r="165" spans="1:65" s="14" customFormat="1">
      <c r="B165" s="180"/>
      <c r="D165" s="172" t="s">
        <v>229</v>
      </c>
      <c r="E165" s="181" t="s">
        <v>1</v>
      </c>
      <c r="F165" s="182" t="s">
        <v>232</v>
      </c>
      <c r="H165" s="183">
        <v>42.575000000000003</v>
      </c>
      <c r="I165" s="184"/>
      <c r="L165" s="180"/>
      <c r="M165" s="185"/>
      <c r="N165" s="186"/>
      <c r="O165" s="186"/>
      <c r="P165" s="186"/>
      <c r="Q165" s="186"/>
      <c r="R165" s="186"/>
      <c r="S165" s="186"/>
      <c r="T165" s="187"/>
      <c r="AT165" s="181" t="s">
        <v>229</v>
      </c>
      <c r="AU165" s="181" t="s">
        <v>85</v>
      </c>
      <c r="AV165" s="14" t="s">
        <v>114</v>
      </c>
      <c r="AW165" s="14" t="s">
        <v>30</v>
      </c>
      <c r="AX165" s="14" t="s">
        <v>78</v>
      </c>
      <c r="AY165" s="181" t="s">
        <v>222</v>
      </c>
    </row>
    <row r="166" spans="1:65" s="2" customFormat="1" ht="24.15" customHeight="1">
      <c r="A166" s="33"/>
      <c r="B166" s="156"/>
      <c r="C166" s="157" t="s">
        <v>1051</v>
      </c>
      <c r="D166" s="157" t="s">
        <v>224</v>
      </c>
      <c r="E166" s="158" t="s">
        <v>1178</v>
      </c>
      <c r="F166" s="159" t="s">
        <v>1179</v>
      </c>
      <c r="G166" s="160" t="s">
        <v>249</v>
      </c>
      <c r="H166" s="161">
        <v>126.352</v>
      </c>
      <c r="I166" s="162"/>
      <c r="J166" s="163">
        <f>ROUND(I166*H166,2)</f>
        <v>0</v>
      </c>
      <c r="K166" s="164"/>
      <c r="L166" s="34"/>
      <c r="M166" s="165" t="s">
        <v>1</v>
      </c>
      <c r="N166" s="166" t="s">
        <v>40</v>
      </c>
      <c r="O166" s="62"/>
      <c r="P166" s="167">
        <f>O166*H166</f>
        <v>0</v>
      </c>
      <c r="Q166" s="167">
        <v>5.0400000000000002E-3</v>
      </c>
      <c r="R166" s="167">
        <f>Q166*H166</f>
        <v>0.63681408000000006</v>
      </c>
      <c r="S166" s="167">
        <v>0</v>
      </c>
      <c r="T166" s="168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349</v>
      </c>
      <c r="AT166" s="169" t="s">
        <v>224</v>
      </c>
      <c r="AU166" s="169" t="s">
        <v>85</v>
      </c>
      <c r="AY166" s="18" t="s">
        <v>222</v>
      </c>
      <c r="BE166" s="170">
        <f>IF(N166="základná",J166,0)</f>
        <v>0</v>
      </c>
      <c r="BF166" s="170">
        <f>IF(N166="znížená",J166,0)</f>
        <v>0</v>
      </c>
      <c r="BG166" s="170">
        <f>IF(N166="zákl. prenesená",J166,0)</f>
        <v>0</v>
      </c>
      <c r="BH166" s="170">
        <f>IF(N166="zníž. prenesená",J166,0)</f>
        <v>0</v>
      </c>
      <c r="BI166" s="170">
        <f>IF(N166="nulová",J166,0)</f>
        <v>0</v>
      </c>
      <c r="BJ166" s="18" t="s">
        <v>85</v>
      </c>
      <c r="BK166" s="170">
        <f>ROUND(I166*H166,2)</f>
        <v>0</v>
      </c>
      <c r="BL166" s="18" t="s">
        <v>349</v>
      </c>
      <c r="BM166" s="169" t="s">
        <v>1180</v>
      </c>
    </row>
    <row r="167" spans="1:65" s="15" customFormat="1">
      <c r="B167" s="188"/>
      <c r="D167" s="172" t="s">
        <v>229</v>
      </c>
      <c r="E167" s="189" t="s">
        <v>1</v>
      </c>
      <c r="F167" s="190" t="s">
        <v>1181</v>
      </c>
      <c r="H167" s="189" t="s">
        <v>1</v>
      </c>
      <c r="I167" s="191"/>
      <c r="L167" s="188"/>
      <c r="M167" s="192"/>
      <c r="N167" s="193"/>
      <c r="O167" s="193"/>
      <c r="P167" s="193"/>
      <c r="Q167" s="193"/>
      <c r="R167" s="193"/>
      <c r="S167" s="193"/>
      <c r="T167" s="194"/>
      <c r="AT167" s="189" t="s">
        <v>229</v>
      </c>
      <c r="AU167" s="189" t="s">
        <v>85</v>
      </c>
      <c r="AV167" s="15" t="s">
        <v>78</v>
      </c>
      <c r="AW167" s="15" t="s">
        <v>30</v>
      </c>
      <c r="AX167" s="15" t="s">
        <v>74</v>
      </c>
      <c r="AY167" s="189" t="s">
        <v>222</v>
      </c>
    </row>
    <row r="168" spans="1:65" s="13" customFormat="1">
      <c r="B168" s="171"/>
      <c r="D168" s="172" t="s">
        <v>229</v>
      </c>
      <c r="E168" s="173" t="s">
        <v>1</v>
      </c>
      <c r="F168" s="174" t="s">
        <v>1182</v>
      </c>
      <c r="H168" s="175">
        <v>126.352</v>
      </c>
      <c r="I168" s="176"/>
      <c r="L168" s="171"/>
      <c r="M168" s="177"/>
      <c r="N168" s="178"/>
      <c r="O168" s="178"/>
      <c r="P168" s="178"/>
      <c r="Q168" s="178"/>
      <c r="R168" s="178"/>
      <c r="S168" s="178"/>
      <c r="T168" s="179"/>
      <c r="AT168" s="173" t="s">
        <v>229</v>
      </c>
      <c r="AU168" s="173" t="s">
        <v>85</v>
      </c>
      <c r="AV168" s="13" t="s">
        <v>85</v>
      </c>
      <c r="AW168" s="13" t="s">
        <v>30</v>
      </c>
      <c r="AX168" s="13" t="s">
        <v>74</v>
      </c>
      <c r="AY168" s="173" t="s">
        <v>222</v>
      </c>
    </row>
    <row r="169" spans="1:65" s="14" customFormat="1">
      <c r="B169" s="180"/>
      <c r="D169" s="172" t="s">
        <v>229</v>
      </c>
      <c r="E169" s="181" t="s">
        <v>1</v>
      </c>
      <c r="F169" s="182" t="s">
        <v>232</v>
      </c>
      <c r="H169" s="183">
        <v>126.352</v>
      </c>
      <c r="I169" s="184"/>
      <c r="L169" s="180"/>
      <c r="M169" s="185"/>
      <c r="N169" s="186"/>
      <c r="O169" s="186"/>
      <c r="P169" s="186"/>
      <c r="Q169" s="186"/>
      <c r="R169" s="186"/>
      <c r="S169" s="186"/>
      <c r="T169" s="187"/>
      <c r="AT169" s="181" t="s">
        <v>229</v>
      </c>
      <c r="AU169" s="181" t="s">
        <v>85</v>
      </c>
      <c r="AV169" s="14" t="s">
        <v>114</v>
      </c>
      <c r="AW169" s="14" t="s">
        <v>30</v>
      </c>
      <c r="AX169" s="14" t="s">
        <v>78</v>
      </c>
      <c r="AY169" s="181" t="s">
        <v>222</v>
      </c>
    </row>
    <row r="170" spans="1:65" s="2" customFormat="1" ht="16.5" customHeight="1">
      <c r="A170" s="33"/>
      <c r="B170" s="156"/>
      <c r="C170" s="209" t="s">
        <v>1183</v>
      </c>
      <c r="D170" s="209" t="s">
        <v>588</v>
      </c>
      <c r="E170" s="210" t="s">
        <v>1184</v>
      </c>
      <c r="F170" s="211" t="s">
        <v>1185</v>
      </c>
      <c r="G170" s="212" t="s">
        <v>249</v>
      </c>
      <c r="H170" s="213">
        <v>172.30600000000001</v>
      </c>
      <c r="I170" s="214"/>
      <c r="J170" s="215">
        <f>ROUND(I170*H170,2)</f>
        <v>0</v>
      </c>
      <c r="K170" s="216"/>
      <c r="L170" s="217"/>
      <c r="M170" s="218" t="s">
        <v>1</v>
      </c>
      <c r="N170" s="219" t="s">
        <v>40</v>
      </c>
      <c r="O170" s="62"/>
      <c r="P170" s="167">
        <f>O170*H170</f>
        <v>0</v>
      </c>
      <c r="Q170" s="167">
        <v>2.1700000000000001E-3</v>
      </c>
      <c r="R170" s="167">
        <f>Q170*H170</f>
        <v>0.37390402000000006</v>
      </c>
      <c r="S170" s="167">
        <v>0</v>
      </c>
      <c r="T170" s="16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506</v>
      </c>
      <c r="AT170" s="169" t="s">
        <v>588</v>
      </c>
      <c r="AU170" s="169" t="s">
        <v>85</v>
      </c>
      <c r="AY170" s="18" t="s">
        <v>222</v>
      </c>
      <c r="BE170" s="170">
        <f>IF(N170="základná",J170,0)</f>
        <v>0</v>
      </c>
      <c r="BF170" s="170">
        <f>IF(N170="znížená",J170,0)</f>
        <v>0</v>
      </c>
      <c r="BG170" s="170">
        <f>IF(N170="zákl. prenesená",J170,0)</f>
        <v>0</v>
      </c>
      <c r="BH170" s="170">
        <f>IF(N170="zníž. prenesená",J170,0)</f>
        <v>0</v>
      </c>
      <c r="BI170" s="170">
        <f>IF(N170="nulová",J170,0)</f>
        <v>0</v>
      </c>
      <c r="BJ170" s="18" t="s">
        <v>85</v>
      </c>
      <c r="BK170" s="170">
        <f>ROUND(I170*H170,2)</f>
        <v>0</v>
      </c>
      <c r="BL170" s="18" t="s">
        <v>349</v>
      </c>
      <c r="BM170" s="169" t="s">
        <v>1186</v>
      </c>
    </row>
    <row r="171" spans="1:65" s="15" customFormat="1">
      <c r="B171" s="188"/>
      <c r="D171" s="172" t="s">
        <v>229</v>
      </c>
      <c r="E171" s="189" t="s">
        <v>1</v>
      </c>
      <c r="F171" s="190" t="s">
        <v>237</v>
      </c>
      <c r="H171" s="189" t="s">
        <v>1</v>
      </c>
      <c r="I171" s="191"/>
      <c r="L171" s="188"/>
      <c r="M171" s="192"/>
      <c r="N171" s="193"/>
      <c r="O171" s="193"/>
      <c r="P171" s="193"/>
      <c r="Q171" s="193"/>
      <c r="R171" s="193"/>
      <c r="S171" s="193"/>
      <c r="T171" s="194"/>
      <c r="AT171" s="189" t="s">
        <v>229</v>
      </c>
      <c r="AU171" s="189" t="s">
        <v>85</v>
      </c>
      <c r="AV171" s="15" t="s">
        <v>78</v>
      </c>
      <c r="AW171" s="15" t="s">
        <v>30</v>
      </c>
      <c r="AX171" s="15" t="s">
        <v>74</v>
      </c>
      <c r="AY171" s="189" t="s">
        <v>222</v>
      </c>
    </row>
    <row r="172" spans="1:65" s="15" customFormat="1" ht="20.399999999999999">
      <c r="B172" s="188"/>
      <c r="D172" s="172" t="s">
        <v>229</v>
      </c>
      <c r="E172" s="189" t="s">
        <v>1</v>
      </c>
      <c r="F172" s="190" t="s">
        <v>1176</v>
      </c>
      <c r="H172" s="189" t="s">
        <v>1</v>
      </c>
      <c r="I172" s="191"/>
      <c r="L172" s="188"/>
      <c r="M172" s="192"/>
      <c r="N172" s="193"/>
      <c r="O172" s="193"/>
      <c r="P172" s="193"/>
      <c r="Q172" s="193"/>
      <c r="R172" s="193"/>
      <c r="S172" s="193"/>
      <c r="T172" s="194"/>
      <c r="AT172" s="189" t="s">
        <v>229</v>
      </c>
      <c r="AU172" s="189" t="s">
        <v>85</v>
      </c>
      <c r="AV172" s="15" t="s">
        <v>78</v>
      </c>
      <c r="AW172" s="15" t="s">
        <v>30</v>
      </c>
      <c r="AX172" s="15" t="s">
        <v>74</v>
      </c>
      <c r="AY172" s="189" t="s">
        <v>222</v>
      </c>
    </row>
    <row r="173" spans="1:65" s="13" customFormat="1">
      <c r="B173" s="171"/>
      <c r="D173" s="172" t="s">
        <v>229</v>
      </c>
      <c r="E173" s="173" t="s">
        <v>1</v>
      </c>
      <c r="F173" s="174" t="s">
        <v>1187</v>
      </c>
      <c r="H173" s="175">
        <v>42.575000000000003</v>
      </c>
      <c r="I173" s="176"/>
      <c r="L173" s="171"/>
      <c r="M173" s="177"/>
      <c r="N173" s="178"/>
      <c r="O173" s="178"/>
      <c r="P173" s="178"/>
      <c r="Q173" s="178"/>
      <c r="R173" s="178"/>
      <c r="S173" s="178"/>
      <c r="T173" s="179"/>
      <c r="AT173" s="173" t="s">
        <v>229</v>
      </c>
      <c r="AU173" s="173" t="s">
        <v>85</v>
      </c>
      <c r="AV173" s="13" t="s">
        <v>85</v>
      </c>
      <c r="AW173" s="13" t="s">
        <v>30</v>
      </c>
      <c r="AX173" s="13" t="s">
        <v>74</v>
      </c>
      <c r="AY173" s="173" t="s">
        <v>222</v>
      </c>
    </row>
    <row r="174" spans="1:65" s="16" customFormat="1">
      <c r="B174" s="195"/>
      <c r="D174" s="172" t="s">
        <v>229</v>
      </c>
      <c r="E174" s="196" t="s">
        <v>1</v>
      </c>
      <c r="F174" s="197" t="s">
        <v>259</v>
      </c>
      <c r="H174" s="198">
        <v>42.575000000000003</v>
      </c>
      <c r="I174" s="199"/>
      <c r="L174" s="195"/>
      <c r="M174" s="200"/>
      <c r="N174" s="201"/>
      <c r="O174" s="201"/>
      <c r="P174" s="201"/>
      <c r="Q174" s="201"/>
      <c r="R174" s="201"/>
      <c r="S174" s="201"/>
      <c r="T174" s="202"/>
      <c r="AT174" s="196" t="s">
        <v>229</v>
      </c>
      <c r="AU174" s="196" t="s">
        <v>85</v>
      </c>
      <c r="AV174" s="16" t="s">
        <v>90</v>
      </c>
      <c r="AW174" s="16" t="s">
        <v>30</v>
      </c>
      <c r="AX174" s="16" t="s">
        <v>74</v>
      </c>
      <c r="AY174" s="196" t="s">
        <v>222</v>
      </c>
    </row>
    <row r="175" spans="1:65" s="15" customFormat="1">
      <c r="B175" s="188"/>
      <c r="D175" s="172" t="s">
        <v>229</v>
      </c>
      <c r="E175" s="189" t="s">
        <v>1</v>
      </c>
      <c r="F175" s="190" t="s">
        <v>1188</v>
      </c>
      <c r="H175" s="189" t="s">
        <v>1</v>
      </c>
      <c r="I175" s="191"/>
      <c r="L175" s="188"/>
      <c r="M175" s="192"/>
      <c r="N175" s="193"/>
      <c r="O175" s="193"/>
      <c r="P175" s="193"/>
      <c r="Q175" s="193"/>
      <c r="R175" s="193"/>
      <c r="S175" s="193"/>
      <c r="T175" s="194"/>
      <c r="AT175" s="189" t="s">
        <v>229</v>
      </c>
      <c r="AU175" s="189" t="s">
        <v>85</v>
      </c>
      <c r="AV175" s="15" t="s">
        <v>78</v>
      </c>
      <c r="AW175" s="15" t="s">
        <v>30</v>
      </c>
      <c r="AX175" s="15" t="s">
        <v>74</v>
      </c>
      <c r="AY175" s="189" t="s">
        <v>222</v>
      </c>
    </row>
    <row r="176" spans="1:65" s="13" customFormat="1">
      <c r="B176" s="171"/>
      <c r="D176" s="172" t="s">
        <v>229</v>
      </c>
      <c r="E176" s="173" t="s">
        <v>1</v>
      </c>
      <c r="F176" s="174" t="s">
        <v>1189</v>
      </c>
      <c r="H176" s="175">
        <v>126.352</v>
      </c>
      <c r="I176" s="176"/>
      <c r="L176" s="171"/>
      <c r="M176" s="177"/>
      <c r="N176" s="178"/>
      <c r="O176" s="178"/>
      <c r="P176" s="178"/>
      <c r="Q176" s="178"/>
      <c r="R176" s="178"/>
      <c r="S176" s="178"/>
      <c r="T176" s="179"/>
      <c r="AT176" s="173" t="s">
        <v>229</v>
      </c>
      <c r="AU176" s="173" t="s">
        <v>85</v>
      </c>
      <c r="AV176" s="13" t="s">
        <v>85</v>
      </c>
      <c r="AW176" s="13" t="s">
        <v>30</v>
      </c>
      <c r="AX176" s="13" t="s">
        <v>74</v>
      </c>
      <c r="AY176" s="173" t="s">
        <v>222</v>
      </c>
    </row>
    <row r="177" spans="1:65" s="16" customFormat="1">
      <c r="B177" s="195"/>
      <c r="D177" s="172" t="s">
        <v>229</v>
      </c>
      <c r="E177" s="196" t="s">
        <v>1</v>
      </c>
      <c r="F177" s="197" t="s">
        <v>259</v>
      </c>
      <c r="H177" s="198">
        <v>126.352</v>
      </c>
      <c r="I177" s="199"/>
      <c r="L177" s="195"/>
      <c r="M177" s="200"/>
      <c r="N177" s="201"/>
      <c r="O177" s="201"/>
      <c r="P177" s="201"/>
      <c r="Q177" s="201"/>
      <c r="R177" s="201"/>
      <c r="S177" s="201"/>
      <c r="T177" s="202"/>
      <c r="AT177" s="196" t="s">
        <v>229</v>
      </c>
      <c r="AU177" s="196" t="s">
        <v>85</v>
      </c>
      <c r="AV177" s="16" t="s">
        <v>90</v>
      </c>
      <c r="AW177" s="16" t="s">
        <v>30</v>
      </c>
      <c r="AX177" s="16" t="s">
        <v>74</v>
      </c>
      <c r="AY177" s="196" t="s">
        <v>222</v>
      </c>
    </row>
    <row r="178" spans="1:65" s="14" customFormat="1">
      <c r="B178" s="180"/>
      <c r="D178" s="172" t="s">
        <v>229</v>
      </c>
      <c r="E178" s="181" t="s">
        <v>1</v>
      </c>
      <c r="F178" s="182" t="s">
        <v>232</v>
      </c>
      <c r="H178" s="183">
        <v>168.92700000000002</v>
      </c>
      <c r="I178" s="184"/>
      <c r="L178" s="180"/>
      <c r="M178" s="185"/>
      <c r="N178" s="186"/>
      <c r="O178" s="186"/>
      <c r="P178" s="186"/>
      <c r="Q178" s="186"/>
      <c r="R178" s="186"/>
      <c r="S178" s="186"/>
      <c r="T178" s="187"/>
      <c r="AT178" s="181" t="s">
        <v>229</v>
      </c>
      <c r="AU178" s="181" t="s">
        <v>85</v>
      </c>
      <c r="AV178" s="14" t="s">
        <v>114</v>
      </c>
      <c r="AW178" s="14" t="s">
        <v>30</v>
      </c>
      <c r="AX178" s="14" t="s">
        <v>78</v>
      </c>
      <c r="AY178" s="181" t="s">
        <v>222</v>
      </c>
    </row>
    <row r="179" spans="1:65" s="13" customFormat="1">
      <c r="B179" s="171"/>
      <c r="D179" s="172" t="s">
        <v>229</v>
      </c>
      <c r="F179" s="174" t="s">
        <v>1190</v>
      </c>
      <c r="H179" s="175">
        <v>172.30600000000001</v>
      </c>
      <c r="I179" s="176"/>
      <c r="L179" s="171"/>
      <c r="M179" s="177"/>
      <c r="N179" s="178"/>
      <c r="O179" s="178"/>
      <c r="P179" s="178"/>
      <c r="Q179" s="178"/>
      <c r="R179" s="178"/>
      <c r="S179" s="178"/>
      <c r="T179" s="179"/>
      <c r="AT179" s="173" t="s">
        <v>229</v>
      </c>
      <c r="AU179" s="173" t="s">
        <v>85</v>
      </c>
      <c r="AV179" s="13" t="s">
        <v>85</v>
      </c>
      <c r="AW179" s="13" t="s">
        <v>3</v>
      </c>
      <c r="AX179" s="13" t="s">
        <v>78</v>
      </c>
      <c r="AY179" s="173" t="s">
        <v>222</v>
      </c>
    </row>
    <row r="180" spans="1:65" s="2" customFormat="1" ht="24.15" customHeight="1">
      <c r="A180" s="33"/>
      <c r="B180" s="156"/>
      <c r="C180" s="157" t="s">
        <v>1191</v>
      </c>
      <c r="D180" s="157" t="s">
        <v>224</v>
      </c>
      <c r="E180" s="158" t="s">
        <v>1192</v>
      </c>
      <c r="F180" s="159" t="s">
        <v>1193</v>
      </c>
      <c r="G180" s="160" t="s">
        <v>249</v>
      </c>
      <c r="H180" s="161">
        <v>42.575000000000003</v>
      </c>
      <c r="I180" s="162"/>
      <c r="J180" s="163">
        <f>ROUND(I180*H180,2)</f>
        <v>0</v>
      </c>
      <c r="K180" s="164"/>
      <c r="L180" s="34"/>
      <c r="M180" s="165" t="s">
        <v>1</v>
      </c>
      <c r="N180" s="166" t="s">
        <v>40</v>
      </c>
      <c r="O180" s="62"/>
      <c r="P180" s="167">
        <f>O180*H180</f>
        <v>0</v>
      </c>
      <c r="Q180" s="167">
        <v>0</v>
      </c>
      <c r="R180" s="167">
        <f>Q180*H180</f>
        <v>0</v>
      </c>
      <c r="S180" s="167">
        <v>0</v>
      </c>
      <c r="T180" s="168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349</v>
      </c>
      <c r="AT180" s="169" t="s">
        <v>224</v>
      </c>
      <c r="AU180" s="169" t="s">
        <v>85</v>
      </c>
      <c r="AY180" s="18" t="s">
        <v>222</v>
      </c>
      <c r="BE180" s="170">
        <f>IF(N180="základná",J180,0)</f>
        <v>0</v>
      </c>
      <c r="BF180" s="170">
        <f>IF(N180="znížená",J180,0)</f>
        <v>0</v>
      </c>
      <c r="BG180" s="170">
        <f>IF(N180="zákl. prenesená",J180,0)</f>
        <v>0</v>
      </c>
      <c r="BH180" s="170">
        <f>IF(N180="zníž. prenesená",J180,0)</f>
        <v>0</v>
      </c>
      <c r="BI180" s="170">
        <f>IF(N180="nulová",J180,0)</f>
        <v>0</v>
      </c>
      <c r="BJ180" s="18" t="s">
        <v>85</v>
      </c>
      <c r="BK180" s="170">
        <f>ROUND(I180*H180,2)</f>
        <v>0</v>
      </c>
      <c r="BL180" s="18" t="s">
        <v>349</v>
      </c>
      <c r="BM180" s="169" t="s">
        <v>1194</v>
      </c>
    </row>
    <row r="181" spans="1:65" s="15" customFormat="1">
      <c r="B181" s="188"/>
      <c r="D181" s="172" t="s">
        <v>229</v>
      </c>
      <c r="E181" s="189" t="s">
        <v>1</v>
      </c>
      <c r="F181" s="190" t="s">
        <v>1195</v>
      </c>
      <c r="H181" s="189" t="s">
        <v>1</v>
      </c>
      <c r="I181" s="191"/>
      <c r="L181" s="188"/>
      <c r="M181" s="192"/>
      <c r="N181" s="193"/>
      <c r="O181" s="193"/>
      <c r="P181" s="193"/>
      <c r="Q181" s="193"/>
      <c r="R181" s="193"/>
      <c r="S181" s="193"/>
      <c r="T181" s="194"/>
      <c r="AT181" s="189" t="s">
        <v>229</v>
      </c>
      <c r="AU181" s="189" t="s">
        <v>85</v>
      </c>
      <c r="AV181" s="15" t="s">
        <v>78</v>
      </c>
      <c r="AW181" s="15" t="s">
        <v>30</v>
      </c>
      <c r="AX181" s="15" t="s">
        <v>74</v>
      </c>
      <c r="AY181" s="189" t="s">
        <v>222</v>
      </c>
    </row>
    <row r="182" spans="1:65" s="13" customFormat="1">
      <c r="B182" s="171"/>
      <c r="D182" s="172" t="s">
        <v>229</v>
      </c>
      <c r="E182" s="173" t="s">
        <v>1</v>
      </c>
      <c r="F182" s="174" t="s">
        <v>1187</v>
      </c>
      <c r="H182" s="175">
        <v>42.575000000000003</v>
      </c>
      <c r="I182" s="176"/>
      <c r="L182" s="171"/>
      <c r="M182" s="177"/>
      <c r="N182" s="178"/>
      <c r="O182" s="178"/>
      <c r="P182" s="178"/>
      <c r="Q182" s="178"/>
      <c r="R182" s="178"/>
      <c r="S182" s="178"/>
      <c r="T182" s="179"/>
      <c r="AT182" s="173" t="s">
        <v>229</v>
      </c>
      <c r="AU182" s="173" t="s">
        <v>85</v>
      </c>
      <c r="AV182" s="13" t="s">
        <v>85</v>
      </c>
      <c r="AW182" s="13" t="s">
        <v>30</v>
      </c>
      <c r="AX182" s="13" t="s">
        <v>78</v>
      </c>
      <c r="AY182" s="173" t="s">
        <v>222</v>
      </c>
    </row>
    <row r="183" spans="1:65" s="2" customFormat="1" ht="16.5" customHeight="1">
      <c r="A183" s="33"/>
      <c r="B183" s="156"/>
      <c r="C183" s="209" t="s">
        <v>1196</v>
      </c>
      <c r="D183" s="209" t="s">
        <v>588</v>
      </c>
      <c r="E183" s="210" t="s">
        <v>1197</v>
      </c>
      <c r="F183" s="211" t="s">
        <v>1198</v>
      </c>
      <c r="G183" s="212" t="s">
        <v>249</v>
      </c>
      <c r="H183" s="213">
        <v>43.427</v>
      </c>
      <c r="I183" s="214"/>
      <c r="J183" s="215">
        <f>ROUND(I183*H183,2)</f>
        <v>0</v>
      </c>
      <c r="K183" s="216"/>
      <c r="L183" s="217"/>
      <c r="M183" s="218" t="s">
        <v>1</v>
      </c>
      <c r="N183" s="219" t="s">
        <v>40</v>
      </c>
      <c r="O183" s="62"/>
      <c r="P183" s="167">
        <f>O183*H183</f>
        <v>0</v>
      </c>
      <c r="Q183" s="167">
        <v>1.4E-3</v>
      </c>
      <c r="R183" s="167">
        <f>Q183*H183</f>
        <v>6.0797799999999999E-2</v>
      </c>
      <c r="S183" s="167">
        <v>0</v>
      </c>
      <c r="T183" s="16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506</v>
      </c>
      <c r="AT183" s="169" t="s">
        <v>588</v>
      </c>
      <c r="AU183" s="169" t="s">
        <v>85</v>
      </c>
      <c r="AY183" s="18" t="s">
        <v>222</v>
      </c>
      <c r="BE183" s="170">
        <f>IF(N183="základná",J183,0)</f>
        <v>0</v>
      </c>
      <c r="BF183" s="170">
        <f>IF(N183="znížená",J183,0)</f>
        <v>0</v>
      </c>
      <c r="BG183" s="170">
        <f>IF(N183="zákl. prenesená",J183,0)</f>
        <v>0</v>
      </c>
      <c r="BH183" s="170">
        <f>IF(N183="zníž. prenesená",J183,0)</f>
        <v>0</v>
      </c>
      <c r="BI183" s="170">
        <f>IF(N183="nulová",J183,0)</f>
        <v>0</v>
      </c>
      <c r="BJ183" s="18" t="s">
        <v>85</v>
      </c>
      <c r="BK183" s="170">
        <f>ROUND(I183*H183,2)</f>
        <v>0</v>
      </c>
      <c r="BL183" s="18" t="s">
        <v>349</v>
      </c>
      <c r="BM183" s="169" t="s">
        <v>1199</v>
      </c>
    </row>
    <row r="184" spans="1:65" s="13" customFormat="1">
      <c r="B184" s="171"/>
      <c r="D184" s="172" t="s">
        <v>229</v>
      </c>
      <c r="F184" s="174" t="s">
        <v>1200</v>
      </c>
      <c r="H184" s="175">
        <v>43.427</v>
      </c>
      <c r="I184" s="176"/>
      <c r="L184" s="171"/>
      <c r="M184" s="177"/>
      <c r="N184" s="178"/>
      <c r="O184" s="178"/>
      <c r="P184" s="178"/>
      <c r="Q184" s="178"/>
      <c r="R184" s="178"/>
      <c r="S184" s="178"/>
      <c r="T184" s="179"/>
      <c r="AT184" s="173" t="s">
        <v>229</v>
      </c>
      <c r="AU184" s="173" t="s">
        <v>85</v>
      </c>
      <c r="AV184" s="13" t="s">
        <v>85</v>
      </c>
      <c r="AW184" s="13" t="s">
        <v>3</v>
      </c>
      <c r="AX184" s="13" t="s">
        <v>78</v>
      </c>
      <c r="AY184" s="173" t="s">
        <v>222</v>
      </c>
    </row>
    <row r="185" spans="1:65" s="2" customFormat="1" ht="24.15" customHeight="1">
      <c r="A185" s="33"/>
      <c r="B185" s="156"/>
      <c r="C185" s="157" t="s">
        <v>992</v>
      </c>
      <c r="D185" s="157" t="s">
        <v>224</v>
      </c>
      <c r="E185" s="158" t="s">
        <v>993</v>
      </c>
      <c r="F185" s="159" t="s">
        <v>994</v>
      </c>
      <c r="G185" s="160" t="s">
        <v>482</v>
      </c>
      <c r="H185" s="161">
        <v>1.284</v>
      </c>
      <c r="I185" s="162"/>
      <c r="J185" s="163">
        <f>ROUND(I185*H185,2)</f>
        <v>0</v>
      </c>
      <c r="K185" s="164"/>
      <c r="L185" s="34"/>
      <c r="M185" s="165" t="s">
        <v>1</v>
      </c>
      <c r="N185" s="166" t="s">
        <v>40</v>
      </c>
      <c r="O185" s="62"/>
      <c r="P185" s="167">
        <f>O185*H185</f>
        <v>0</v>
      </c>
      <c r="Q185" s="167">
        <v>0</v>
      </c>
      <c r="R185" s="167">
        <f>Q185*H185</f>
        <v>0</v>
      </c>
      <c r="S185" s="167">
        <v>0</v>
      </c>
      <c r="T185" s="168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349</v>
      </c>
      <c r="AT185" s="169" t="s">
        <v>224</v>
      </c>
      <c r="AU185" s="169" t="s">
        <v>85</v>
      </c>
      <c r="AY185" s="18" t="s">
        <v>222</v>
      </c>
      <c r="BE185" s="170">
        <f>IF(N185="základná",J185,0)</f>
        <v>0</v>
      </c>
      <c r="BF185" s="170">
        <f>IF(N185="znížená",J185,0)</f>
        <v>0</v>
      </c>
      <c r="BG185" s="170">
        <f>IF(N185="zákl. prenesená",J185,0)</f>
        <v>0</v>
      </c>
      <c r="BH185" s="170">
        <f>IF(N185="zníž. prenesená",J185,0)</f>
        <v>0</v>
      </c>
      <c r="BI185" s="170">
        <f>IF(N185="nulová",J185,0)</f>
        <v>0</v>
      </c>
      <c r="BJ185" s="18" t="s">
        <v>85</v>
      </c>
      <c r="BK185" s="170">
        <f>ROUND(I185*H185,2)</f>
        <v>0</v>
      </c>
      <c r="BL185" s="18" t="s">
        <v>349</v>
      </c>
      <c r="BM185" s="169" t="s">
        <v>995</v>
      </c>
    </row>
    <row r="186" spans="1:65" s="12" customFormat="1" ht="22.95" customHeight="1">
      <c r="B186" s="143"/>
      <c r="D186" s="144" t="s">
        <v>73</v>
      </c>
      <c r="E186" s="154" t="s">
        <v>550</v>
      </c>
      <c r="F186" s="154" t="s">
        <v>551</v>
      </c>
      <c r="I186" s="146"/>
      <c r="J186" s="155">
        <f>BK186</f>
        <v>0</v>
      </c>
      <c r="L186" s="143"/>
      <c r="M186" s="148"/>
      <c r="N186" s="149"/>
      <c r="O186" s="149"/>
      <c r="P186" s="150">
        <f>SUM(P187:P191)</f>
        <v>0</v>
      </c>
      <c r="Q186" s="149"/>
      <c r="R186" s="150">
        <f>SUM(R187:R191)</f>
        <v>5.3300000000000005E-4</v>
      </c>
      <c r="S186" s="149"/>
      <c r="T186" s="151">
        <f>SUM(T187:T191)</f>
        <v>0</v>
      </c>
      <c r="AR186" s="144" t="s">
        <v>85</v>
      </c>
      <c r="AT186" s="152" t="s">
        <v>73</v>
      </c>
      <c r="AU186" s="152" t="s">
        <v>78</v>
      </c>
      <c r="AY186" s="144" t="s">
        <v>222</v>
      </c>
      <c r="BK186" s="153">
        <f>SUM(BK187:BK191)</f>
        <v>0</v>
      </c>
    </row>
    <row r="187" spans="1:65" s="2" customFormat="1" ht="24.15" customHeight="1">
      <c r="A187" s="33"/>
      <c r="B187" s="156"/>
      <c r="C187" s="157" t="s">
        <v>1201</v>
      </c>
      <c r="D187" s="157" t="s">
        <v>224</v>
      </c>
      <c r="E187" s="158" t="s">
        <v>1202</v>
      </c>
      <c r="F187" s="159" t="s">
        <v>1203</v>
      </c>
      <c r="G187" s="160" t="s">
        <v>399</v>
      </c>
      <c r="H187" s="161">
        <v>1.3</v>
      </c>
      <c r="I187" s="162"/>
      <c r="J187" s="163">
        <f>ROUND(I187*H187,2)</f>
        <v>0</v>
      </c>
      <c r="K187" s="164"/>
      <c r="L187" s="34"/>
      <c r="M187" s="165" t="s">
        <v>1</v>
      </c>
      <c r="N187" s="166" t="s">
        <v>40</v>
      </c>
      <c r="O187" s="62"/>
      <c r="P187" s="167">
        <f>O187*H187</f>
        <v>0</v>
      </c>
      <c r="Q187" s="167">
        <v>4.0999999999999999E-4</v>
      </c>
      <c r="R187" s="167">
        <f>Q187*H187</f>
        <v>5.3300000000000005E-4</v>
      </c>
      <c r="S187" s="167">
        <v>0</v>
      </c>
      <c r="T187" s="16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349</v>
      </c>
      <c r="AT187" s="169" t="s">
        <v>224</v>
      </c>
      <c r="AU187" s="169" t="s">
        <v>85</v>
      </c>
      <c r="AY187" s="18" t="s">
        <v>222</v>
      </c>
      <c r="BE187" s="170">
        <f>IF(N187="základná",J187,0)</f>
        <v>0</v>
      </c>
      <c r="BF187" s="170">
        <f>IF(N187="znížená",J187,0)</f>
        <v>0</v>
      </c>
      <c r="BG187" s="170">
        <f>IF(N187="zákl. prenesená",J187,0)</f>
        <v>0</v>
      </c>
      <c r="BH187" s="170">
        <f>IF(N187="zníž. prenesená",J187,0)</f>
        <v>0</v>
      </c>
      <c r="BI187" s="170">
        <f>IF(N187="nulová",J187,0)</f>
        <v>0</v>
      </c>
      <c r="BJ187" s="18" t="s">
        <v>85</v>
      </c>
      <c r="BK187" s="170">
        <f>ROUND(I187*H187,2)</f>
        <v>0</v>
      </c>
      <c r="BL187" s="18" t="s">
        <v>349</v>
      </c>
      <c r="BM187" s="169" t="s">
        <v>1204</v>
      </c>
    </row>
    <row r="188" spans="1:65" s="13" customFormat="1">
      <c r="B188" s="171"/>
      <c r="D188" s="172" t="s">
        <v>229</v>
      </c>
      <c r="E188" s="173" t="s">
        <v>1</v>
      </c>
      <c r="F188" s="174" t="s">
        <v>1205</v>
      </c>
      <c r="H188" s="175">
        <v>0.8</v>
      </c>
      <c r="I188" s="176"/>
      <c r="L188" s="171"/>
      <c r="M188" s="177"/>
      <c r="N188" s="178"/>
      <c r="O188" s="178"/>
      <c r="P188" s="178"/>
      <c r="Q188" s="178"/>
      <c r="R188" s="178"/>
      <c r="S188" s="178"/>
      <c r="T188" s="179"/>
      <c r="AT188" s="173" t="s">
        <v>229</v>
      </c>
      <c r="AU188" s="173" t="s">
        <v>85</v>
      </c>
      <c r="AV188" s="13" t="s">
        <v>85</v>
      </c>
      <c r="AW188" s="13" t="s">
        <v>30</v>
      </c>
      <c r="AX188" s="13" t="s">
        <v>74</v>
      </c>
      <c r="AY188" s="173" t="s">
        <v>222</v>
      </c>
    </row>
    <row r="189" spans="1:65" s="13" customFormat="1">
      <c r="B189" s="171"/>
      <c r="D189" s="172" t="s">
        <v>229</v>
      </c>
      <c r="E189" s="173" t="s">
        <v>1</v>
      </c>
      <c r="F189" s="174" t="s">
        <v>1206</v>
      </c>
      <c r="H189" s="175">
        <v>0.5</v>
      </c>
      <c r="I189" s="176"/>
      <c r="L189" s="171"/>
      <c r="M189" s="177"/>
      <c r="N189" s="178"/>
      <c r="O189" s="178"/>
      <c r="P189" s="178"/>
      <c r="Q189" s="178"/>
      <c r="R189" s="178"/>
      <c r="S189" s="178"/>
      <c r="T189" s="179"/>
      <c r="AT189" s="173" t="s">
        <v>229</v>
      </c>
      <c r="AU189" s="173" t="s">
        <v>85</v>
      </c>
      <c r="AV189" s="13" t="s">
        <v>85</v>
      </c>
      <c r="AW189" s="13" t="s">
        <v>30</v>
      </c>
      <c r="AX189" s="13" t="s">
        <v>74</v>
      </c>
      <c r="AY189" s="173" t="s">
        <v>222</v>
      </c>
    </row>
    <row r="190" spans="1:65" s="14" customFormat="1">
      <c r="B190" s="180"/>
      <c r="D190" s="172" t="s">
        <v>229</v>
      </c>
      <c r="E190" s="181" t="s">
        <v>1</v>
      </c>
      <c r="F190" s="182" t="s">
        <v>232</v>
      </c>
      <c r="H190" s="183">
        <v>1.3</v>
      </c>
      <c r="I190" s="184"/>
      <c r="L190" s="180"/>
      <c r="M190" s="185"/>
      <c r="N190" s="186"/>
      <c r="O190" s="186"/>
      <c r="P190" s="186"/>
      <c r="Q190" s="186"/>
      <c r="R190" s="186"/>
      <c r="S190" s="186"/>
      <c r="T190" s="187"/>
      <c r="AT190" s="181" t="s">
        <v>229</v>
      </c>
      <c r="AU190" s="181" t="s">
        <v>85</v>
      </c>
      <c r="AV190" s="14" t="s">
        <v>114</v>
      </c>
      <c r="AW190" s="14" t="s">
        <v>30</v>
      </c>
      <c r="AX190" s="14" t="s">
        <v>78</v>
      </c>
      <c r="AY190" s="181" t="s">
        <v>222</v>
      </c>
    </row>
    <row r="191" spans="1:65" s="2" customFormat="1" ht="24.15" customHeight="1">
      <c r="A191" s="33"/>
      <c r="B191" s="156"/>
      <c r="C191" s="157" t="s">
        <v>1107</v>
      </c>
      <c r="D191" s="157" t="s">
        <v>224</v>
      </c>
      <c r="E191" s="158" t="s">
        <v>1108</v>
      </c>
      <c r="F191" s="159" t="s">
        <v>1109</v>
      </c>
      <c r="G191" s="160" t="s">
        <v>482</v>
      </c>
      <c r="H191" s="161">
        <v>1E-3</v>
      </c>
      <c r="I191" s="162"/>
      <c r="J191" s="163">
        <f>ROUND(I191*H191,2)</f>
        <v>0</v>
      </c>
      <c r="K191" s="164"/>
      <c r="L191" s="34"/>
      <c r="M191" s="165" t="s">
        <v>1</v>
      </c>
      <c r="N191" s="166" t="s">
        <v>40</v>
      </c>
      <c r="O191" s="62"/>
      <c r="P191" s="167">
        <f>O191*H191</f>
        <v>0</v>
      </c>
      <c r="Q191" s="167">
        <v>0</v>
      </c>
      <c r="R191" s="167">
        <f>Q191*H191</f>
        <v>0</v>
      </c>
      <c r="S191" s="167">
        <v>0</v>
      </c>
      <c r="T191" s="168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349</v>
      </c>
      <c r="AT191" s="169" t="s">
        <v>224</v>
      </c>
      <c r="AU191" s="169" t="s">
        <v>85</v>
      </c>
      <c r="AY191" s="18" t="s">
        <v>222</v>
      </c>
      <c r="BE191" s="170">
        <f>IF(N191="základná",J191,0)</f>
        <v>0</v>
      </c>
      <c r="BF191" s="170">
        <f>IF(N191="znížená",J191,0)</f>
        <v>0</v>
      </c>
      <c r="BG191" s="170">
        <f>IF(N191="zákl. prenesená",J191,0)</f>
        <v>0</v>
      </c>
      <c r="BH191" s="170">
        <f>IF(N191="zníž. prenesená",J191,0)</f>
        <v>0</v>
      </c>
      <c r="BI191" s="170">
        <f>IF(N191="nulová",J191,0)</f>
        <v>0</v>
      </c>
      <c r="BJ191" s="18" t="s">
        <v>85</v>
      </c>
      <c r="BK191" s="170">
        <f>ROUND(I191*H191,2)</f>
        <v>0</v>
      </c>
      <c r="BL191" s="18" t="s">
        <v>349</v>
      </c>
      <c r="BM191" s="169" t="s">
        <v>1110</v>
      </c>
    </row>
    <row r="192" spans="1:65" s="12" customFormat="1" ht="22.95" customHeight="1">
      <c r="B192" s="143"/>
      <c r="D192" s="144" t="s">
        <v>73</v>
      </c>
      <c r="E192" s="154" t="s">
        <v>1207</v>
      </c>
      <c r="F192" s="154" t="s">
        <v>1208</v>
      </c>
      <c r="I192" s="146"/>
      <c r="J192" s="155">
        <f>BK192</f>
        <v>0</v>
      </c>
      <c r="L192" s="143"/>
      <c r="M192" s="148"/>
      <c r="N192" s="149"/>
      <c r="O192" s="149"/>
      <c r="P192" s="150">
        <f>SUM(P193:P245)</f>
        <v>0</v>
      </c>
      <c r="Q192" s="149"/>
      <c r="R192" s="150">
        <f>SUM(R193:R245)</f>
        <v>0.249002</v>
      </c>
      <c r="S192" s="149"/>
      <c r="T192" s="151">
        <f>SUM(T193:T245)</f>
        <v>0</v>
      </c>
      <c r="AR192" s="144" t="s">
        <v>85</v>
      </c>
      <c r="AT192" s="152" t="s">
        <v>73</v>
      </c>
      <c r="AU192" s="152" t="s">
        <v>78</v>
      </c>
      <c r="AY192" s="144" t="s">
        <v>222</v>
      </c>
      <c r="BK192" s="153">
        <f>SUM(BK193:BK245)</f>
        <v>0</v>
      </c>
    </row>
    <row r="193" spans="1:65" s="2" customFormat="1" ht="24.15" customHeight="1">
      <c r="A193" s="33"/>
      <c r="B193" s="156"/>
      <c r="C193" s="157" t="s">
        <v>1209</v>
      </c>
      <c r="D193" s="157" t="s">
        <v>224</v>
      </c>
      <c r="E193" s="158" t="s">
        <v>1210</v>
      </c>
      <c r="F193" s="159" t="s">
        <v>1211</v>
      </c>
      <c r="G193" s="160" t="s">
        <v>399</v>
      </c>
      <c r="H193" s="161">
        <v>24.6</v>
      </c>
      <c r="I193" s="162"/>
      <c r="J193" s="163">
        <f>ROUND(I193*H193,2)</f>
        <v>0</v>
      </c>
      <c r="K193" s="164"/>
      <c r="L193" s="34"/>
      <c r="M193" s="165" t="s">
        <v>1</v>
      </c>
      <c r="N193" s="166" t="s">
        <v>40</v>
      </c>
      <c r="O193" s="62"/>
      <c r="P193" s="167">
        <f>O193*H193</f>
        <v>0</v>
      </c>
      <c r="Q193" s="167">
        <v>1E-4</v>
      </c>
      <c r="R193" s="167">
        <f>Q193*H193</f>
        <v>2.4600000000000004E-3</v>
      </c>
      <c r="S193" s="167">
        <v>0</v>
      </c>
      <c r="T193" s="168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349</v>
      </c>
      <c r="AT193" s="169" t="s">
        <v>224</v>
      </c>
      <c r="AU193" s="169" t="s">
        <v>85</v>
      </c>
      <c r="AY193" s="18" t="s">
        <v>222</v>
      </c>
      <c r="BE193" s="170">
        <f>IF(N193="základná",J193,0)</f>
        <v>0</v>
      </c>
      <c r="BF193" s="170">
        <f>IF(N193="znížená",J193,0)</f>
        <v>0</v>
      </c>
      <c r="BG193" s="170">
        <f>IF(N193="zákl. prenesená",J193,0)</f>
        <v>0</v>
      </c>
      <c r="BH193" s="170">
        <f>IF(N193="zníž. prenesená",J193,0)</f>
        <v>0</v>
      </c>
      <c r="BI193" s="170">
        <f>IF(N193="nulová",J193,0)</f>
        <v>0</v>
      </c>
      <c r="BJ193" s="18" t="s">
        <v>85</v>
      </c>
      <c r="BK193" s="170">
        <f>ROUND(I193*H193,2)</f>
        <v>0</v>
      </c>
      <c r="BL193" s="18" t="s">
        <v>349</v>
      </c>
      <c r="BM193" s="169" t="s">
        <v>1212</v>
      </c>
    </row>
    <row r="194" spans="1:65" s="15" customFormat="1">
      <c r="B194" s="188"/>
      <c r="D194" s="172" t="s">
        <v>229</v>
      </c>
      <c r="E194" s="189" t="s">
        <v>1</v>
      </c>
      <c r="F194" s="190" t="s">
        <v>237</v>
      </c>
      <c r="H194" s="189" t="s">
        <v>1</v>
      </c>
      <c r="I194" s="191"/>
      <c r="L194" s="188"/>
      <c r="M194" s="192"/>
      <c r="N194" s="193"/>
      <c r="O194" s="193"/>
      <c r="P194" s="193"/>
      <c r="Q194" s="193"/>
      <c r="R194" s="193"/>
      <c r="S194" s="193"/>
      <c r="T194" s="194"/>
      <c r="AT194" s="189" t="s">
        <v>229</v>
      </c>
      <c r="AU194" s="189" t="s">
        <v>85</v>
      </c>
      <c r="AV194" s="15" t="s">
        <v>78</v>
      </c>
      <c r="AW194" s="15" t="s">
        <v>30</v>
      </c>
      <c r="AX194" s="15" t="s">
        <v>74</v>
      </c>
      <c r="AY194" s="189" t="s">
        <v>222</v>
      </c>
    </row>
    <row r="195" spans="1:65" s="15" customFormat="1">
      <c r="B195" s="188"/>
      <c r="D195" s="172" t="s">
        <v>229</v>
      </c>
      <c r="E195" s="189" t="s">
        <v>1</v>
      </c>
      <c r="F195" s="190" t="s">
        <v>1213</v>
      </c>
      <c r="H195" s="189" t="s">
        <v>1</v>
      </c>
      <c r="I195" s="191"/>
      <c r="L195" s="188"/>
      <c r="M195" s="192"/>
      <c r="N195" s="193"/>
      <c r="O195" s="193"/>
      <c r="P195" s="193"/>
      <c r="Q195" s="193"/>
      <c r="R195" s="193"/>
      <c r="S195" s="193"/>
      <c r="T195" s="194"/>
      <c r="AT195" s="189" t="s">
        <v>229</v>
      </c>
      <c r="AU195" s="189" t="s">
        <v>85</v>
      </c>
      <c r="AV195" s="15" t="s">
        <v>78</v>
      </c>
      <c r="AW195" s="15" t="s">
        <v>30</v>
      </c>
      <c r="AX195" s="15" t="s">
        <v>74</v>
      </c>
      <c r="AY195" s="189" t="s">
        <v>222</v>
      </c>
    </row>
    <row r="196" spans="1:65" s="13" customFormat="1">
      <c r="B196" s="171"/>
      <c r="D196" s="172" t="s">
        <v>229</v>
      </c>
      <c r="E196" s="173" t="s">
        <v>1</v>
      </c>
      <c r="F196" s="174" t="s">
        <v>1214</v>
      </c>
      <c r="H196" s="175">
        <v>4</v>
      </c>
      <c r="I196" s="176"/>
      <c r="L196" s="171"/>
      <c r="M196" s="177"/>
      <c r="N196" s="178"/>
      <c r="O196" s="178"/>
      <c r="P196" s="178"/>
      <c r="Q196" s="178"/>
      <c r="R196" s="178"/>
      <c r="S196" s="178"/>
      <c r="T196" s="179"/>
      <c r="AT196" s="173" t="s">
        <v>229</v>
      </c>
      <c r="AU196" s="173" t="s">
        <v>85</v>
      </c>
      <c r="AV196" s="13" t="s">
        <v>85</v>
      </c>
      <c r="AW196" s="13" t="s">
        <v>30</v>
      </c>
      <c r="AX196" s="13" t="s">
        <v>74</v>
      </c>
      <c r="AY196" s="173" t="s">
        <v>222</v>
      </c>
    </row>
    <row r="197" spans="1:65" s="13" customFormat="1">
      <c r="B197" s="171"/>
      <c r="D197" s="172" t="s">
        <v>229</v>
      </c>
      <c r="E197" s="173" t="s">
        <v>1</v>
      </c>
      <c r="F197" s="174" t="s">
        <v>1215</v>
      </c>
      <c r="H197" s="175">
        <v>3.6</v>
      </c>
      <c r="I197" s="176"/>
      <c r="L197" s="171"/>
      <c r="M197" s="177"/>
      <c r="N197" s="178"/>
      <c r="O197" s="178"/>
      <c r="P197" s="178"/>
      <c r="Q197" s="178"/>
      <c r="R197" s="178"/>
      <c r="S197" s="178"/>
      <c r="T197" s="179"/>
      <c r="AT197" s="173" t="s">
        <v>229</v>
      </c>
      <c r="AU197" s="173" t="s">
        <v>85</v>
      </c>
      <c r="AV197" s="13" t="s">
        <v>85</v>
      </c>
      <c r="AW197" s="13" t="s">
        <v>30</v>
      </c>
      <c r="AX197" s="13" t="s">
        <v>74</v>
      </c>
      <c r="AY197" s="173" t="s">
        <v>222</v>
      </c>
    </row>
    <row r="198" spans="1:65" s="13" customFormat="1">
      <c r="B198" s="171"/>
      <c r="D198" s="172" t="s">
        <v>229</v>
      </c>
      <c r="E198" s="173" t="s">
        <v>1</v>
      </c>
      <c r="F198" s="174" t="s">
        <v>1216</v>
      </c>
      <c r="H198" s="175">
        <v>3.8</v>
      </c>
      <c r="I198" s="176"/>
      <c r="L198" s="171"/>
      <c r="M198" s="177"/>
      <c r="N198" s="178"/>
      <c r="O198" s="178"/>
      <c r="P198" s="178"/>
      <c r="Q198" s="178"/>
      <c r="R198" s="178"/>
      <c r="S198" s="178"/>
      <c r="T198" s="179"/>
      <c r="AT198" s="173" t="s">
        <v>229</v>
      </c>
      <c r="AU198" s="173" t="s">
        <v>85</v>
      </c>
      <c r="AV198" s="13" t="s">
        <v>85</v>
      </c>
      <c r="AW198" s="13" t="s">
        <v>30</v>
      </c>
      <c r="AX198" s="13" t="s">
        <v>74</v>
      </c>
      <c r="AY198" s="173" t="s">
        <v>222</v>
      </c>
    </row>
    <row r="199" spans="1:65" s="13" customFormat="1">
      <c r="B199" s="171"/>
      <c r="D199" s="172" t="s">
        <v>229</v>
      </c>
      <c r="E199" s="173" t="s">
        <v>1</v>
      </c>
      <c r="F199" s="174" t="s">
        <v>1217</v>
      </c>
      <c r="H199" s="175">
        <v>9.6</v>
      </c>
      <c r="I199" s="176"/>
      <c r="L199" s="171"/>
      <c r="M199" s="177"/>
      <c r="N199" s="178"/>
      <c r="O199" s="178"/>
      <c r="P199" s="178"/>
      <c r="Q199" s="178"/>
      <c r="R199" s="178"/>
      <c r="S199" s="178"/>
      <c r="T199" s="179"/>
      <c r="AT199" s="173" t="s">
        <v>229</v>
      </c>
      <c r="AU199" s="173" t="s">
        <v>85</v>
      </c>
      <c r="AV199" s="13" t="s">
        <v>85</v>
      </c>
      <c r="AW199" s="13" t="s">
        <v>30</v>
      </c>
      <c r="AX199" s="13" t="s">
        <v>74</v>
      </c>
      <c r="AY199" s="173" t="s">
        <v>222</v>
      </c>
    </row>
    <row r="200" spans="1:65" s="13" customFormat="1">
      <c r="B200" s="171"/>
      <c r="D200" s="172" t="s">
        <v>229</v>
      </c>
      <c r="E200" s="173" t="s">
        <v>1</v>
      </c>
      <c r="F200" s="174" t="s">
        <v>1218</v>
      </c>
      <c r="H200" s="175">
        <v>3.6</v>
      </c>
      <c r="I200" s="176"/>
      <c r="L200" s="171"/>
      <c r="M200" s="177"/>
      <c r="N200" s="178"/>
      <c r="O200" s="178"/>
      <c r="P200" s="178"/>
      <c r="Q200" s="178"/>
      <c r="R200" s="178"/>
      <c r="S200" s="178"/>
      <c r="T200" s="179"/>
      <c r="AT200" s="173" t="s">
        <v>229</v>
      </c>
      <c r="AU200" s="173" t="s">
        <v>85</v>
      </c>
      <c r="AV200" s="13" t="s">
        <v>85</v>
      </c>
      <c r="AW200" s="13" t="s">
        <v>30</v>
      </c>
      <c r="AX200" s="13" t="s">
        <v>74</v>
      </c>
      <c r="AY200" s="173" t="s">
        <v>222</v>
      </c>
    </row>
    <row r="201" spans="1:65" s="14" customFormat="1">
      <c r="B201" s="180"/>
      <c r="D201" s="172" t="s">
        <v>229</v>
      </c>
      <c r="E201" s="181" t="s">
        <v>1</v>
      </c>
      <c r="F201" s="182" t="s">
        <v>232</v>
      </c>
      <c r="H201" s="183">
        <v>24.6</v>
      </c>
      <c r="I201" s="184"/>
      <c r="L201" s="180"/>
      <c r="M201" s="185"/>
      <c r="N201" s="186"/>
      <c r="O201" s="186"/>
      <c r="P201" s="186"/>
      <c r="Q201" s="186"/>
      <c r="R201" s="186"/>
      <c r="S201" s="186"/>
      <c r="T201" s="187"/>
      <c r="AT201" s="181" t="s">
        <v>229</v>
      </c>
      <c r="AU201" s="181" t="s">
        <v>85</v>
      </c>
      <c r="AV201" s="14" t="s">
        <v>114</v>
      </c>
      <c r="AW201" s="14" t="s">
        <v>30</v>
      </c>
      <c r="AX201" s="14" t="s">
        <v>78</v>
      </c>
      <c r="AY201" s="181" t="s">
        <v>222</v>
      </c>
    </row>
    <row r="202" spans="1:65" s="2" customFormat="1" ht="24.15" customHeight="1">
      <c r="A202" s="33"/>
      <c r="B202" s="156"/>
      <c r="C202" s="209" t="s">
        <v>1219</v>
      </c>
      <c r="D202" s="209" t="s">
        <v>588</v>
      </c>
      <c r="E202" s="210" t="s">
        <v>1220</v>
      </c>
      <c r="F202" s="211" t="s">
        <v>1221</v>
      </c>
      <c r="G202" s="212" t="s">
        <v>227</v>
      </c>
      <c r="H202" s="213">
        <v>1</v>
      </c>
      <c r="I202" s="214"/>
      <c r="J202" s="215">
        <f>ROUND(I202*H202,2)</f>
        <v>0</v>
      </c>
      <c r="K202" s="216"/>
      <c r="L202" s="217"/>
      <c r="M202" s="218" t="s">
        <v>1</v>
      </c>
      <c r="N202" s="219" t="s">
        <v>40</v>
      </c>
      <c r="O202" s="62"/>
      <c r="P202" s="167">
        <f>O202*H202</f>
        <v>0</v>
      </c>
      <c r="Q202" s="167">
        <v>3.1739999999999997E-2</v>
      </c>
      <c r="R202" s="167">
        <f>Q202*H202</f>
        <v>3.1739999999999997E-2</v>
      </c>
      <c r="S202" s="167">
        <v>0</v>
      </c>
      <c r="T202" s="168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506</v>
      </c>
      <c r="AT202" s="169" t="s">
        <v>588</v>
      </c>
      <c r="AU202" s="169" t="s">
        <v>85</v>
      </c>
      <c r="AY202" s="18" t="s">
        <v>222</v>
      </c>
      <c r="BE202" s="170">
        <f>IF(N202="základná",J202,0)</f>
        <v>0</v>
      </c>
      <c r="BF202" s="170">
        <f>IF(N202="znížená",J202,0)</f>
        <v>0</v>
      </c>
      <c r="BG202" s="170">
        <f>IF(N202="zákl. prenesená",J202,0)</f>
        <v>0</v>
      </c>
      <c r="BH202" s="170">
        <f>IF(N202="zníž. prenesená",J202,0)</f>
        <v>0</v>
      </c>
      <c r="BI202" s="170">
        <f>IF(N202="nulová",J202,0)</f>
        <v>0</v>
      </c>
      <c r="BJ202" s="18" t="s">
        <v>85</v>
      </c>
      <c r="BK202" s="170">
        <f>ROUND(I202*H202,2)</f>
        <v>0</v>
      </c>
      <c r="BL202" s="18" t="s">
        <v>349</v>
      </c>
      <c r="BM202" s="169" t="s">
        <v>1222</v>
      </c>
    </row>
    <row r="203" spans="1:65" s="15" customFormat="1">
      <c r="B203" s="188"/>
      <c r="D203" s="172" t="s">
        <v>229</v>
      </c>
      <c r="E203" s="189" t="s">
        <v>1</v>
      </c>
      <c r="F203" s="190" t="s">
        <v>237</v>
      </c>
      <c r="H203" s="189" t="s">
        <v>1</v>
      </c>
      <c r="I203" s="191"/>
      <c r="L203" s="188"/>
      <c r="M203" s="192"/>
      <c r="N203" s="193"/>
      <c r="O203" s="193"/>
      <c r="P203" s="193"/>
      <c r="Q203" s="193"/>
      <c r="R203" s="193"/>
      <c r="S203" s="193"/>
      <c r="T203" s="194"/>
      <c r="AT203" s="189" t="s">
        <v>229</v>
      </c>
      <c r="AU203" s="189" t="s">
        <v>85</v>
      </c>
      <c r="AV203" s="15" t="s">
        <v>78</v>
      </c>
      <c r="AW203" s="15" t="s">
        <v>30</v>
      </c>
      <c r="AX203" s="15" t="s">
        <v>74</v>
      </c>
      <c r="AY203" s="189" t="s">
        <v>222</v>
      </c>
    </row>
    <row r="204" spans="1:65" s="15" customFormat="1">
      <c r="B204" s="188"/>
      <c r="D204" s="172" t="s">
        <v>229</v>
      </c>
      <c r="E204" s="189" t="s">
        <v>1</v>
      </c>
      <c r="F204" s="190" t="s">
        <v>1223</v>
      </c>
      <c r="H204" s="189" t="s">
        <v>1</v>
      </c>
      <c r="I204" s="191"/>
      <c r="L204" s="188"/>
      <c r="M204" s="192"/>
      <c r="N204" s="193"/>
      <c r="O204" s="193"/>
      <c r="P204" s="193"/>
      <c r="Q204" s="193"/>
      <c r="R204" s="193"/>
      <c r="S204" s="193"/>
      <c r="T204" s="194"/>
      <c r="AT204" s="189" t="s">
        <v>229</v>
      </c>
      <c r="AU204" s="189" t="s">
        <v>85</v>
      </c>
      <c r="AV204" s="15" t="s">
        <v>78</v>
      </c>
      <c r="AW204" s="15" t="s">
        <v>30</v>
      </c>
      <c r="AX204" s="15" t="s">
        <v>74</v>
      </c>
      <c r="AY204" s="189" t="s">
        <v>222</v>
      </c>
    </row>
    <row r="205" spans="1:65" s="13" customFormat="1">
      <c r="B205" s="171"/>
      <c r="D205" s="172" t="s">
        <v>229</v>
      </c>
      <c r="E205" s="173" t="s">
        <v>1</v>
      </c>
      <c r="F205" s="174" t="s">
        <v>1224</v>
      </c>
      <c r="H205" s="175">
        <v>1</v>
      </c>
      <c r="I205" s="176"/>
      <c r="L205" s="171"/>
      <c r="M205" s="177"/>
      <c r="N205" s="178"/>
      <c r="O205" s="178"/>
      <c r="P205" s="178"/>
      <c r="Q205" s="178"/>
      <c r="R205" s="178"/>
      <c r="S205" s="178"/>
      <c r="T205" s="179"/>
      <c r="AT205" s="173" t="s">
        <v>229</v>
      </c>
      <c r="AU205" s="173" t="s">
        <v>85</v>
      </c>
      <c r="AV205" s="13" t="s">
        <v>85</v>
      </c>
      <c r="AW205" s="13" t="s">
        <v>30</v>
      </c>
      <c r="AX205" s="13" t="s">
        <v>74</v>
      </c>
      <c r="AY205" s="173" t="s">
        <v>222</v>
      </c>
    </row>
    <row r="206" spans="1:65" s="14" customFormat="1">
      <c r="B206" s="180"/>
      <c r="D206" s="172" t="s">
        <v>229</v>
      </c>
      <c r="E206" s="181" t="s">
        <v>1</v>
      </c>
      <c r="F206" s="182" t="s">
        <v>232</v>
      </c>
      <c r="H206" s="183">
        <v>1</v>
      </c>
      <c r="I206" s="184"/>
      <c r="L206" s="180"/>
      <c r="M206" s="185"/>
      <c r="N206" s="186"/>
      <c r="O206" s="186"/>
      <c r="P206" s="186"/>
      <c r="Q206" s="186"/>
      <c r="R206" s="186"/>
      <c r="S206" s="186"/>
      <c r="T206" s="187"/>
      <c r="AT206" s="181" t="s">
        <v>229</v>
      </c>
      <c r="AU206" s="181" t="s">
        <v>85</v>
      </c>
      <c r="AV206" s="14" t="s">
        <v>114</v>
      </c>
      <c r="AW206" s="14" t="s">
        <v>30</v>
      </c>
      <c r="AX206" s="14" t="s">
        <v>78</v>
      </c>
      <c r="AY206" s="181" t="s">
        <v>222</v>
      </c>
    </row>
    <row r="207" spans="1:65" s="2" customFormat="1" ht="24.15" customHeight="1">
      <c r="A207" s="33"/>
      <c r="B207" s="156"/>
      <c r="C207" s="209" t="s">
        <v>1225</v>
      </c>
      <c r="D207" s="209" t="s">
        <v>588</v>
      </c>
      <c r="E207" s="210" t="s">
        <v>1226</v>
      </c>
      <c r="F207" s="211" t="s">
        <v>1227</v>
      </c>
      <c r="G207" s="212" t="s">
        <v>227</v>
      </c>
      <c r="H207" s="213">
        <v>1</v>
      </c>
      <c r="I207" s="214"/>
      <c r="J207" s="215">
        <f>ROUND(I207*H207,2)</f>
        <v>0</v>
      </c>
      <c r="K207" s="216"/>
      <c r="L207" s="217"/>
      <c r="M207" s="218" t="s">
        <v>1</v>
      </c>
      <c r="N207" s="219" t="s">
        <v>40</v>
      </c>
      <c r="O207" s="62"/>
      <c r="P207" s="167">
        <f>O207*H207</f>
        <v>0</v>
      </c>
      <c r="Q207" s="167">
        <v>2.8750000000000001E-2</v>
      </c>
      <c r="R207" s="167">
        <f>Q207*H207</f>
        <v>2.8750000000000001E-2</v>
      </c>
      <c r="S207" s="167">
        <v>0</v>
      </c>
      <c r="T207" s="168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506</v>
      </c>
      <c r="AT207" s="169" t="s">
        <v>588</v>
      </c>
      <c r="AU207" s="169" t="s">
        <v>85</v>
      </c>
      <c r="AY207" s="18" t="s">
        <v>222</v>
      </c>
      <c r="BE207" s="170">
        <f>IF(N207="základná",J207,0)</f>
        <v>0</v>
      </c>
      <c r="BF207" s="170">
        <f>IF(N207="znížená",J207,0)</f>
        <v>0</v>
      </c>
      <c r="BG207" s="170">
        <f>IF(N207="zákl. prenesená",J207,0)</f>
        <v>0</v>
      </c>
      <c r="BH207" s="170">
        <f>IF(N207="zníž. prenesená",J207,0)</f>
        <v>0</v>
      </c>
      <c r="BI207" s="170">
        <f>IF(N207="nulová",J207,0)</f>
        <v>0</v>
      </c>
      <c r="BJ207" s="18" t="s">
        <v>85</v>
      </c>
      <c r="BK207" s="170">
        <f>ROUND(I207*H207,2)</f>
        <v>0</v>
      </c>
      <c r="BL207" s="18" t="s">
        <v>349</v>
      </c>
      <c r="BM207" s="169" t="s">
        <v>1228</v>
      </c>
    </row>
    <row r="208" spans="1:65" s="15" customFormat="1">
      <c r="B208" s="188"/>
      <c r="D208" s="172" t="s">
        <v>229</v>
      </c>
      <c r="E208" s="189" t="s">
        <v>1</v>
      </c>
      <c r="F208" s="190" t="s">
        <v>237</v>
      </c>
      <c r="H208" s="189" t="s">
        <v>1</v>
      </c>
      <c r="I208" s="191"/>
      <c r="L208" s="188"/>
      <c r="M208" s="192"/>
      <c r="N208" s="193"/>
      <c r="O208" s="193"/>
      <c r="P208" s="193"/>
      <c r="Q208" s="193"/>
      <c r="R208" s="193"/>
      <c r="S208" s="193"/>
      <c r="T208" s="194"/>
      <c r="AT208" s="189" t="s">
        <v>229</v>
      </c>
      <c r="AU208" s="189" t="s">
        <v>85</v>
      </c>
      <c r="AV208" s="15" t="s">
        <v>78</v>
      </c>
      <c r="AW208" s="15" t="s">
        <v>30</v>
      </c>
      <c r="AX208" s="15" t="s">
        <v>74</v>
      </c>
      <c r="AY208" s="189" t="s">
        <v>222</v>
      </c>
    </row>
    <row r="209" spans="1:65" s="15" customFormat="1">
      <c r="B209" s="188"/>
      <c r="D209" s="172" t="s">
        <v>229</v>
      </c>
      <c r="E209" s="189" t="s">
        <v>1</v>
      </c>
      <c r="F209" s="190" t="s">
        <v>1223</v>
      </c>
      <c r="H209" s="189" t="s">
        <v>1</v>
      </c>
      <c r="I209" s="191"/>
      <c r="L209" s="188"/>
      <c r="M209" s="192"/>
      <c r="N209" s="193"/>
      <c r="O209" s="193"/>
      <c r="P209" s="193"/>
      <c r="Q209" s="193"/>
      <c r="R209" s="193"/>
      <c r="S209" s="193"/>
      <c r="T209" s="194"/>
      <c r="AT209" s="189" t="s">
        <v>229</v>
      </c>
      <c r="AU209" s="189" t="s">
        <v>85</v>
      </c>
      <c r="AV209" s="15" t="s">
        <v>78</v>
      </c>
      <c r="AW209" s="15" t="s">
        <v>30</v>
      </c>
      <c r="AX209" s="15" t="s">
        <v>74</v>
      </c>
      <c r="AY209" s="189" t="s">
        <v>222</v>
      </c>
    </row>
    <row r="210" spans="1:65" s="13" customFormat="1">
      <c r="B210" s="171"/>
      <c r="D210" s="172" t="s">
        <v>229</v>
      </c>
      <c r="E210" s="173" t="s">
        <v>1</v>
      </c>
      <c r="F210" s="174" t="s">
        <v>1229</v>
      </c>
      <c r="H210" s="175">
        <v>1</v>
      </c>
      <c r="I210" s="176"/>
      <c r="L210" s="171"/>
      <c r="M210" s="177"/>
      <c r="N210" s="178"/>
      <c r="O210" s="178"/>
      <c r="P210" s="178"/>
      <c r="Q210" s="178"/>
      <c r="R210" s="178"/>
      <c r="S210" s="178"/>
      <c r="T210" s="179"/>
      <c r="AT210" s="173" t="s">
        <v>229</v>
      </c>
      <c r="AU210" s="173" t="s">
        <v>85</v>
      </c>
      <c r="AV210" s="13" t="s">
        <v>85</v>
      </c>
      <c r="AW210" s="13" t="s">
        <v>30</v>
      </c>
      <c r="AX210" s="13" t="s">
        <v>74</v>
      </c>
      <c r="AY210" s="173" t="s">
        <v>222</v>
      </c>
    </row>
    <row r="211" spans="1:65" s="14" customFormat="1">
      <c r="B211" s="180"/>
      <c r="D211" s="172" t="s">
        <v>229</v>
      </c>
      <c r="E211" s="181" t="s">
        <v>1</v>
      </c>
      <c r="F211" s="182" t="s">
        <v>232</v>
      </c>
      <c r="H211" s="183">
        <v>1</v>
      </c>
      <c r="I211" s="184"/>
      <c r="L211" s="180"/>
      <c r="M211" s="185"/>
      <c r="N211" s="186"/>
      <c r="O211" s="186"/>
      <c r="P211" s="186"/>
      <c r="Q211" s="186"/>
      <c r="R211" s="186"/>
      <c r="S211" s="186"/>
      <c r="T211" s="187"/>
      <c r="AT211" s="181" t="s">
        <v>229</v>
      </c>
      <c r="AU211" s="181" t="s">
        <v>85</v>
      </c>
      <c r="AV211" s="14" t="s">
        <v>114</v>
      </c>
      <c r="AW211" s="14" t="s">
        <v>30</v>
      </c>
      <c r="AX211" s="14" t="s">
        <v>78</v>
      </c>
      <c r="AY211" s="181" t="s">
        <v>222</v>
      </c>
    </row>
    <row r="212" spans="1:65" s="2" customFormat="1" ht="24.15" customHeight="1">
      <c r="A212" s="33"/>
      <c r="B212" s="156"/>
      <c r="C212" s="209" t="s">
        <v>1230</v>
      </c>
      <c r="D212" s="209" t="s">
        <v>588</v>
      </c>
      <c r="E212" s="210" t="s">
        <v>1231</v>
      </c>
      <c r="F212" s="211" t="s">
        <v>1232</v>
      </c>
      <c r="G212" s="212" t="s">
        <v>227</v>
      </c>
      <c r="H212" s="213">
        <v>1</v>
      </c>
      <c r="I212" s="214"/>
      <c r="J212" s="215">
        <f>ROUND(I212*H212,2)</f>
        <v>0</v>
      </c>
      <c r="K212" s="216"/>
      <c r="L212" s="217"/>
      <c r="M212" s="218" t="s">
        <v>1</v>
      </c>
      <c r="N212" s="219" t="s">
        <v>40</v>
      </c>
      <c r="O212" s="62"/>
      <c r="P212" s="167">
        <f>O212*H212</f>
        <v>0</v>
      </c>
      <c r="Q212" s="167">
        <v>3.0190000000000002E-2</v>
      </c>
      <c r="R212" s="167">
        <f>Q212*H212</f>
        <v>3.0190000000000002E-2</v>
      </c>
      <c r="S212" s="167">
        <v>0</v>
      </c>
      <c r="T212" s="16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506</v>
      </c>
      <c r="AT212" s="169" t="s">
        <v>588</v>
      </c>
      <c r="AU212" s="169" t="s">
        <v>85</v>
      </c>
      <c r="AY212" s="18" t="s">
        <v>222</v>
      </c>
      <c r="BE212" s="170">
        <f>IF(N212="základná",J212,0)</f>
        <v>0</v>
      </c>
      <c r="BF212" s="170">
        <f>IF(N212="znížená",J212,0)</f>
        <v>0</v>
      </c>
      <c r="BG212" s="170">
        <f>IF(N212="zákl. prenesená",J212,0)</f>
        <v>0</v>
      </c>
      <c r="BH212" s="170">
        <f>IF(N212="zníž. prenesená",J212,0)</f>
        <v>0</v>
      </c>
      <c r="BI212" s="170">
        <f>IF(N212="nulová",J212,0)</f>
        <v>0</v>
      </c>
      <c r="BJ212" s="18" t="s">
        <v>85</v>
      </c>
      <c r="BK212" s="170">
        <f>ROUND(I212*H212,2)</f>
        <v>0</v>
      </c>
      <c r="BL212" s="18" t="s">
        <v>349</v>
      </c>
      <c r="BM212" s="169" t="s">
        <v>1233</v>
      </c>
    </row>
    <row r="213" spans="1:65" s="15" customFormat="1">
      <c r="B213" s="188"/>
      <c r="D213" s="172" t="s">
        <v>229</v>
      </c>
      <c r="E213" s="189" t="s">
        <v>1</v>
      </c>
      <c r="F213" s="190" t="s">
        <v>237</v>
      </c>
      <c r="H213" s="189" t="s">
        <v>1</v>
      </c>
      <c r="I213" s="191"/>
      <c r="L213" s="188"/>
      <c r="M213" s="192"/>
      <c r="N213" s="193"/>
      <c r="O213" s="193"/>
      <c r="P213" s="193"/>
      <c r="Q213" s="193"/>
      <c r="R213" s="193"/>
      <c r="S213" s="193"/>
      <c r="T213" s="194"/>
      <c r="AT213" s="189" t="s">
        <v>229</v>
      </c>
      <c r="AU213" s="189" t="s">
        <v>85</v>
      </c>
      <c r="AV213" s="15" t="s">
        <v>78</v>
      </c>
      <c r="AW213" s="15" t="s">
        <v>30</v>
      </c>
      <c r="AX213" s="15" t="s">
        <v>74</v>
      </c>
      <c r="AY213" s="189" t="s">
        <v>222</v>
      </c>
    </row>
    <row r="214" spans="1:65" s="15" customFormat="1">
      <c r="B214" s="188"/>
      <c r="D214" s="172" t="s">
        <v>229</v>
      </c>
      <c r="E214" s="189" t="s">
        <v>1</v>
      </c>
      <c r="F214" s="190" t="s">
        <v>1223</v>
      </c>
      <c r="H214" s="189" t="s">
        <v>1</v>
      </c>
      <c r="I214" s="191"/>
      <c r="L214" s="188"/>
      <c r="M214" s="192"/>
      <c r="N214" s="193"/>
      <c r="O214" s="193"/>
      <c r="P214" s="193"/>
      <c r="Q214" s="193"/>
      <c r="R214" s="193"/>
      <c r="S214" s="193"/>
      <c r="T214" s="194"/>
      <c r="AT214" s="189" t="s">
        <v>229</v>
      </c>
      <c r="AU214" s="189" t="s">
        <v>85</v>
      </c>
      <c r="AV214" s="15" t="s">
        <v>78</v>
      </c>
      <c r="AW214" s="15" t="s">
        <v>30</v>
      </c>
      <c r="AX214" s="15" t="s">
        <v>74</v>
      </c>
      <c r="AY214" s="189" t="s">
        <v>222</v>
      </c>
    </row>
    <row r="215" spans="1:65" s="13" customFormat="1">
      <c r="B215" s="171"/>
      <c r="D215" s="172" t="s">
        <v>229</v>
      </c>
      <c r="E215" s="173" t="s">
        <v>1</v>
      </c>
      <c r="F215" s="174" t="s">
        <v>1234</v>
      </c>
      <c r="H215" s="175">
        <v>1</v>
      </c>
      <c r="I215" s="176"/>
      <c r="L215" s="171"/>
      <c r="M215" s="177"/>
      <c r="N215" s="178"/>
      <c r="O215" s="178"/>
      <c r="P215" s="178"/>
      <c r="Q215" s="178"/>
      <c r="R215" s="178"/>
      <c r="S215" s="178"/>
      <c r="T215" s="179"/>
      <c r="AT215" s="173" t="s">
        <v>229</v>
      </c>
      <c r="AU215" s="173" t="s">
        <v>85</v>
      </c>
      <c r="AV215" s="13" t="s">
        <v>85</v>
      </c>
      <c r="AW215" s="13" t="s">
        <v>30</v>
      </c>
      <c r="AX215" s="13" t="s">
        <v>74</v>
      </c>
      <c r="AY215" s="173" t="s">
        <v>222</v>
      </c>
    </row>
    <row r="216" spans="1:65" s="14" customFormat="1">
      <c r="B216" s="180"/>
      <c r="D216" s="172" t="s">
        <v>229</v>
      </c>
      <c r="E216" s="181" t="s">
        <v>1</v>
      </c>
      <c r="F216" s="182" t="s">
        <v>232</v>
      </c>
      <c r="H216" s="183">
        <v>1</v>
      </c>
      <c r="I216" s="184"/>
      <c r="L216" s="180"/>
      <c r="M216" s="185"/>
      <c r="N216" s="186"/>
      <c r="O216" s="186"/>
      <c r="P216" s="186"/>
      <c r="Q216" s="186"/>
      <c r="R216" s="186"/>
      <c r="S216" s="186"/>
      <c r="T216" s="187"/>
      <c r="AT216" s="181" t="s">
        <v>229</v>
      </c>
      <c r="AU216" s="181" t="s">
        <v>85</v>
      </c>
      <c r="AV216" s="14" t="s">
        <v>114</v>
      </c>
      <c r="AW216" s="14" t="s">
        <v>30</v>
      </c>
      <c r="AX216" s="14" t="s">
        <v>78</v>
      </c>
      <c r="AY216" s="181" t="s">
        <v>222</v>
      </c>
    </row>
    <row r="217" spans="1:65" s="2" customFormat="1" ht="24.15" customHeight="1">
      <c r="A217" s="33"/>
      <c r="B217" s="156"/>
      <c r="C217" s="209" t="s">
        <v>639</v>
      </c>
      <c r="D217" s="209" t="s">
        <v>588</v>
      </c>
      <c r="E217" s="210" t="s">
        <v>1235</v>
      </c>
      <c r="F217" s="211" t="s">
        <v>1236</v>
      </c>
      <c r="G217" s="212" t="s">
        <v>227</v>
      </c>
      <c r="H217" s="213">
        <v>2</v>
      </c>
      <c r="I217" s="214"/>
      <c r="J217" s="215">
        <f>ROUND(I217*H217,2)</f>
        <v>0</v>
      </c>
      <c r="K217" s="216"/>
      <c r="L217" s="217"/>
      <c r="M217" s="218" t="s">
        <v>1</v>
      </c>
      <c r="N217" s="219" t="s">
        <v>40</v>
      </c>
      <c r="O217" s="62"/>
      <c r="P217" s="167">
        <f>O217*H217</f>
        <v>0</v>
      </c>
      <c r="Q217" s="167">
        <v>3.6990000000000002E-2</v>
      </c>
      <c r="R217" s="167">
        <f>Q217*H217</f>
        <v>7.3980000000000004E-2</v>
      </c>
      <c r="S217" s="167">
        <v>0</v>
      </c>
      <c r="T217" s="168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506</v>
      </c>
      <c r="AT217" s="169" t="s">
        <v>588</v>
      </c>
      <c r="AU217" s="169" t="s">
        <v>85</v>
      </c>
      <c r="AY217" s="18" t="s">
        <v>222</v>
      </c>
      <c r="BE217" s="170">
        <f>IF(N217="základná",J217,0)</f>
        <v>0</v>
      </c>
      <c r="BF217" s="170">
        <f>IF(N217="znížená",J217,0)</f>
        <v>0</v>
      </c>
      <c r="BG217" s="170">
        <f>IF(N217="zákl. prenesená",J217,0)</f>
        <v>0</v>
      </c>
      <c r="BH217" s="170">
        <f>IF(N217="zníž. prenesená",J217,0)</f>
        <v>0</v>
      </c>
      <c r="BI217" s="170">
        <f>IF(N217="nulová",J217,0)</f>
        <v>0</v>
      </c>
      <c r="BJ217" s="18" t="s">
        <v>85</v>
      </c>
      <c r="BK217" s="170">
        <f>ROUND(I217*H217,2)</f>
        <v>0</v>
      </c>
      <c r="BL217" s="18" t="s">
        <v>349</v>
      </c>
      <c r="BM217" s="169" t="s">
        <v>1237</v>
      </c>
    </row>
    <row r="218" spans="1:65" s="15" customFormat="1">
      <c r="B218" s="188"/>
      <c r="D218" s="172" t="s">
        <v>229</v>
      </c>
      <c r="E218" s="189" t="s">
        <v>1</v>
      </c>
      <c r="F218" s="190" t="s">
        <v>237</v>
      </c>
      <c r="H218" s="189" t="s">
        <v>1</v>
      </c>
      <c r="I218" s="191"/>
      <c r="L218" s="188"/>
      <c r="M218" s="192"/>
      <c r="N218" s="193"/>
      <c r="O218" s="193"/>
      <c r="P218" s="193"/>
      <c r="Q218" s="193"/>
      <c r="R218" s="193"/>
      <c r="S218" s="193"/>
      <c r="T218" s="194"/>
      <c r="AT218" s="189" t="s">
        <v>229</v>
      </c>
      <c r="AU218" s="189" t="s">
        <v>85</v>
      </c>
      <c r="AV218" s="15" t="s">
        <v>78</v>
      </c>
      <c r="AW218" s="15" t="s">
        <v>30</v>
      </c>
      <c r="AX218" s="15" t="s">
        <v>74</v>
      </c>
      <c r="AY218" s="189" t="s">
        <v>222</v>
      </c>
    </row>
    <row r="219" spans="1:65" s="15" customFormat="1">
      <c r="B219" s="188"/>
      <c r="D219" s="172" t="s">
        <v>229</v>
      </c>
      <c r="E219" s="189" t="s">
        <v>1</v>
      </c>
      <c r="F219" s="190" t="s">
        <v>1223</v>
      </c>
      <c r="H219" s="189" t="s">
        <v>1</v>
      </c>
      <c r="I219" s="191"/>
      <c r="L219" s="188"/>
      <c r="M219" s="192"/>
      <c r="N219" s="193"/>
      <c r="O219" s="193"/>
      <c r="P219" s="193"/>
      <c r="Q219" s="193"/>
      <c r="R219" s="193"/>
      <c r="S219" s="193"/>
      <c r="T219" s="194"/>
      <c r="AT219" s="189" t="s">
        <v>229</v>
      </c>
      <c r="AU219" s="189" t="s">
        <v>85</v>
      </c>
      <c r="AV219" s="15" t="s">
        <v>78</v>
      </c>
      <c r="AW219" s="15" t="s">
        <v>30</v>
      </c>
      <c r="AX219" s="15" t="s">
        <v>74</v>
      </c>
      <c r="AY219" s="189" t="s">
        <v>222</v>
      </c>
    </row>
    <row r="220" spans="1:65" s="13" customFormat="1">
      <c r="B220" s="171"/>
      <c r="D220" s="172" t="s">
        <v>229</v>
      </c>
      <c r="E220" s="173" t="s">
        <v>1</v>
      </c>
      <c r="F220" s="174" t="s">
        <v>1238</v>
      </c>
      <c r="H220" s="175">
        <v>2</v>
      </c>
      <c r="I220" s="176"/>
      <c r="L220" s="171"/>
      <c r="M220" s="177"/>
      <c r="N220" s="178"/>
      <c r="O220" s="178"/>
      <c r="P220" s="178"/>
      <c r="Q220" s="178"/>
      <c r="R220" s="178"/>
      <c r="S220" s="178"/>
      <c r="T220" s="179"/>
      <c r="AT220" s="173" t="s">
        <v>229</v>
      </c>
      <c r="AU220" s="173" t="s">
        <v>85</v>
      </c>
      <c r="AV220" s="13" t="s">
        <v>85</v>
      </c>
      <c r="AW220" s="13" t="s">
        <v>30</v>
      </c>
      <c r="AX220" s="13" t="s">
        <v>74</v>
      </c>
      <c r="AY220" s="173" t="s">
        <v>222</v>
      </c>
    </row>
    <row r="221" spans="1:65" s="14" customFormat="1">
      <c r="B221" s="180"/>
      <c r="D221" s="172" t="s">
        <v>229</v>
      </c>
      <c r="E221" s="181" t="s">
        <v>1</v>
      </c>
      <c r="F221" s="182" t="s">
        <v>232</v>
      </c>
      <c r="H221" s="183">
        <v>2</v>
      </c>
      <c r="I221" s="184"/>
      <c r="L221" s="180"/>
      <c r="M221" s="185"/>
      <c r="N221" s="186"/>
      <c r="O221" s="186"/>
      <c r="P221" s="186"/>
      <c r="Q221" s="186"/>
      <c r="R221" s="186"/>
      <c r="S221" s="186"/>
      <c r="T221" s="187"/>
      <c r="AT221" s="181" t="s">
        <v>229</v>
      </c>
      <c r="AU221" s="181" t="s">
        <v>85</v>
      </c>
      <c r="AV221" s="14" t="s">
        <v>114</v>
      </c>
      <c r="AW221" s="14" t="s">
        <v>30</v>
      </c>
      <c r="AX221" s="14" t="s">
        <v>78</v>
      </c>
      <c r="AY221" s="181" t="s">
        <v>222</v>
      </c>
    </row>
    <row r="222" spans="1:65" s="2" customFormat="1" ht="24.15" customHeight="1">
      <c r="A222" s="33"/>
      <c r="B222" s="156"/>
      <c r="C222" s="209" t="s">
        <v>1239</v>
      </c>
      <c r="D222" s="209" t="s">
        <v>588</v>
      </c>
      <c r="E222" s="210" t="s">
        <v>1240</v>
      </c>
      <c r="F222" s="211" t="s">
        <v>1241</v>
      </c>
      <c r="G222" s="212" t="s">
        <v>227</v>
      </c>
      <c r="H222" s="213">
        <v>1</v>
      </c>
      <c r="I222" s="214"/>
      <c r="J222" s="215">
        <f>ROUND(I222*H222,2)</f>
        <v>0</v>
      </c>
      <c r="K222" s="216"/>
      <c r="L222" s="217"/>
      <c r="M222" s="218" t="s">
        <v>1</v>
      </c>
      <c r="N222" s="219" t="s">
        <v>40</v>
      </c>
      <c r="O222" s="62"/>
      <c r="P222" s="167">
        <f>O222*H222</f>
        <v>0</v>
      </c>
      <c r="Q222" s="167">
        <v>2.9250000000000002E-2</v>
      </c>
      <c r="R222" s="167">
        <f>Q222*H222</f>
        <v>2.9250000000000002E-2</v>
      </c>
      <c r="S222" s="167">
        <v>0</v>
      </c>
      <c r="T222" s="16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506</v>
      </c>
      <c r="AT222" s="169" t="s">
        <v>588</v>
      </c>
      <c r="AU222" s="169" t="s">
        <v>85</v>
      </c>
      <c r="AY222" s="18" t="s">
        <v>222</v>
      </c>
      <c r="BE222" s="170">
        <f>IF(N222="základná",J222,0)</f>
        <v>0</v>
      </c>
      <c r="BF222" s="170">
        <f>IF(N222="znížená",J222,0)</f>
        <v>0</v>
      </c>
      <c r="BG222" s="170">
        <f>IF(N222="zákl. prenesená",J222,0)</f>
        <v>0</v>
      </c>
      <c r="BH222" s="170">
        <f>IF(N222="zníž. prenesená",J222,0)</f>
        <v>0</v>
      </c>
      <c r="BI222" s="170">
        <f>IF(N222="nulová",J222,0)</f>
        <v>0</v>
      </c>
      <c r="BJ222" s="18" t="s">
        <v>85</v>
      </c>
      <c r="BK222" s="170">
        <f>ROUND(I222*H222,2)</f>
        <v>0</v>
      </c>
      <c r="BL222" s="18" t="s">
        <v>349</v>
      </c>
      <c r="BM222" s="169" t="s">
        <v>1242</v>
      </c>
    </row>
    <row r="223" spans="1:65" s="15" customFormat="1">
      <c r="B223" s="188"/>
      <c r="D223" s="172" t="s">
        <v>229</v>
      </c>
      <c r="E223" s="189" t="s">
        <v>1</v>
      </c>
      <c r="F223" s="190" t="s">
        <v>237</v>
      </c>
      <c r="H223" s="189" t="s">
        <v>1</v>
      </c>
      <c r="I223" s="191"/>
      <c r="L223" s="188"/>
      <c r="M223" s="192"/>
      <c r="N223" s="193"/>
      <c r="O223" s="193"/>
      <c r="P223" s="193"/>
      <c r="Q223" s="193"/>
      <c r="R223" s="193"/>
      <c r="S223" s="193"/>
      <c r="T223" s="194"/>
      <c r="AT223" s="189" t="s">
        <v>229</v>
      </c>
      <c r="AU223" s="189" t="s">
        <v>85</v>
      </c>
      <c r="AV223" s="15" t="s">
        <v>78</v>
      </c>
      <c r="AW223" s="15" t="s">
        <v>30</v>
      </c>
      <c r="AX223" s="15" t="s">
        <v>74</v>
      </c>
      <c r="AY223" s="189" t="s">
        <v>222</v>
      </c>
    </row>
    <row r="224" spans="1:65" s="15" customFormat="1">
      <c r="B224" s="188"/>
      <c r="D224" s="172" t="s">
        <v>229</v>
      </c>
      <c r="E224" s="189" t="s">
        <v>1</v>
      </c>
      <c r="F224" s="190" t="s">
        <v>1223</v>
      </c>
      <c r="H224" s="189" t="s">
        <v>1</v>
      </c>
      <c r="I224" s="191"/>
      <c r="L224" s="188"/>
      <c r="M224" s="192"/>
      <c r="N224" s="193"/>
      <c r="O224" s="193"/>
      <c r="P224" s="193"/>
      <c r="Q224" s="193"/>
      <c r="R224" s="193"/>
      <c r="S224" s="193"/>
      <c r="T224" s="194"/>
      <c r="AT224" s="189" t="s">
        <v>229</v>
      </c>
      <c r="AU224" s="189" t="s">
        <v>85</v>
      </c>
      <c r="AV224" s="15" t="s">
        <v>78</v>
      </c>
      <c r="AW224" s="15" t="s">
        <v>30</v>
      </c>
      <c r="AX224" s="15" t="s">
        <v>74</v>
      </c>
      <c r="AY224" s="189" t="s">
        <v>222</v>
      </c>
    </row>
    <row r="225" spans="1:65" s="13" customFormat="1">
      <c r="B225" s="171"/>
      <c r="D225" s="172" t="s">
        <v>229</v>
      </c>
      <c r="E225" s="173" t="s">
        <v>1</v>
      </c>
      <c r="F225" s="174" t="s">
        <v>1243</v>
      </c>
      <c r="H225" s="175">
        <v>1</v>
      </c>
      <c r="I225" s="176"/>
      <c r="L225" s="171"/>
      <c r="M225" s="177"/>
      <c r="N225" s="178"/>
      <c r="O225" s="178"/>
      <c r="P225" s="178"/>
      <c r="Q225" s="178"/>
      <c r="R225" s="178"/>
      <c r="S225" s="178"/>
      <c r="T225" s="179"/>
      <c r="AT225" s="173" t="s">
        <v>229</v>
      </c>
      <c r="AU225" s="173" t="s">
        <v>85</v>
      </c>
      <c r="AV225" s="13" t="s">
        <v>85</v>
      </c>
      <c r="AW225" s="13" t="s">
        <v>30</v>
      </c>
      <c r="AX225" s="13" t="s">
        <v>74</v>
      </c>
      <c r="AY225" s="173" t="s">
        <v>222</v>
      </c>
    </row>
    <row r="226" spans="1:65" s="14" customFormat="1">
      <c r="B226" s="180"/>
      <c r="D226" s="172" t="s">
        <v>229</v>
      </c>
      <c r="E226" s="181" t="s">
        <v>1</v>
      </c>
      <c r="F226" s="182" t="s">
        <v>232</v>
      </c>
      <c r="H226" s="183">
        <v>1</v>
      </c>
      <c r="I226" s="184"/>
      <c r="L226" s="180"/>
      <c r="M226" s="185"/>
      <c r="N226" s="186"/>
      <c r="O226" s="186"/>
      <c r="P226" s="186"/>
      <c r="Q226" s="186"/>
      <c r="R226" s="186"/>
      <c r="S226" s="186"/>
      <c r="T226" s="187"/>
      <c r="AT226" s="181" t="s">
        <v>229</v>
      </c>
      <c r="AU226" s="181" t="s">
        <v>85</v>
      </c>
      <c r="AV226" s="14" t="s">
        <v>114</v>
      </c>
      <c r="AW226" s="14" t="s">
        <v>30</v>
      </c>
      <c r="AX226" s="14" t="s">
        <v>78</v>
      </c>
      <c r="AY226" s="181" t="s">
        <v>222</v>
      </c>
    </row>
    <row r="227" spans="1:65" s="2" customFormat="1" ht="16.5" customHeight="1">
      <c r="A227" s="33"/>
      <c r="B227" s="156"/>
      <c r="C227" s="157" t="s">
        <v>1244</v>
      </c>
      <c r="D227" s="157" t="s">
        <v>224</v>
      </c>
      <c r="E227" s="158" t="s">
        <v>1245</v>
      </c>
      <c r="F227" s="159" t="s">
        <v>1246</v>
      </c>
      <c r="G227" s="160" t="s">
        <v>399</v>
      </c>
      <c r="H227" s="161">
        <v>6.9</v>
      </c>
      <c r="I227" s="162"/>
      <c r="J227" s="163">
        <f>ROUND(I227*H227,2)</f>
        <v>0</v>
      </c>
      <c r="K227" s="164"/>
      <c r="L227" s="34"/>
      <c r="M227" s="165" t="s">
        <v>1</v>
      </c>
      <c r="N227" s="166" t="s">
        <v>40</v>
      </c>
      <c r="O227" s="62"/>
      <c r="P227" s="167">
        <f>O227*H227</f>
        <v>0</v>
      </c>
      <c r="Q227" s="167">
        <v>2.1000000000000001E-4</v>
      </c>
      <c r="R227" s="167">
        <f>Q227*H227</f>
        <v>1.4490000000000002E-3</v>
      </c>
      <c r="S227" s="167">
        <v>0</v>
      </c>
      <c r="T227" s="168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9" t="s">
        <v>349</v>
      </c>
      <c r="AT227" s="169" t="s">
        <v>224</v>
      </c>
      <c r="AU227" s="169" t="s">
        <v>85</v>
      </c>
      <c r="AY227" s="18" t="s">
        <v>222</v>
      </c>
      <c r="BE227" s="170">
        <f>IF(N227="základná",J227,0)</f>
        <v>0</v>
      </c>
      <c r="BF227" s="170">
        <f>IF(N227="znížená",J227,0)</f>
        <v>0</v>
      </c>
      <c r="BG227" s="170">
        <f>IF(N227="zákl. prenesená",J227,0)</f>
        <v>0</v>
      </c>
      <c r="BH227" s="170">
        <f>IF(N227="zníž. prenesená",J227,0)</f>
        <v>0</v>
      </c>
      <c r="BI227" s="170">
        <f>IF(N227="nulová",J227,0)</f>
        <v>0</v>
      </c>
      <c r="BJ227" s="18" t="s">
        <v>85</v>
      </c>
      <c r="BK227" s="170">
        <f>ROUND(I227*H227,2)</f>
        <v>0</v>
      </c>
      <c r="BL227" s="18" t="s">
        <v>349</v>
      </c>
      <c r="BM227" s="169" t="s">
        <v>1247</v>
      </c>
    </row>
    <row r="228" spans="1:65" s="15" customFormat="1">
      <c r="B228" s="188"/>
      <c r="D228" s="172" t="s">
        <v>229</v>
      </c>
      <c r="E228" s="189" t="s">
        <v>1</v>
      </c>
      <c r="F228" s="190" t="s">
        <v>237</v>
      </c>
      <c r="H228" s="189" t="s">
        <v>1</v>
      </c>
      <c r="I228" s="191"/>
      <c r="L228" s="188"/>
      <c r="M228" s="192"/>
      <c r="N228" s="193"/>
      <c r="O228" s="193"/>
      <c r="P228" s="193"/>
      <c r="Q228" s="193"/>
      <c r="R228" s="193"/>
      <c r="S228" s="193"/>
      <c r="T228" s="194"/>
      <c r="AT228" s="189" t="s">
        <v>229</v>
      </c>
      <c r="AU228" s="189" t="s">
        <v>85</v>
      </c>
      <c r="AV228" s="15" t="s">
        <v>78</v>
      </c>
      <c r="AW228" s="15" t="s">
        <v>30</v>
      </c>
      <c r="AX228" s="15" t="s">
        <v>74</v>
      </c>
      <c r="AY228" s="189" t="s">
        <v>222</v>
      </c>
    </row>
    <row r="229" spans="1:65" s="15" customFormat="1">
      <c r="B229" s="188"/>
      <c r="D229" s="172" t="s">
        <v>229</v>
      </c>
      <c r="E229" s="189" t="s">
        <v>1</v>
      </c>
      <c r="F229" s="190" t="s">
        <v>1248</v>
      </c>
      <c r="H229" s="189" t="s">
        <v>1</v>
      </c>
      <c r="I229" s="191"/>
      <c r="L229" s="188"/>
      <c r="M229" s="192"/>
      <c r="N229" s="193"/>
      <c r="O229" s="193"/>
      <c r="P229" s="193"/>
      <c r="Q229" s="193"/>
      <c r="R229" s="193"/>
      <c r="S229" s="193"/>
      <c r="T229" s="194"/>
      <c r="AT229" s="189" t="s">
        <v>229</v>
      </c>
      <c r="AU229" s="189" t="s">
        <v>85</v>
      </c>
      <c r="AV229" s="15" t="s">
        <v>78</v>
      </c>
      <c r="AW229" s="15" t="s">
        <v>30</v>
      </c>
      <c r="AX229" s="15" t="s">
        <v>74</v>
      </c>
      <c r="AY229" s="189" t="s">
        <v>222</v>
      </c>
    </row>
    <row r="230" spans="1:65" s="13" customFormat="1">
      <c r="B230" s="171"/>
      <c r="D230" s="172" t="s">
        <v>229</v>
      </c>
      <c r="E230" s="173" t="s">
        <v>1</v>
      </c>
      <c r="F230" s="174" t="s">
        <v>1249</v>
      </c>
      <c r="H230" s="175">
        <v>6.9</v>
      </c>
      <c r="I230" s="176"/>
      <c r="L230" s="171"/>
      <c r="M230" s="177"/>
      <c r="N230" s="178"/>
      <c r="O230" s="178"/>
      <c r="P230" s="178"/>
      <c r="Q230" s="178"/>
      <c r="R230" s="178"/>
      <c r="S230" s="178"/>
      <c r="T230" s="179"/>
      <c r="AT230" s="173" t="s">
        <v>229</v>
      </c>
      <c r="AU230" s="173" t="s">
        <v>85</v>
      </c>
      <c r="AV230" s="13" t="s">
        <v>85</v>
      </c>
      <c r="AW230" s="13" t="s">
        <v>30</v>
      </c>
      <c r="AX230" s="13" t="s">
        <v>74</v>
      </c>
      <c r="AY230" s="173" t="s">
        <v>222</v>
      </c>
    </row>
    <row r="231" spans="1:65" s="14" customFormat="1">
      <c r="B231" s="180"/>
      <c r="D231" s="172" t="s">
        <v>229</v>
      </c>
      <c r="E231" s="181" t="s">
        <v>1</v>
      </c>
      <c r="F231" s="182" t="s">
        <v>232</v>
      </c>
      <c r="H231" s="183">
        <v>6.9</v>
      </c>
      <c r="I231" s="184"/>
      <c r="L231" s="180"/>
      <c r="M231" s="185"/>
      <c r="N231" s="186"/>
      <c r="O231" s="186"/>
      <c r="P231" s="186"/>
      <c r="Q231" s="186"/>
      <c r="R231" s="186"/>
      <c r="S231" s="186"/>
      <c r="T231" s="187"/>
      <c r="AT231" s="181" t="s">
        <v>229</v>
      </c>
      <c r="AU231" s="181" t="s">
        <v>85</v>
      </c>
      <c r="AV231" s="14" t="s">
        <v>114</v>
      </c>
      <c r="AW231" s="14" t="s">
        <v>30</v>
      </c>
      <c r="AX231" s="14" t="s">
        <v>78</v>
      </c>
      <c r="AY231" s="181" t="s">
        <v>222</v>
      </c>
    </row>
    <row r="232" spans="1:65" s="2" customFormat="1" ht="24.15" customHeight="1">
      <c r="A232" s="33"/>
      <c r="B232" s="156"/>
      <c r="C232" s="209" t="s">
        <v>1250</v>
      </c>
      <c r="D232" s="209" t="s">
        <v>588</v>
      </c>
      <c r="E232" s="210" t="s">
        <v>1251</v>
      </c>
      <c r="F232" s="211" t="s">
        <v>1252</v>
      </c>
      <c r="G232" s="212" t="s">
        <v>227</v>
      </c>
      <c r="H232" s="213">
        <v>1</v>
      </c>
      <c r="I232" s="214"/>
      <c r="J232" s="215">
        <f>ROUND(I232*H232,2)</f>
        <v>0</v>
      </c>
      <c r="K232" s="216"/>
      <c r="L232" s="217"/>
      <c r="M232" s="218" t="s">
        <v>1</v>
      </c>
      <c r="N232" s="219" t="s">
        <v>40</v>
      </c>
      <c r="O232" s="62"/>
      <c r="P232" s="167">
        <f>O232*H232</f>
        <v>0</v>
      </c>
      <c r="Q232" s="167">
        <v>4.6019999999999998E-2</v>
      </c>
      <c r="R232" s="167">
        <f>Q232*H232</f>
        <v>4.6019999999999998E-2</v>
      </c>
      <c r="S232" s="167">
        <v>0</v>
      </c>
      <c r="T232" s="168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9" t="s">
        <v>506</v>
      </c>
      <c r="AT232" s="169" t="s">
        <v>588</v>
      </c>
      <c r="AU232" s="169" t="s">
        <v>85</v>
      </c>
      <c r="AY232" s="18" t="s">
        <v>222</v>
      </c>
      <c r="BE232" s="170">
        <f>IF(N232="základná",J232,0)</f>
        <v>0</v>
      </c>
      <c r="BF232" s="170">
        <f>IF(N232="znížená",J232,0)</f>
        <v>0</v>
      </c>
      <c r="BG232" s="170">
        <f>IF(N232="zákl. prenesená",J232,0)</f>
        <v>0</v>
      </c>
      <c r="BH232" s="170">
        <f>IF(N232="zníž. prenesená",J232,0)</f>
        <v>0</v>
      </c>
      <c r="BI232" s="170">
        <f>IF(N232="nulová",J232,0)</f>
        <v>0</v>
      </c>
      <c r="BJ232" s="18" t="s">
        <v>85</v>
      </c>
      <c r="BK232" s="170">
        <f>ROUND(I232*H232,2)</f>
        <v>0</v>
      </c>
      <c r="BL232" s="18" t="s">
        <v>349</v>
      </c>
      <c r="BM232" s="169" t="s">
        <v>1253</v>
      </c>
    </row>
    <row r="233" spans="1:65" s="15" customFormat="1">
      <c r="B233" s="188"/>
      <c r="D233" s="172" t="s">
        <v>229</v>
      </c>
      <c r="E233" s="189" t="s">
        <v>1</v>
      </c>
      <c r="F233" s="190" t="s">
        <v>237</v>
      </c>
      <c r="H233" s="189" t="s">
        <v>1</v>
      </c>
      <c r="I233" s="191"/>
      <c r="L233" s="188"/>
      <c r="M233" s="192"/>
      <c r="N233" s="193"/>
      <c r="O233" s="193"/>
      <c r="P233" s="193"/>
      <c r="Q233" s="193"/>
      <c r="R233" s="193"/>
      <c r="S233" s="193"/>
      <c r="T233" s="194"/>
      <c r="AT233" s="189" t="s">
        <v>229</v>
      </c>
      <c r="AU233" s="189" t="s">
        <v>85</v>
      </c>
      <c r="AV233" s="15" t="s">
        <v>78</v>
      </c>
      <c r="AW233" s="15" t="s">
        <v>30</v>
      </c>
      <c r="AX233" s="15" t="s">
        <v>74</v>
      </c>
      <c r="AY233" s="189" t="s">
        <v>222</v>
      </c>
    </row>
    <row r="234" spans="1:65" s="15" customFormat="1">
      <c r="B234" s="188"/>
      <c r="D234" s="172" t="s">
        <v>229</v>
      </c>
      <c r="E234" s="189" t="s">
        <v>1</v>
      </c>
      <c r="F234" s="190" t="s">
        <v>1248</v>
      </c>
      <c r="H234" s="189" t="s">
        <v>1</v>
      </c>
      <c r="I234" s="191"/>
      <c r="L234" s="188"/>
      <c r="M234" s="192"/>
      <c r="N234" s="193"/>
      <c r="O234" s="193"/>
      <c r="P234" s="193"/>
      <c r="Q234" s="193"/>
      <c r="R234" s="193"/>
      <c r="S234" s="193"/>
      <c r="T234" s="194"/>
      <c r="AT234" s="189" t="s">
        <v>229</v>
      </c>
      <c r="AU234" s="189" t="s">
        <v>85</v>
      </c>
      <c r="AV234" s="15" t="s">
        <v>78</v>
      </c>
      <c r="AW234" s="15" t="s">
        <v>30</v>
      </c>
      <c r="AX234" s="15" t="s">
        <v>74</v>
      </c>
      <c r="AY234" s="189" t="s">
        <v>222</v>
      </c>
    </row>
    <row r="235" spans="1:65" s="13" customFormat="1">
      <c r="B235" s="171"/>
      <c r="D235" s="172" t="s">
        <v>229</v>
      </c>
      <c r="E235" s="173" t="s">
        <v>1</v>
      </c>
      <c r="F235" s="174" t="s">
        <v>1254</v>
      </c>
      <c r="H235" s="175">
        <v>1</v>
      </c>
      <c r="I235" s="176"/>
      <c r="L235" s="171"/>
      <c r="M235" s="177"/>
      <c r="N235" s="178"/>
      <c r="O235" s="178"/>
      <c r="P235" s="178"/>
      <c r="Q235" s="178"/>
      <c r="R235" s="178"/>
      <c r="S235" s="178"/>
      <c r="T235" s="179"/>
      <c r="AT235" s="173" t="s">
        <v>229</v>
      </c>
      <c r="AU235" s="173" t="s">
        <v>85</v>
      </c>
      <c r="AV235" s="13" t="s">
        <v>85</v>
      </c>
      <c r="AW235" s="13" t="s">
        <v>30</v>
      </c>
      <c r="AX235" s="13" t="s">
        <v>74</v>
      </c>
      <c r="AY235" s="173" t="s">
        <v>222</v>
      </c>
    </row>
    <row r="236" spans="1:65" s="14" customFormat="1">
      <c r="B236" s="180"/>
      <c r="D236" s="172" t="s">
        <v>229</v>
      </c>
      <c r="E236" s="181" t="s">
        <v>1</v>
      </c>
      <c r="F236" s="182" t="s">
        <v>232</v>
      </c>
      <c r="H236" s="183">
        <v>1</v>
      </c>
      <c r="I236" s="184"/>
      <c r="L236" s="180"/>
      <c r="M236" s="185"/>
      <c r="N236" s="186"/>
      <c r="O236" s="186"/>
      <c r="P236" s="186"/>
      <c r="Q236" s="186"/>
      <c r="R236" s="186"/>
      <c r="S236" s="186"/>
      <c r="T236" s="187"/>
      <c r="AT236" s="181" t="s">
        <v>229</v>
      </c>
      <c r="AU236" s="181" t="s">
        <v>85</v>
      </c>
      <c r="AV236" s="14" t="s">
        <v>114</v>
      </c>
      <c r="AW236" s="14" t="s">
        <v>30</v>
      </c>
      <c r="AX236" s="14" t="s">
        <v>78</v>
      </c>
      <c r="AY236" s="181" t="s">
        <v>222</v>
      </c>
    </row>
    <row r="237" spans="1:65" s="2" customFormat="1" ht="24.15" customHeight="1">
      <c r="A237" s="33"/>
      <c r="B237" s="156"/>
      <c r="C237" s="157" t="s">
        <v>1255</v>
      </c>
      <c r="D237" s="157" t="s">
        <v>224</v>
      </c>
      <c r="E237" s="158" t="s">
        <v>1256</v>
      </c>
      <c r="F237" s="159" t="s">
        <v>1257</v>
      </c>
      <c r="G237" s="160" t="s">
        <v>227</v>
      </c>
      <c r="H237" s="161">
        <v>2</v>
      </c>
      <c r="I237" s="162"/>
      <c r="J237" s="163">
        <f>ROUND(I237*H237,2)</f>
        <v>0</v>
      </c>
      <c r="K237" s="164"/>
      <c r="L237" s="34"/>
      <c r="M237" s="165" t="s">
        <v>1</v>
      </c>
      <c r="N237" s="166" t="s">
        <v>40</v>
      </c>
      <c r="O237" s="62"/>
      <c r="P237" s="167">
        <f>O237*H237</f>
        <v>0</v>
      </c>
      <c r="Q237" s="167">
        <v>2.9999999999999997E-4</v>
      </c>
      <c r="R237" s="167">
        <f>Q237*H237</f>
        <v>5.9999999999999995E-4</v>
      </c>
      <c r="S237" s="167">
        <v>0</v>
      </c>
      <c r="T237" s="168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9" t="s">
        <v>349</v>
      </c>
      <c r="AT237" s="169" t="s">
        <v>224</v>
      </c>
      <c r="AU237" s="169" t="s">
        <v>85</v>
      </c>
      <c r="AY237" s="18" t="s">
        <v>222</v>
      </c>
      <c r="BE237" s="170">
        <f>IF(N237="základná",J237,0)</f>
        <v>0</v>
      </c>
      <c r="BF237" s="170">
        <f>IF(N237="znížená",J237,0)</f>
        <v>0</v>
      </c>
      <c r="BG237" s="170">
        <f>IF(N237="zákl. prenesená",J237,0)</f>
        <v>0</v>
      </c>
      <c r="BH237" s="170">
        <f>IF(N237="zníž. prenesená",J237,0)</f>
        <v>0</v>
      </c>
      <c r="BI237" s="170">
        <f>IF(N237="nulová",J237,0)</f>
        <v>0</v>
      </c>
      <c r="BJ237" s="18" t="s">
        <v>85</v>
      </c>
      <c r="BK237" s="170">
        <f>ROUND(I237*H237,2)</f>
        <v>0</v>
      </c>
      <c r="BL237" s="18" t="s">
        <v>349</v>
      </c>
      <c r="BM237" s="169" t="s">
        <v>1258</v>
      </c>
    </row>
    <row r="238" spans="1:65" s="13" customFormat="1">
      <c r="B238" s="171"/>
      <c r="D238" s="172" t="s">
        <v>229</v>
      </c>
      <c r="E238" s="173" t="s">
        <v>1</v>
      </c>
      <c r="F238" s="174" t="s">
        <v>1259</v>
      </c>
      <c r="H238" s="175">
        <v>1</v>
      </c>
      <c r="I238" s="176"/>
      <c r="L238" s="171"/>
      <c r="M238" s="177"/>
      <c r="N238" s="178"/>
      <c r="O238" s="178"/>
      <c r="P238" s="178"/>
      <c r="Q238" s="178"/>
      <c r="R238" s="178"/>
      <c r="S238" s="178"/>
      <c r="T238" s="179"/>
      <c r="AT238" s="173" t="s">
        <v>229</v>
      </c>
      <c r="AU238" s="173" t="s">
        <v>85</v>
      </c>
      <c r="AV238" s="13" t="s">
        <v>85</v>
      </c>
      <c r="AW238" s="13" t="s">
        <v>30</v>
      </c>
      <c r="AX238" s="13" t="s">
        <v>74</v>
      </c>
      <c r="AY238" s="173" t="s">
        <v>222</v>
      </c>
    </row>
    <row r="239" spans="1:65" s="13" customFormat="1">
      <c r="B239" s="171"/>
      <c r="D239" s="172" t="s">
        <v>229</v>
      </c>
      <c r="E239" s="173" t="s">
        <v>1</v>
      </c>
      <c r="F239" s="174" t="s">
        <v>1260</v>
      </c>
      <c r="H239" s="175">
        <v>1</v>
      </c>
      <c r="I239" s="176"/>
      <c r="L239" s="171"/>
      <c r="M239" s="177"/>
      <c r="N239" s="178"/>
      <c r="O239" s="178"/>
      <c r="P239" s="178"/>
      <c r="Q239" s="178"/>
      <c r="R239" s="178"/>
      <c r="S239" s="178"/>
      <c r="T239" s="179"/>
      <c r="AT239" s="173" t="s">
        <v>229</v>
      </c>
      <c r="AU239" s="173" t="s">
        <v>85</v>
      </c>
      <c r="AV239" s="13" t="s">
        <v>85</v>
      </c>
      <c r="AW239" s="13" t="s">
        <v>30</v>
      </c>
      <c r="AX239" s="13" t="s">
        <v>74</v>
      </c>
      <c r="AY239" s="173" t="s">
        <v>222</v>
      </c>
    </row>
    <row r="240" spans="1:65" s="14" customFormat="1">
      <c r="B240" s="180"/>
      <c r="D240" s="172" t="s">
        <v>229</v>
      </c>
      <c r="E240" s="181" t="s">
        <v>1</v>
      </c>
      <c r="F240" s="182" t="s">
        <v>232</v>
      </c>
      <c r="H240" s="183">
        <v>2</v>
      </c>
      <c r="I240" s="184"/>
      <c r="L240" s="180"/>
      <c r="M240" s="185"/>
      <c r="N240" s="186"/>
      <c r="O240" s="186"/>
      <c r="P240" s="186"/>
      <c r="Q240" s="186"/>
      <c r="R240" s="186"/>
      <c r="S240" s="186"/>
      <c r="T240" s="187"/>
      <c r="AT240" s="181" t="s">
        <v>229</v>
      </c>
      <c r="AU240" s="181" t="s">
        <v>85</v>
      </c>
      <c r="AV240" s="14" t="s">
        <v>114</v>
      </c>
      <c r="AW240" s="14" t="s">
        <v>30</v>
      </c>
      <c r="AX240" s="14" t="s">
        <v>78</v>
      </c>
      <c r="AY240" s="181" t="s">
        <v>222</v>
      </c>
    </row>
    <row r="241" spans="1:65" s="2" customFormat="1" ht="16.5" customHeight="1">
      <c r="A241" s="33"/>
      <c r="B241" s="156"/>
      <c r="C241" s="209" t="s">
        <v>1261</v>
      </c>
      <c r="D241" s="209" t="s">
        <v>588</v>
      </c>
      <c r="E241" s="210" t="s">
        <v>1262</v>
      </c>
      <c r="F241" s="211" t="s">
        <v>1263</v>
      </c>
      <c r="G241" s="212" t="s">
        <v>399</v>
      </c>
      <c r="H241" s="213">
        <v>1.3</v>
      </c>
      <c r="I241" s="214"/>
      <c r="J241" s="215">
        <f>ROUND(I241*H241,2)</f>
        <v>0</v>
      </c>
      <c r="K241" s="216"/>
      <c r="L241" s="217"/>
      <c r="M241" s="218" t="s">
        <v>1</v>
      </c>
      <c r="N241" s="219" t="s">
        <v>40</v>
      </c>
      <c r="O241" s="62"/>
      <c r="P241" s="167">
        <f>O241*H241</f>
        <v>0</v>
      </c>
      <c r="Q241" s="167">
        <v>3.5100000000000001E-3</v>
      </c>
      <c r="R241" s="167">
        <f>Q241*H241</f>
        <v>4.5630000000000002E-3</v>
      </c>
      <c r="S241" s="167">
        <v>0</v>
      </c>
      <c r="T241" s="168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9" t="s">
        <v>506</v>
      </c>
      <c r="AT241" s="169" t="s">
        <v>588</v>
      </c>
      <c r="AU241" s="169" t="s">
        <v>85</v>
      </c>
      <c r="AY241" s="18" t="s">
        <v>222</v>
      </c>
      <c r="BE241" s="170">
        <f>IF(N241="základná",J241,0)</f>
        <v>0</v>
      </c>
      <c r="BF241" s="170">
        <f>IF(N241="znížená",J241,0)</f>
        <v>0</v>
      </c>
      <c r="BG241" s="170">
        <f>IF(N241="zákl. prenesená",J241,0)</f>
        <v>0</v>
      </c>
      <c r="BH241" s="170">
        <f>IF(N241="zníž. prenesená",J241,0)</f>
        <v>0</v>
      </c>
      <c r="BI241" s="170">
        <f>IF(N241="nulová",J241,0)</f>
        <v>0</v>
      </c>
      <c r="BJ241" s="18" t="s">
        <v>85</v>
      </c>
      <c r="BK241" s="170">
        <f>ROUND(I241*H241,2)</f>
        <v>0</v>
      </c>
      <c r="BL241" s="18" t="s">
        <v>349</v>
      </c>
      <c r="BM241" s="169" t="s">
        <v>1264</v>
      </c>
    </row>
    <row r="242" spans="1:65" s="13" customFormat="1">
      <c r="B242" s="171"/>
      <c r="D242" s="172" t="s">
        <v>229</v>
      </c>
      <c r="E242" s="173" t="s">
        <v>1</v>
      </c>
      <c r="F242" s="174" t="s">
        <v>1265</v>
      </c>
      <c r="H242" s="175">
        <v>0.8</v>
      </c>
      <c r="I242" s="176"/>
      <c r="L242" s="171"/>
      <c r="M242" s="177"/>
      <c r="N242" s="178"/>
      <c r="O242" s="178"/>
      <c r="P242" s="178"/>
      <c r="Q242" s="178"/>
      <c r="R242" s="178"/>
      <c r="S242" s="178"/>
      <c r="T242" s="179"/>
      <c r="AT242" s="173" t="s">
        <v>229</v>
      </c>
      <c r="AU242" s="173" t="s">
        <v>85</v>
      </c>
      <c r="AV242" s="13" t="s">
        <v>85</v>
      </c>
      <c r="AW242" s="13" t="s">
        <v>30</v>
      </c>
      <c r="AX242" s="13" t="s">
        <v>74</v>
      </c>
      <c r="AY242" s="173" t="s">
        <v>222</v>
      </c>
    </row>
    <row r="243" spans="1:65" s="13" customFormat="1">
      <c r="B243" s="171"/>
      <c r="D243" s="172" t="s">
        <v>229</v>
      </c>
      <c r="E243" s="173" t="s">
        <v>1</v>
      </c>
      <c r="F243" s="174" t="s">
        <v>1266</v>
      </c>
      <c r="H243" s="175">
        <v>0.5</v>
      </c>
      <c r="I243" s="176"/>
      <c r="L243" s="171"/>
      <c r="M243" s="177"/>
      <c r="N243" s="178"/>
      <c r="O243" s="178"/>
      <c r="P243" s="178"/>
      <c r="Q243" s="178"/>
      <c r="R243" s="178"/>
      <c r="S243" s="178"/>
      <c r="T243" s="179"/>
      <c r="AT243" s="173" t="s">
        <v>229</v>
      </c>
      <c r="AU243" s="173" t="s">
        <v>85</v>
      </c>
      <c r="AV243" s="13" t="s">
        <v>85</v>
      </c>
      <c r="AW243" s="13" t="s">
        <v>30</v>
      </c>
      <c r="AX243" s="13" t="s">
        <v>74</v>
      </c>
      <c r="AY243" s="173" t="s">
        <v>222</v>
      </c>
    </row>
    <row r="244" spans="1:65" s="14" customFormat="1">
      <c r="B244" s="180"/>
      <c r="D244" s="172" t="s">
        <v>229</v>
      </c>
      <c r="E244" s="181" t="s">
        <v>1</v>
      </c>
      <c r="F244" s="182" t="s">
        <v>232</v>
      </c>
      <c r="H244" s="183">
        <v>1.3</v>
      </c>
      <c r="I244" s="184"/>
      <c r="L244" s="180"/>
      <c r="M244" s="185"/>
      <c r="N244" s="186"/>
      <c r="O244" s="186"/>
      <c r="P244" s="186"/>
      <c r="Q244" s="186"/>
      <c r="R244" s="186"/>
      <c r="S244" s="186"/>
      <c r="T244" s="187"/>
      <c r="AT244" s="181" t="s">
        <v>229</v>
      </c>
      <c r="AU244" s="181" t="s">
        <v>85</v>
      </c>
      <c r="AV244" s="14" t="s">
        <v>114</v>
      </c>
      <c r="AW244" s="14" t="s">
        <v>30</v>
      </c>
      <c r="AX244" s="14" t="s">
        <v>78</v>
      </c>
      <c r="AY244" s="181" t="s">
        <v>222</v>
      </c>
    </row>
    <row r="245" spans="1:65" s="2" customFormat="1" ht="24.15" customHeight="1">
      <c r="A245" s="33"/>
      <c r="B245" s="156"/>
      <c r="C245" s="157" t="s">
        <v>1267</v>
      </c>
      <c r="D245" s="157" t="s">
        <v>224</v>
      </c>
      <c r="E245" s="158" t="s">
        <v>1268</v>
      </c>
      <c r="F245" s="159" t="s">
        <v>1269</v>
      </c>
      <c r="G245" s="160" t="s">
        <v>482</v>
      </c>
      <c r="H245" s="161">
        <v>0.249</v>
      </c>
      <c r="I245" s="162"/>
      <c r="J245" s="163">
        <f>ROUND(I245*H245,2)</f>
        <v>0</v>
      </c>
      <c r="K245" s="164"/>
      <c r="L245" s="34"/>
      <c r="M245" s="165" t="s">
        <v>1</v>
      </c>
      <c r="N245" s="166" t="s">
        <v>40</v>
      </c>
      <c r="O245" s="62"/>
      <c r="P245" s="167">
        <f>O245*H245</f>
        <v>0</v>
      </c>
      <c r="Q245" s="167">
        <v>0</v>
      </c>
      <c r="R245" s="167">
        <f>Q245*H245</f>
        <v>0</v>
      </c>
      <c r="S245" s="167">
        <v>0</v>
      </c>
      <c r="T245" s="168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9" t="s">
        <v>349</v>
      </c>
      <c r="AT245" s="169" t="s">
        <v>224</v>
      </c>
      <c r="AU245" s="169" t="s">
        <v>85</v>
      </c>
      <c r="AY245" s="18" t="s">
        <v>222</v>
      </c>
      <c r="BE245" s="170">
        <f>IF(N245="základná",J245,0)</f>
        <v>0</v>
      </c>
      <c r="BF245" s="170">
        <f>IF(N245="znížená",J245,0)</f>
        <v>0</v>
      </c>
      <c r="BG245" s="170">
        <f>IF(N245="zákl. prenesená",J245,0)</f>
        <v>0</v>
      </c>
      <c r="BH245" s="170">
        <f>IF(N245="zníž. prenesená",J245,0)</f>
        <v>0</v>
      </c>
      <c r="BI245" s="170">
        <f>IF(N245="nulová",J245,0)</f>
        <v>0</v>
      </c>
      <c r="BJ245" s="18" t="s">
        <v>85</v>
      </c>
      <c r="BK245" s="170">
        <f>ROUND(I245*H245,2)</f>
        <v>0</v>
      </c>
      <c r="BL245" s="18" t="s">
        <v>349</v>
      </c>
      <c r="BM245" s="169" t="s">
        <v>1270</v>
      </c>
    </row>
    <row r="246" spans="1:65" s="12" customFormat="1" ht="22.95" customHeight="1">
      <c r="B246" s="143"/>
      <c r="D246" s="144" t="s">
        <v>73</v>
      </c>
      <c r="E246" s="154" t="s">
        <v>1271</v>
      </c>
      <c r="F246" s="154" t="s">
        <v>1272</v>
      </c>
      <c r="I246" s="146"/>
      <c r="J246" s="155">
        <f>BK246</f>
        <v>0</v>
      </c>
      <c r="L246" s="143"/>
      <c r="M246" s="148"/>
      <c r="N246" s="149"/>
      <c r="O246" s="149"/>
      <c r="P246" s="150">
        <f>SUM(P247:P275)</f>
        <v>0</v>
      </c>
      <c r="Q246" s="149"/>
      <c r="R246" s="150">
        <f>SUM(R247:R275)</f>
        <v>0.26369999999999993</v>
      </c>
      <c r="S246" s="149"/>
      <c r="T246" s="151">
        <f>SUM(T247:T275)</f>
        <v>0</v>
      </c>
      <c r="AR246" s="144" t="s">
        <v>85</v>
      </c>
      <c r="AT246" s="152" t="s">
        <v>73</v>
      </c>
      <c r="AU246" s="152" t="s">
        <v>78</v>
      </c>
      <c r="AY246" s="144" t="s">
        <v>222</v>
      </c>
      <c r="BK246" s="153">
        <f>SUM(BK247:BK275)</f>
        <v>0</v>
      </c>
    </row>
    <row r="247" spans="1:65" s="2" customFormat="1" ht="24.15" customHeight="1">
      <c r="A247" s="33"/>
      <c r="B247" s="156"/>
      <c r="C247" s="157" t="s">
        <v>1119</v>
      </c>
      <c r="D247" s="157" t="s">
        <v>224</v>
      </c>
      <c r="E247" s="158" t="s">
        <v>1273</v>
      </c>
      <c r="F247" s="159" t="s">
        <v>1274</v>
      </c>
      <c r="G247" s="160" t="s">
        <v>227</v>
      </c>
      <c r="H247" s="161">
        <v>3</v>
      </c>
      <c r="I247" s="162"/>
      <c r="J247" s="163">
        <f>ROUND(I247*H247,2)</f>
        <v>0</v>
      </c>
      <c r="K247" s="164"/>
      <c r="L247" s="34"/>
      <c r="M247" s="165" t="s">
        <v>1</v>
      </c>
      <c r="N247" s="166" t="s">
        <v>40</v>
      </c>
      <c r="O247" s="62"/>
      <c r="P247" s="167">
        <f>O247*H247</f>
        <v>0</v>
      </c>
      <c r="Q247" s="167">
        <v>4.0000000000000002E-4</v>
      </c>
      <c r="R247" s="167">
        <f>Q247*H247</f>
        <v>1.2000000000000001E-3</v>
      </c>
      <c r="S247" s="167">
        <v>0</v>
      </c>
      <c r="T247" s="168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9" t="s">
        <v>349</v>
      </c>
      <c r="AT247" s="169" t="s">
        <v>224</v>
      </c>
      <c r="AU247" s="169" t="s">
        <v>85</v>
      </c>
      <c r="AY247" s="18" t="s">
        <v>222</v>
      </c>
      <c r="BE247" s="170">
        <f>IF(N247="základná",J247,0)</f>
        <v>0</v>
      </c>
      <c r="BF247" s="170">
        <f>IF(N247="znížená",J247,0)</f>
        <v>0</v>
      </c>
      <c r="BG247" s="170">
        <f>IF(N247="zákl. prenesená",J247,0)</f>
        <v>0</v>
      </c>
      <c r="BH247" s="170">
        <f>IF(N247="zníž. prenesená",J247,0)</f>
        <v>0</v>
      </c>
      <c r="BI247" s="170">
        <f>IF(N247="nulová",J247,0)</f>
        <v>0</v>
      </c>
      <c r="BJ247" s="18" t="s">
        <v>85</v>
      </c>
      <c r="BK247" s="170">
        <f>ROUND(I247*H247,2)</f>
        <v>0</v>
      </c>
      <c r="BL247" s="18" t="s">
        <v>349</v>
      </c>
      <c r="BM247" s="169" t="s">
        <v>1275</v>
      </c>
    </row>
    <row r="248" spans="1:65" s="15" customFormat="1">
      <c r="B248" s="188"/>
      <c r="D248" s="172" t="s">
        <v>229</v>
      </c>
      <c r="E248" s="189" t="s">
        <v>1</v>
      </c>
      <c r="F248" s="190" t="s">
        <v>237</v>
      </c>
      <c r="H248" s="189" t="s">
        <v>1</v>
      </c>
      <c r="I248" s="191"/>
      <c r="L248" s="188"/>
      <c r="M248" s="192"/>
      <c r="N248" s="193"/>
      <c r="O248" s="193"/>
      <c r="P248" s="193"/>
      <c r="Q248" s="193"/>
      <c r="R248" s="193"/>
      <c r="S248" s="193"/>
      <c r="T248" s="194"/>
      <c r="AT248" s="189" t="s">
        <v>229</v>
      </c>
      <c r="AU248" s="189" t="s">
        <v>85</v>
      </c>
      <c r="AV248" s="15" t="s">
        <v>78</v>
      </c>
      <c r="AW248" s="15" t="s">
        <v>30</v>
      </c>
      <c r="AX248" s="15" t="s">
        <v>74</v>
      </c>
      <c r="AY248" s="189" t="s">
        <v>222</v>
      </c>
    </row>
    <row r="249" spans="1:65" s="15" customFormat="1">
      <c r="B249" s="188"/>
      <c r="D249" s="172" t="s">
        <v>229</v>
      </c>
      <c r="E249" s="189" t="s">
        <v>1</v>
      </c>
      <c r="F249" s="190" t="s">
        <v>1276</v>
      </c>
      <c r="H249" s="189" t="s">
        <v>1</v>
      </c>
      <c r="I249" s="191"/>
      <c r="L249" s="188"/>
      <c r="M249" s="192"/>
      <c r="N249" s="193"/>
      <c r="O249" s="193"/>
      <c r="P249" s="193"/>
      <c r="Q249" s="193"/>
      <c r="R249" s="193"/>
      <c r="S249" s="193"/>
      <c r="T249" s="194"/>
      <c r="AT249" s="189" t="s">
        <v>229</v>
      </c>
      <c r="AU249" s="189" t="s">
        <v>85</v>
      </c>
      <c r="AV249" s="15" t="s">
        <v>78</v>
      </c>
      <c r="AW249" s="15" t="s">
        <v>30</v>
      </c>
      <c r="AX249" s="15" t="s">
        <v>74</v>
      </c>
      <c r="AY249" s="189" t="s">
        <v>222</v>
      </c>
    </row>
    <row r="250" spans="1:65" s="13" customFormat="1">
      <c r="B250" s="171"/>
      <c r="D250" s="172" t="s">
        <v>229</v>
      </c>
      <c r="E250" s="173" t="s">
        <v>1</v>
      </c>
      <c r="F250" s="174" t="s">
        <v>1277</v>
      </c>
      <c r="H250" s="175">
        <v>3</v>
      </c>
      <c r="I250" s="176"/>
      <c r="L250" s="171"/>
      <c r="M250" s="177"/>
      <c r="N250" s="178"/>
      <c r="O250" s="178"/>
      <c r="P250" s="178"/>
      <c r="Q250" s="178"/>
      <c r="R250" s="178"/>
      <c r="S250" s="178"/>
      <c r="T250" s="179"/>
      <c r="AT250" s="173" t="s">
        <v>229</v>
      </c>
      <c r="AU250" s="173" t="s">
        <v>85</v>
      </c>
      <c r="AV250" s="13" t="s">
        <v>85</v>
      </c>
      <c r="AW250" s="13" t="s">
        <v>30</v>
      </c>
      <c r="AX250" s="13" t="s">
        <v>74</v>
      </c>
      <c r="AY250" s="173" t="s">
        <v>222</v>
      </c>
    </row>
    <row r="251" spans="1:65" s="14" customFormat="1">
      <c r="B251" s="180"/>
      <c r="D251" s="172" t="s">
        <v>229</v>
      </c>
      <c r="E251" s="181" t="s">
        <v>1</v>
      </c>
      <c r="F251" s="182" t="s">
        <v>232</v>
      </c>
      <c r="H251" s="183">
        <v>3</v>
      </c>
      <c r="I251" s="184"/>
      <c r="L251" s="180"/>
      <c r="M251" s="185"/>
      <c r="N251" s="186"/>
      <c r="O251" s="186"/>
      <c r="P251" s="186"/>
      <c r="Q251" s="186"/>
      <c r="R251" s="186"/>
      <c r="S251" s="186"/>
      <c r="T251" s="187"/>
      <c r="AT251" s="181" t="s">
        <v>229</v>
      </c>
      <c r="AU251" s="181" t="s">
        <v>85</v>
      </c>
      <c r="AV251" s="14" t="s">
        <v>114</v>
      </c>
      <c r="AW251" s="14" t="s">
        <v>30</v>
      </c>
      <c r="AX251" s="14" t="s">
        <v>78</v>
      </c>
      <c r="AY251" s="181" t="s">
        <v>222</v>
      </c>
    </row>
    <row r="252" spans="1:65" s="2" customFormat="1" ht="33" customHeight="1">
      <c r="A252" s="33"/>
      <c r="B252" s="156"/>
      <c r="C252" s="209" t="s">
        <v>1278</v>
      </c>
      <c r="D252" s="209" t="s">
        <v>588</v>
      </c>
      <c r="E252" s="210" t="s">
        <v>1279</v>
      </c>
      <c r="F252" s="211" t="s">
        <v>1280</v>
      </c>
      <c r="G252" s="212" t="s">
        <v>227</v>
      </c>
      <c r="H252" s="213">
        <v>3</v>
      </c>
      <c r="I252" s="214"/>
      <c r="J252" s="215">
        <f>ROUND(I252*H252,2)</f>
        <v>0</v>
      </c>
      <c r="K252" s="216"/>
      <c r="L252" s="217"/>
      <c r="M252" s="218" t="s">
        <v>1</v>
      </c>
      <c r="N252" s="219" t="s">
        <v>40</v>
      </c>
      <c r="O252" s="62"/>
      <c r="P252" s="167">
        <f>O252*H252</f>
        <v>0</v>
      </c>
      <c r="Q252" s="167">
        <v>8.7499999999999994E-2</v>
      </c>
      <c r="R252" s="167">
        <f>Q252*H252</f>
        <v>0.26249999999999996</v>
      </c>
      <c r="S252" s="167">
        <v>0</v>
      </c>
      <c r="T252" s="168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9" t="s">
        <v>506</v>
      </c>
      <c r="AT252" s="169" t="s">
        <v>588</v>
      </c>
      <c r="AU252" s="169" t="s">
        <v>85</v>
      </c>
      <c r="AY252" s="18" t="s">
        <v>222</v>
      </c>
      <c r="BE252" s="170">
        <f>IF(N252="základná",J252,0)</f>
        <v>0</v>
      </c>
      <c r="BF252" s="170">
        <f>IF(N252="znížená",J252,0)</f>
        <v>0</v>
      </c>
      <c r="BG252" s="170">
        <f>IF(N252="zákl. prenesená",J252,0)</f>
        <v>0</v>
      </c>
      <c r="BH252" s="170">
        <f>IF(N252="zníž. prenesená",J252,0)</f>
        <v>0</v>
      </c>
      <c r="BI252" s="170">
        <f>IF(N252="nulová",J252,0)</f>
        <v>0</v>
      </c>
      <c r="BJ252" s="18" t="s">
        <v>85</v>
      </c>
      <c r="BK252" s="170">
        <f>ROUND(I252*H252,2)</f>
        <v>0</v>
      </c>
      <c r="BL252" s="18" t="s">
        <v>349</v>
      </c>
      <c r="BM252" s="169" t="s">
        <v>1281</v>
      </c>
    </row>
    <row r="253" spans="1:65" s="15" customFormat="1">
      <c r="B253" s="188"/>
      <c r="D253" s="172" t="s">
        <v>229</v>
      </c>
      <c r="E253" s="189" t="s">
        <v>1</v>
      </c>
      <c r="F253" s="190" t="s">
        <v>237</v>
      </c>
      <c r="H253" s="189" t="s">
        <v>1</v>
      </c>
      <c r="I253" s="191"/>
      <c r="L253" s="188"/>
      <c r="M253" s="192"/>
      <c r="N253" s="193"/>
      <c r="O253" s="193"/>
      <c r="P253" s="193"/>
      <c r="Q253" s="193"/>
      <c r="R253" s="193"/>
      <c r="S253" s="193"/>
      <c r="T253" s="194"/>
      <c r="AT253" s="189" t="s">
        <v>229</v>
      </c>
      <c r="AU253" s="189" t="s">
        <v>85</v>
      </c>
      <c r="AV253" s="15" t="s">
        <v>78</v>
      </c>
      <c r="AW253" s="15" t="s">
        <v>30</v>
      </c>
      <c r="AX253" s="15" t="s">
        <v>74</v>
      </c>
      <c r="AY253" s="189" t="s">
        <v>222</v>
      </c>
    </row>
    <row r="254" spans="1:65" s="15" customFormat="1">
      <c r="B254" s="188"/>
      <c r="D254" s="172" t="s">
        <v>229</v>
      </c>
      <c r="E254" s="189" t="s">
        <v>1</v>
      </c>
      <c r="F254" s="190" t="s">
        <v>1276</v>
      </c>
      <c r="H254" s="189" t="s">
        <v>1</v>
      </c>
      <c r="I254" s="191"/>
      <c r="L254" s="188"/>
      <c r="M254" s="192"/>
      <c r="N254" s="193"/>
      <c r="O254" s="193"/>
      <c r="P254" s="193"/>
      <c r="Q254" s="193"/>
      <c r="R254" s="193"/>
      <c r="S254" s="193"/>
      <c r="T254" s="194"/>
      <c r="AT254" s="189" t="s">
        <v>229</v>
      </c>
      <c r="AU254" s="189" t="s">
        <v>85</v>
      </c>
      <c r="AV254" s="15" t="s">
        <v>78</v>
      </c>
      <c r="AW254" s="15" t="s">
        <v>30</v>
      </c>
      <c r="AX254" s="15" t="s">
        <v>74</v>
      </c>
      <c r="AY254" s="189" t="s">
        <v>222</v>
      </c>
    </row>
    <row r="255" spans="1:65" s="13" customFormat="1">
      <c r="B255" s="171"/>
      <c r="D255" s="172" t="s">
        <v>229</v>
      </c>
      <c r="E255" s="173" t="s">
        <v>1</v>
      </c>
      <c r="F255" s="174" t="s">
        <v>1277</v>
      </c>
      <c r="H255" s="175">
        <v>3</v>
      </c>
      <c r="I255" s="176"/>
      <c r="L255" s="171"/>
      <c r="M255" s="177"/>
      <c r="N255" s="178"/>
      <c r="O255" s="178"/>
      <c r="P255" s="178"/>
      <c r="Q255" s="178"/>
      <c r="R255" s="178"/>
      <c r="S255" s="178"/>
      <c r="T255" s="179"/>
      <c r="AT255" s="173" t="s">
        <v>229</v>
      </c>
      <c r="AU255" s="173" t="s">
        <v>85</v>
      </c>
      <c r="AV255" s="13" t="s">
        <v>85</v>
      </c>
      <c r="AW255" s="13" t="s">
        <v>30</v>
      </c>
      <c r="AX255" s="13" t="s">
        <v>74</v>
      </c>
      <c r="AY255" s="173" t="s">
        <v>222</v>
      </c>
    </row>
    <row r="256" spans="1:65" s="14" customFormat="1">
      <c r="B256" s="180"/>
      <c r="D256" s="172" t="s">
        <v>229</v>
      </c>
      <c r="E256" s="181" t="s">
        <v>1</v>
      </c>
      <c r="F256" s="182" t="s">
        <v>232</v>
      </c>
      <c r="H256" s="183">
        <v>3</v>
      </c>
      <c r="I256" s="184"/>
      <c r="L256" s="180"/>
      <c r="M256" s="185"/>
      <c r="N256" s="186"/>
      <c r="O256" s="186"/>
      <c r="P256" s="186"/>
      <c r="Q256" s="186"/>
      <c r="R256" s="186"/>
      <c r="S256" s="186"/>
      <c r="T256" s="187"/>
      <c r="AT256" s="181" t="s">
        <v>229</v>
      </c>
      <c r="AU256" s="181" t="s">
        <v>85</v>
      </c>
      <c r="AV256" s="14" t="s">
        <v>114</v>
      </c>
      <c r="AW256" s="14" t="s">
        <v>30</v>
      </c>
      <c r="AX256" s="14" t="s">
        <v>78</v>
      </c>
      <c r="AY256" s="181" t="s">
        <v>222</v>
      </c>
    </row>
    <row r="257" spans="1:65" s="2" customFormat="1" ht="16.5" customHeight="1">
      <c r="A257" s="33"/>
      <c r="B257" s="156"/>
      <c r="C257" s="157" t="s">
        <v>1282</v>
      </c>
      <c r="D257" s="157" t="s">
        <v>224</v>
      </c>
      <c r="E257" s="158" t="s">
        <v>1283</v>
      </c>
      <c r="F257" s="159" t="s">
        <v>1284</v>
      </c>
      <c r="G257" s="160" t="s">
        <v>227</v>
      </c>
      <c r="H257" s="161">
        <v>6</v>
      </c>
      <c r="I257" s="162"/>
      <c r="J257" s="163">
        <f>ROUND(I257*H257,2)</f>
        <v>0</v>
      </c>
      <c r="K257" s="164"/>
      <c r="L257" s="34"/>
      <c r="M257" s="165" t="s">
        <v>1</v>
      </c>
      <c r="N257" s="166" t="s">
        <v>40</v>
      </c>
      <c r="O257" s="62"/>
      <c r="P257" s="167">
        <f>O257*H257</f>
        <v>0</v>
      </c>
      <c r="Q257" s="167">
        <v>0</v>
      </c>
      <c r="R257" s="167">
        <f>Q257*H257</f>
        <v>0</v>
      </c>
      <c r="S257" s="167">
        <v>0</v>
      </c>
      <c r="T257" s="168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9" t="s">
        <v>349</v>
      </c>
      <c r="AT257" s="169" t="s">
        <v>224</v>
      </c>
      <c r="AU257" s="169" t="s">
        <v>85</v>
      </c>
      <c r="AY257" s="18" t="s">
        <v>222</v>
      </c>
      <c r="BE257" s="170">
        <f>IF(N257="základná",J257,0)</f>
        <v>0</v>
      </c>
      <c r="BF257" s="170">
        <f>IF(N257="znížená",J257,0)</f>
        <v>0</v>
      </c>
      <c r="BG257" s="170">
        <f>IF(N257="zákl. prenesená",J257,0)</f>
        <v>0</v>
      </c>
      <c r="BH257" s="170">
        <f>IF(N257="zníž. prenesená",J257,0)</f>
        <v>0</v>
      </c>
      <c r="BI257" s="170">
        <f>IF(N257="nulová",J257,0)</f>
        <v>0</v>
      </c>
      <c r="BJ257" s="18" t="s">
        <v>85</v>
      </c>
      <c r="BK257" s="170">
        <f>ROUND(I257*H257,2)</f>
        <v>0</v>
      </c>
      <c r="BL257" s="18" t="s">
        <v>349</v>
      </c>
      <c r="BM257" s="169" t="s">
        <v>1285</v>
      </c>
    </row>
    <row r="258" spans="1:65" s="15" customFormat="1">
      <c r="B258" s="188"/>
      <c r="D258" s="172" t="s">
        <v>229</v>
      </c>
      <c r="E258" s="189" t="s">
        <v>1</v>
      </c>
      <c r="F258" s="190" t="s">
        <v>1286</v>
      </c>
      <c r="H258" s="189" t="s">
        <v>1</v>
      </c>
      <c r="I258" s="191"/>
      <c r="L258" s="188"/>
      <c r="M258" s="192"/>
      <c r="N258" s="193"/>
      <c r="O258" s="193"/>
      <c r="P258" s="193"/>
      <c r="Q258" s="193"/>
      <c r="R258" s="193"/>
      <c r="S258" s="193"/>
      <c r="T258" s="194"/>
      <c r="AT258" s="189" t="s">
        <v>229</v>
      </c>
      <c r="AU258" s="189" t="s">
        <v>85</v>
      </c>
      <c r="AV258" s="15" t="s">
        <v>78</v>
      </c>
      <c r="AW258" s="15" t="s">
        <v>30</v>
      </c>
      <c r="AX258" s="15" t="s">
        <v>74</v>
      </c>
      <c r="AY258" s="189" t="s">
        <v>222</v>
      </c>
    </row>
    <row r="259" spans="1:65" s="13" customFormat="1">
      <c r="B259" s="171"/>
      <c r="D259" s="172" t="s">
        <v>229</v>
      </c>
      <c r="E259" s="173" t="s">
        <v>1</v>
      </c>
      <c r="F259" s="174" t="s">
        <v>1287</v>
      </c>
      <c r="H259" s="175">
        <v>1</v>
      </c>
      <c r="I259" s="176"/>
      <c r="L259" s="171"/>
      <c r="M259" s="177"/>
      <c r="N259" s="178"/>
      <c r="O259" s="178"/>
      <c r="P259" s="178"/>
      <c r="Q259" s="178"/>
      <c r="R259" s="178"/>
      <c r="S259" s="178"/>
      <c r="T259" s="179"/>
      <c r="AT259" s="173" t="s">
        <v>229</v>
      </c>
      <c r="AU259" s="173" t="s">
        <v>85</v>
      </c>
      <c r="AV259" s="13" t="s">
        <v>85</v>
      </c>
      <c r="AW259" s="13" t="s">
        <v>30</v>
      </c>
      <c r="AX259" s="13" t="s">
        <v>74</v>
      </c>
      <c r="AY259" s="173" t="s">
        <v>222</v>
      </c>
    </row>
    <row r="260" spans="1:65" s="13" customFormat="1">
      <c r="B260" s="171"/>
      <c r="D260" s="172" t="s">
        <v>229</v>
      </c>
      <c r="E260" s="173" t="s">
        <v>1</v>
      </c>
      <c r="F260" s="174" t="s">
        <v>1288</v>
      </c>
      <c r="H260" s="175">
        <v>1</v>
      </c>
      <c r="I260" s="176"/>
      <c r="L260" s="171"/>
      <c r="M260" s="177"/>
      <c r="N260" s="178"/>
      <c r="O260" s="178"/>
      <c r="P260" s="178"/>
      <c r="Q260" s="178"/>
      <c r="R260" s="178"/>
      <c r="S260" s="178"/>
      <c r="T260" s="179"/>
      <c r="AT260" s="173" t="s">
        <v>229</v>
      </c>
      <c r="AU260" s="173" t="s">
        <v>85</v>
      </c>
      <c r="AV260" s="13" t="s">
        <v>85</v>
      </c>
      <c r="AW260" s="13" t="s">
        <v>30</v>
      </c>
      <c r="AX260" s="13" t="s">
        <v>74</v>
      </c>
      <c r="AY260" s="173" t="s">
        <v>222</v>
      </c>
    </row>
    <row r="261" spans="1:65" s="13" customFormat="1">
      <c r="B261" s="171"/>
      <c r="D261" s="172" t="s">
        <v>229</v>
      </c>
      <c r="E261" s="173" t="s">
        <v>1</v>
      </c>
      <c r="F261" s="174" t="s">
        <v>1289</v>
      </c>
      <c r="H261" s="175">
        <v>1</v>
      </c>
      <c r="I261" s="176"/>
      <c r="L261" s="171"/>
      <c r="M261" s="177"/>
      <c r="N261" s="178"/>
      <c r="O261" s="178"/>
      <c r="P261" s="178"/>
      <c r="Q261" s="178"/>
      <c r="R261" s="178"/>
      <c r="S261" s="178"/>
      <c r="T261" s="179"/>
      <c r="AT261" s="173" t="s">
        <v>229</v>
      </c>
      <c r="AU261" s="173" t="s">
        <v>85</v>
      </c>
      <c r="AV261" s="13" t="s">
        <v>85</v>
      </c>
      <c r="AW261" s="13" t="s">
        <v>30</v>
      </c>
      <c r="AX261" s="13" t="s">
        <v>74</v>
      </c>
      <c r="AY261" s="173" t="s">
        <v>222</v>
      </c>
    </row>
    <row r="262" spans="1:65" s="13" customFormat="1">
      <c r="B262" s="171"/>
      <c r="D262" s="172" t="s">
        <v>229</v>
      </c>
      <c r="E262" s="173" t="s">
        <v>1</v>
      </c>
      <c r="F262" s="174" t="s">
        <v>1290</v>
      </c>
      <c r="H262" s="175">
        <v>1</v>
      </c>
      <c r="I262" s="176"/>
      <c r="L262" s="171"/>
      <c r="M262" s="177"/>
      <c r="N262" s="178"/>
      <c r="O262" s="178"/>
      <c r="P262" s="178"/>
      <c r="Q262" s="178"/>
      <c r="R262" s="178"/>
      <c r="S262" s="178"/>
      <c r="T262" s="179"/>
      <c r="AT262" s="173" t="s">
        <v>229</v>
      </c>
      <c r="AU262" s="173" t="s">
        <v>85</v>
      </c>
      <c r="AV262" s="13" t="s">
        <v>85</v>
      </c>
      <c r="AW262" s="13" t="s">
        <v>30</v>
      </c>
      <c r="AX262" s="13" t="s">
        <v>74</v>
      </c>
      <c r="AY262" s="173" t="s">
        <v>222</v>
      </c>
    </row>
    <row r="263" spans="1:65" s="13" customFormat="1">
      <c r="B263" s="171"/>
      <c r="D263" s="172" t="s">
        <v>229</v>
      </c>
      <c r="E263" s="173" t="s">
        <v>1</v>
      </c>
      <c r="F263" s="174" t="s">
        <v>1291</v>
      </c>
      <c r="H263" s="175">
        <v>2</v>
      </c>
      <c r="I263" s="176"/>
      <c r="L263" s="171"/>
      <c r="M263" s="177"/>
      <c r="N263" s="178"/>
      <c r="O263" s="178"/>
      <c r="P263" s="178"/>
      <c r="Q263" s="178"/>
      <c r="R263" s="178"/>
      <c r="S263" s="178"/>
      <c r="T263" s="179"/>
      <c r="AT263" s="173" t="s">
        <v>229</v>
      </c>
      <c r="AU263" s="173" t="s">
        <v>85</v>
      </c>
      <c r="AV263" s="13" t="s">
        <v>85</v>
      </c>
      <c r="AW263" s="13" t="s">
        <v>30</v>
      </c>
      <c r="AX263" s="13" t="s">
        <v>74</v>
      </c>
      <c r="AY263" s="173" t="s">
        <v>222</v>
      </c>
    </row>
    <row r="264" spans="1:65" s="16" customFormat="1">
      <c r="B264" s="195"/>
      <c r="D264" s="172" t="s">
        <v>229</v>
      </c>
      <c r="E264" s="196" t="s">
        <v>1</v>
      </c>
      <c r="F264" s="197" t="s">
        <v>259</v>
      </c>
      <c r="H264" s="198">
        <v>6</v>
      </c>
      <c r="I264" s="199"/>
      <c r="L264" s="195"/>
      <c r="M264" s="200"/>
      <c r="N264" s="201"/>
      <c r="O264" s="201"/>
      <c r="P264" s="201"/>
      <c r="Q264" s="201"/>
      <c r="R264" s="201"/>
      <c r="S264" s="201"/>
      <c r="T264" s="202"/>
      <c r="AT264" s="196" t="s">
        <v>229</v>
      </c>
      <c r="AU264" s="196" t="s">
        <v>85</v>
      </c>
      <c r="AV264" s="16" t="s">
        <v>90</v>
      </c>
      <c r="AW264" s="16" t="s">
        <v>30</v>
      </c>
      <c r="AX264" s="16" t="s">
        <v>74</v>
      </c>
      <c r="AY264" s="196" t="s">
        <v>222</v>
      </c>
    </row>
    <row r="265" spans="1:65" s="14" customFormat="1">
      <c r="B265" s="180"/>
      <c r="D265" s="172" t="s">
        <v>229</v>
      </c>
      <c r="E265" s="181" t="s">
        <v>1</v>
      </c>
      <c r="F265" s="182" t="s">
        <v>232</v>
      </c>
      <c r="H265" s="183">
        <v>6</v>
      </c>
      <c r="I265" s="184"/>
      <c r="L265" s="180"/>
      <c r="M265" s="185"/>
      <c r="N265" s="186"/>
      <c r="O265" s="186"/>
      <c r="P265" s="186"/>
      <c r="Q265" s="186"/>
      <c r="R265" s="186"/>
      <c r="S265" s="186"/>
      <c r="T265" s="187"/>
      <c r="AT265" s="181" t="s">
        <v>229</v>
      </c>
      <c r="AU265" s="181" t="s">
        <v>85</v>
      </c>
      <c r="AV265" s="14" t="s">
        <v>114</v>
      </c>
      <c r="AW265" s="14" t="s">
        <v>30</v>
      </c>
      <c r="AX265" s="14" t="s">
        <v>78</v>
      </c>
      <c r="AY265" s="181" t="s">
        <v>222</v>
      </c>
    </row>
    <row r="266" spans="1:65" s="2" customFormat="1" ht="21.75" customHeight="1">
      <c r="A266" s="33"/>
      <c r="B266" s="156"/>
      <c r="C266" s="157" t="s">
        <v>1292</v>
      </c>
      <c r="D266" s="157" t="s">
        <v>224</v>
      </c>
      <c r="E266" s="158" t="s">
        <v>1293</v>
      </c>
      <c r="F266" s="159" t="s">
        <v>1294</v>
      </c>
      <c r="G266" s="160" t="s">
        <v>1295</v>
      </c>
      <c r="H266" s="161">
        <v>156</v>
      </c>
      <c r="I266" s="162"/>
      <c r="J266" s="163">
        <f>ROUND(I266*H266,2)</f>
        <v>0</v>
      </c>
      <c r="K266" s="164"/>
      <c r="L266" s="34"/>
      <c r="M266" s="165" t="s">
        <v>1</v>
      </c>
      <c r="N266" s="166" t="s">
        <v>40</v>
      </c>
      <c r="O266" s="62"/>
      <c r="P266" s="167">
        <f>O266*H266</f>
        <v>0</v>
      </c>
      <c r="Q266" s="167">
        <v>0</v>
      </c>
      <c r="R266" s="167">
        <f>Q266*H266</f>
        <v>0</v>
      </c>
      <c r="S266" s="167">
        <v>0</v>
      </c>
      <c r="T266" s="168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9" t="s">
        <v>349</v>
      </c>
      <c r="AT266" s="169" t="s">
        <v>224</v>
      </c>
      <c r="AU266" s="169" t="s">
        <v>85</v>
      </c>
      <c r="AY266" s="18" t="s">
        <v>222</v>
      </c>
      <c r="BE266" s="170">
        <f>IF(N266="základná",J266,0)</f>
        <v>0</v>
      </c>
      <c r="BF266" s="170">
        <f>IF(N266="znížená",J266,0)</f>
        <v>0</v>
      </c>
      <c r="BG266" s="170">
        <f>IF(N266="zákl. prenesená",J266,0)</f>
        <v>0</v>
      </c>
      <c r="BH266" s="170">
        <f>IF(N266="zníž. prenesená",J266,0)</f>
        <v>0</v>
      </c>
      <c r="BI266" s="170">
        <f>IF(N266="nulová",J266,0)</f>
        <v>0</v>
      </c>
      <c r="BJ266" s="18" t="s">
        <v>85</v>
      </c>
      <c r="BK266" s="170">
        <f>ROUND(I266*H266,2)</f>
        <v>0</v>
      </c>
      <c r="BL266" s="18" t="s">
        <v>349</v>
      </c>
      <c r="BM266" s="169" t="s">
        <v>1296</v>
      </c>
    </row>
    <row r="267" spans="1:65" s="15" customFormat="1">
      <c r="B267" s="188"/>
      <c r="D267" s="172" t="s">
        <v>229</v>
      </c>
      <c r="E267" s="189" t="s">
        <v>1</v>
      </c>
      <c r="F267" s="190" t="s">
        <v>1286</v>
      </c>
      <c r="H267" s="189" t="s">
        <v>1</v>
      </c>
      <c r="I267" s="191"/>
      <c r="L267" s="188"/>
      <c r="M267" s="192"/>
      <c r="N267" s="193"/>
      <c r="O267" s="193"/>
      <c r="P267" s="193"/>
      <c r="Q267" s="193"/>
      <c r="R267" s="193"/>
      <c r="S267" s="193"/>
      <c r="T267" s="194"/>
      <c r="AT267" s="189" t="s">
        <v>229</v>
      </c>
      <c r="AU267" s="189" t="s">
        <v>85</v>
      </c>
      <c r="AV267" s="15" t="s">
        <v>78</v>
      </c>
      <c r="AW267" s="15" t="s">
        <v>30</v>
      </c>
      <c r="AX267" s="15" t="s">
        <v>74</v>
      </c>
      <c r="AY267" s="189" t="s">
        <v>222</v>
      </c>
    </row>
    <row r="268" spans="1:65" s="13" customFormat="1">
      <c r="B268" s="171"/>
      <c r="D268" s="172" t="s">
        <v>229</v>
      </c>
      <c r="E268" s="173" t="s">
        <v>1</v>
      </c>
      <c r="F268" s="174" t="s">
        <v>1297</v>
      </c>
      <c r="H268" s="175">
        <v>1</v>
      </c>
      <c r="I268" s="176"/>
      <c r="L268" s="171"/>
      <c r="M268" s="177"/>
      <c r="N268" s="178"/>
      <c r="O268" s="178"/>
      <c r="P268" s="178"/>
      <c r="Q268" s="178"/>
      <c r="R268" s="178"/>
      <c r="S268" s="178"/>
      <c r="T268" s="179"/>
      <c r="AT268" s="173" t="s">
        <v>229</v>
      </c>
      <c r="AU268" s="173" t="s">
        <v>85</v>
      </c>
      <c r="AV268" s="13" t="s">
        <v>85</v>
      </c>
      <c r="AW268" s="13" t="s">
        <v>30</v>
      </c>
      <c r="AX268" s="13" t="s">
        <v>74</v>
      </c>
      <c r="AY268" s="173" t="s">
        <v>222</v>
      </c>
    </row>
    <row r="269" spans="1:65" s="13" customFormat="1">
      <c r="B269" s="171"/>
      <c r="D269" s="172" t="s">
        <v>229</v>
      </c>
      <c r="E269" s="173" t="s">
        <v>1</v>
      </c>
      <c r="F269" s="174" t="s">
        <v>1298</v>
      </c>
      <c r="H269" s="175">
        <v>0.8</v>
      </c>
      <c r="I269" s="176"/>
      <c r="L269" s="171"/>
      <c r="M269" s="177"/>
      <c r="N269" s="178"/>
      <c r="O269" s="178"/>
      <c r="P269" s="178"/>
      <c r="Q269" s="178"/>
      <c r="R269" s="178"/>
      <c r="S269" s="178"/>
      <c r="T269" s="179"/>
      <c r="AT269" s="173" t="s">
        <v>229</v>
      </c>
      <c r="AU269" s="173" t="s">
        <v>85</v>
      </c>
      <c r="AV269" s="13" t="s">
        <v>85</v>
      </c>
      <c r="AW269" s="13" t="s">
        <v>30</v>
      </c>
      <c r="AX269" s="13" t="s">
        <v>74</v>
      </c>
      <c r="AY269" s="173" t="s">
        <v>222</v>
      </c>
    </row>
    <row r="270" spans="1:65" s="13" customFormat="1">
      <c r="B270" s="171"/>
      <c r="D270" s="172" t="s">
        <v>229</v>
      </c>
      <c r="E270" s="173" t="s">
        <v>1</v>
      </c>
      <c r="F270" s="174" t="s">
        <v>1299</v>
      </c>
      <c r="H270" s="175">
        <v>0.8</v>
      </c>
      <c r="I270" s="176"/>
      <c r="L270" s="171"/>
      <c r="M270" s="177"/>
      <c r="N270" s="178"/>
      <c r="O270" s="178"/>
      <c r="P270" s="178"/>
      <c r="Q270" s="178"/>
      <c r="R270" s="178"/>
      <c r="S270" s="178"/>
      <c r="T270" s="179"/>
      <c r="AT270" s="173" t="s">
        <v>229</v>
      </c>
      <c r="AU270" s="173" t="s">
        <v>85</v>
      </c>
      <c r="AV270" s="13" t="s">
        <v>85</v>
      </c>
      <c r="AW270" s="13" t="s">
        <v>30</v>
      </c>
      <c r="AX270" s="13" t="s">
        <v>74</v>
      </c>
      <c r="AY270" s="173" t="s">
        <v>222</v>
      </c>
    </row>
    <row r="271" spans="1:65" s="13" customFormat="1">
      <c r="B271" s="171"/>
      <c r="D271" s="172" t="s">
        <v>229</v>
      </c>
      <c r="E271" s="173" t="s">
        <v>1</v>
      </c>
      <c r="F271" s="174" t="s">
        <v>1300</v>
      </c>
      <c r="H271" s="175">
        <v>0.8</v>
      </c>
      <c r="I271" s="176"/>
      <c r="L271" s="171"/>
      <c r="M271" s="177"/>
      <c r="N271" s="178"/>
      <c r="O271" s="178"/>
      <c r="P271" s="178"/>
      <c r="Q271" s="178"/>
      <c r="R271" s="178"/>
      <c r="S271" s="178"/>
      <c r="T271" s="179"/>
      <c r="AT271" s="173" t="s">
        <v>229</v>
      </c>
      <c r="AU271" s="173" t="s">
        <v>85</v>
      </c>
      <c r="AV271" s="13" t="s">
        <v>85</v>
      </c>
      <c r="AW271" s="13" t="s">
        <v>30</v>
      </c>
      <c r="AX271" s="13" t="s">
        <v>74</v>
      </c>
      <c r="AY271" s="173" t="s">
        <v>222</v>
      </c>
    </row>
    <row r="272" spans="1:65" s="13" customFormat="1">
      <c r="B272" s="171"/>
      <c r="D272" s="172" t="s">
        <v>229</v>
      </c>
      <c r="E272" s="173" t="s">
        <v>1</v>
      </c>
      <c r="F272" s="174" t="s">
        <v>1301</v>
      </c>
      <c r="H272" s="175">
        <v>2.6</v>
      </c>
      <c r="I272" s="176"/>
      <c r="L272" s="171"/>
      <c r="M272" s="177"/>
      <c r="N272" s="178"/>
      <c r="O272" s="178"/>
      <c r="P272" s="178"/>
      <c r="Q272" s="178"/>
      <c r="R272" s="178"/>
      <c r="S272" s="178"/>
      <c r="T272" s="179"/>
      <c r="AT272" s="173" t="s">
        <v>229</v>
      </c>
      <c r="AU272" s="173" t="s">
        <v>85</v>
      </c>
      <c r="AV272" s="13" t="s">
        <v>85</v>
      </c>
      <c r="AW272" s="13" t="s">
        <v>30</v>
      </c>
      <c r="AX272" s="13" t="s">
        <v>74</v>
      </c>
      <c r="AY272" s="173" t="s">
        <v>222</v>
      </c>
    </row>
    <row r="273" spans="1:65" s="16" customFormat="1">
      <c r="B273" s="195"/>
      <c r="D273" s="172" t="s">
        <v>229</v>
      </c>
      <c r="E273" s="196" t="s">
        <v>1</v>
      </c>
      <c r="F273" s="197" t="s">
        <v>259</v>
      </c>
      <c r="H273" s="198">
        <v>6</v>
      </c>
      <c r="I273" s="199"/>
      <c r="L273" s="195"/>
      <c r="M273" s="200"/>
      <c r="N273" s="201"/>
      <c r="O273" s="201"/>
      <c r="P273" s="201"/>
      <c r="Q273" s="201"/>
      <c r="R273" s="201"/>
      <c r="S273" s="201"/>
      <c r="T273" s="202"/>
      <c r="AT273" s="196" t="s">
        <v>229</v>
      </c>
      <c r="AU273" s="196" t="s">
        <v>85</v>
      </c>
      <c r="AV273" s="16" t="s">
        <v>90</v>
      </c>
      <c r="AW273" s="16" t="s">
        <v>30</v>
      </c>
      <c r="AX273" s="16" t="s">
        <v>74</v>
      </c>
      <c r="AY273" s="196" t="s">
        <v>222</v>
      </c>
    </row>
    <row r="274" spans="1:65" s="13" customFormat="1">
      <c r="B274" s="171"/>
      <c r="D274" s="172" t="s">
        <v>229</v>
      </c>
      <c r="E274" s="173" t="s">
        <v>1</v>
      </c>
      <c r="F274" s="174" t="s">
        <v>1302</v>
      </c>
      <c r="H274" s="175">
        <v>156</v>
      </c>
      <c r="I274" s="176"/>
      <c r="L274" s="171"/>
      <c r="M274" s="177"/>
      <c r="N274" s="178"/>
      <c r="O274" s="178"/>
      <c r="P274" s="178"/>
      <c r="Q274" s="178"/>
      <c r="R274" s="178"/>
      <c r="S274" s="178"/>
      <c r="T274" s="179"/>
      <c r="AT274" s="173" t="s">
        <v>229</v>
      </c>
      <c r="AU274" s="173" t="s">
        <v>85</v>
      </c>
      <c r="AV274" s="13" t="s">
        <v>85</v>
      </c>
      <c r="AW274" s="13" t="s">
        <v>30</v>
      </c>
      <c r="AX274" s="13" t="s">
        <v>78</v>
      </c>
      <c r="AY274" s="173" t="s">
        <v>222</v>
      </c>
    </row>
    <row r="275" spans="1:65" s="2" customFormat="1" ht="24.15" customHeight="1">
      <c r="A275" s="33"/>
      <c r="B275" s="156"/>
      <c r="C275" s="157" t="s">
        <v>1303</v>
      </c>
      <c r="D275" s="157" t="s">
        <v>224</v>
      </c>
      <c r="E275" s="158" t="s">
        <v>1304</v>
      </c>
      <c r="F275" s="159" t="s">
        <v>1305</v>
      </c>
      <c r="G275" s="160" t="s">
        <v>482</v>
      </c>
      <c r="H275" s="161">
        <v>0.20499999999999999</v>
      </c>
      <c r="I275" s="162"/>
      <c r="J275" s="163">
        <f>ROUND(I275*H275,2)</f>
        <v>0</v>
      </c>
      <c r="K275" s="164"/>
      <c r="L275" s="34"/>
      <c r="M275" s="220" t="s">
        <v>1</v>
      </c>
      <c r="N275" s="221" t="s">
        <v>40</v>
      </c>
      <c r="O275" s="222"/>
      <c r="P275" s="223">
        <f>O275*H275</f>
        <v>0</v>
      </c>
      <c r="Q275" s="223">
        <v>0</v>
      </c>
      <c r="R275" s="223">
        <f>Q275*H275</f>
        <v>0</v>
      </c>
      <c r="S275" s="223">
        <v>0</v>
      </c>
      <c r="T275" s="224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9" t="s">
        <v>349</v>
      </c>
      <c r="AT275" s="169" t="s">
        <v>224</v>
      </c>
      <c r="AU275" s="169" t="s">
        <v>85</v>
      </c>
      <c r="AY275" s="18" t="s">
        <v>222</v>
      </c>
      <c r="BE275" s="170">
        <f>IF(N275="základná",J275,0)</f>
        <v>0</v>
      </c>
      <c r="BF275" s="170">
        <f>IF(N275="znížená",J275,0)</f>
        <v>0</v>
      </c>
      <c r="BG275" s="170">
        <f>IF(N275="zákl. prenesená",J275,0)</f>
        <v>0</v>
      </c>
      <c r="BH275" s="170">
        <f>IF(N275="zníž. prenesená",J275,0)</f>
        <v>0</v>
      </c>
      <c r="BI275" s="170">
        <f>IF(N275="nulová",J275,0)</f>
        <v>0</v>
      </c>
      <c r="BJ275" s="18" t="s">
        <v>85</v>
      </c>
      <c r="BK275" s="170">
        <f>ROUND(I275*H275,2)</f>
        <v>0</v>
      </c>
      <c r="BL275" s="18" t="s">
        <v>349</v>
      </c>
      <c r="BM275" s="169" t="s">
        <v>1306</v>
      </c>
    </row>
    <row r="276" spans="1:65" s="2" customFormat="1" ht="6.9" customHeight="1">
      <c r="A276" s="33"/>
      <c r="B276" s="51"/>
      <c r="C276" s="52"/>
      <c r="D276" s="52"/>
      <c r="E276" s="52"/>
      <c r="F276" s="52"/>
      <c r="G276" s="52"/>
      <c r="H276" s="52"/>
      <c r="I276" s="52"/>
      <c r="J276" s="52"/>
      <c r="K276" s="52"/>
      <c r="L276" s="34"/>
      <c r="M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</row>
    <row r="279" spans="1:65">
      <c r="B279" s="281" t="s">
        <v>3286</v>
      </c>
      <c r="C279" s="281"/>
      <c r="D279" s="281"/>
      <c r="E279" s="281"/>
      <c r="F279" s="281"/>
      <c r="G279" s="281"/>
      <c r="H279" s="281"/>
      <c r="I279" s="281"/>
      <c r="J279" s="281"/>
    </row>
    <row r="280" spans="1:65">
      <c r="B280" s="281"/>
      <c r="C280" s="281"/>
      <c r="D280" s="281"/>
      <c r="E280" s="281"/>
      <c r="F280" s="281"/>
      <c r="G280" s="281"/>
      <c r="H280" s="281"/>
      <c r="I280" s="281"/>
      <c r="J280" s="281"/>
    </row>
    <row r="281" spans="1:65">
      <c r="B281" s="281"/>
      <c r="C281" s="281"/>
      <c r="D281" s="281"/>
      <c r="E281" s="281"/>
      <c r="F281" s="281"/>
      <c r="G281" s="281"/>
      <c r="H281" s="281"/>
      <c r="I281" s="281"/>
      <c r="J281" s="281"/>
    </row>
    <row r="282" spans="1:65">
      <c r="B282" s="281"/>
      <c r="C282" s="281"/>
      <c r="D282" s="281"/>
      <c r="E282" s="281"/>
      <c r="F282" s="281"/>
      <c r="G282" s="281"/>
      <c r="H282" s="281"/>
      <c r="I282" s="281"/>
      <c r="J282" s="281"/>
    </row>
    <row r="283" spans="1:65">
      <c r="B283" s="281"/>
      <c r="C283" s="281"/>
      <c r="D283" s="281"/>
      <c r="E283" s="281"/>
      <c r="F283" s="281"/>
      <c r="G283" s="281"/>
      <c r="H283" s="281"/>
      <c r="I283" s="281"/>
      <c r="J283" s="281"/>
    </row>
    <row r="285" spans="1:65">
      <c r="B285" s="281" t="s">
        <v>3287</v>
      </c>
      <c r="C285" s="281"/>
      <c r="D285" s="281"/>
      <c r="E285" s="281"/>
      <c r="F285" s="281"/>
      <c r="G285" s="281"/>
      <c r="H285" s="281"/>
      <c r="I285" s="281"/>
      <c r="J285" s="281"/>
    </row>
    <row r="286" spans="1:65">
      <c r="B286" s="281"/>
      <c r="C286" s="281"/>
      <c r="D286" s="281"/>
      <c r="E286" s="281"/>
      <c r="F286" s="281"/>
      <c r="G286" s="281"/>
      <c r="H286" s="281"/>
      <c r="I286" s="281"/>
      <c r="J286" s="281"/>
    </row>
    <row r="287" spans="1:65">
      <c r="B287" s="281"/>
      <c r="C287" s="281"/>
      <c r="D287" s="281"/>
      <c r="E287" s="281"/>
      <c r="F287" s="281"/>
      <c r="G287" s="281"/>
      <c r="H287" s="281"/>
      <c r="I287" s="281"/>
      <c r="J287" s="281"/>
    </row>
    <row r="288" spans="1:65">
      <c r="B288" s="281"/>
      <c r="C288" s="281"/>
      <c r="D288" s="281"/>
      <c r="E288" s="281"/>
      <c r="F288" s="281"/>
      <c r="G288" s="281"/>
      <c r="H288" s="281"/>
      <c r="I288" s="281"/>
      <c r="J288" s="281"/>
    </row>
    <row r="289" spans="2:10">
      <c r="B289" s="281"/>
      <c r="C289" s="281"/>
      <c r="D289" s="281"/>
      <c r="E289" s="281"/>
      <c r="F289" s="281"/>
      <c r="G289" s="281"/>
      <c r="H289" s="281"/>
      <c r="I289" s="281"/>
      <c r="J289" s="281"/>
    </row>
    <row r="296" spans="2:10">
      <c r="C296" s="281" t="s">
        <v>3288</v>
      </c>
      <c r="D296" s="281"/>
      <c r="E296" s="281"/>
      <c r="F296" s="281"/>
      <c r="G296" s="281"/>
      <c r="H296" s="281"/>
      <c r="I296" s="281"/>
      <c r="J296" s="281"/>
    </row>
    <row r="297" spans="2:10">
      <c r="C297" s="281"/>
      <c r="D297" s="281"/>
      <c r="E297" s="281"/>
      <c r="F297" s="281"/>
      <c r="G297" s="281"/>
      <c r="H297" s="281"/>
      <c r="I297" s="281"/>
      <c r="J297" s="281"/>
    </row>
  </sheetData>
  <autoFilter ref="C132:K275" xr:uid="{00000000-0009-0000-0000-000008000000}"/>
  <mergeCells count="18">
    <mergeCell ref="B279:J283"/>
    <mergeCell ref="B285:J289"/>
    <mergeCell ref="C296:J297"/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26</vt:i4>
      </vt:variant>
      <vt:variant>
        <vt:lpstr>Pomenované rozsahy</vt:lpstr>
      </vt:variant>
      <vt:variant>
        <vt:i4>52</vt:i4>
      </vt:variant>
    </vt:vector>
  </HeadingPairs>
  <TitlesOfParts>
    <vt:vector size="78" baseType="lpstr">
      <vt:lpstr>Rekapitulácia stavby</vt:lpstr>
      <vt:lpstr>SO 01.1 - B - Architekton...</vt:lpstr>
      <vt:lpstr>SO 01.1 - B - Architekton..._01</vt:lpstr>
      <vt:lpstr>SO 01.1 - NS - Architekto...</vt:lpstr>
      <vt:lpstr>SO 01.3 - Zdravotechnika</vt:lpstr>
      <vt:lpstr>SO 01.1 - NS - Architekto..._01</vt:lpstr>
      <vt:lpstr>SO 01.1 - NS - Architekto..._02</vt:lpstr>
      <vt:lpstr>SO 01.1 - NS - Architekto..._03</vt:lpstr>
      <vt:lpstr>SO 01.1 - NS - Architekto..._04</vt:lpstr>
      <vt:lpstr>SO 01.1 - NS - Architekto..._05</vt:lpstr>
      <vt:lpstr>SO 01.1 - NS - Architekto..._06</vt:lpstr>
      <vt:lpstr>SO 01.3 - Zdravotechnika_01</vt:lpstr>
      <vt:lpstr>SO 01.4 - Elektroinštalácia</vt:lpstr>
      <vt:lpstr>SO 01.5 - Protipožiarná b...</vt:lpstr>
      <vt:lpstr>SO 01.1 - NS - Architekto..._07</vt:lpstr>
      <vt:lpstr>SO 01.4 - Elektroinštalácia_01</vt:lpstr>
      <vt:lpstr>SO 01.5 - Protipožiarná b..._01</vt:lpstr>
      <vt:lpstr>SO 01.6 - Vykurovanie</vt:lpstr>
      <vt:lpstr>SO 01.6 - Vykurovanie_01</vt:lpstr>
      <vt:lpstr>SO 02 - SO 02 - Drobná ar...</vt:lpstr>
      <vt:lpstr>SO 04 - SO 04 - Elektrick...</vt:lpstr>
      <vt:lpstr>SO 03 - SO 03 - Spevnené ...</vt:lpstr>
      <vt:lpstr>SO 05 - S0 05 - Vodovodná...</vt:lpstr>
      <vt:lpstr>SO 06.1 - Dažďová kanaliz...</vt:lpstr>
      <vt:lpstr>SO 06.2 - Splaškova kanal...</vt:lpstr>
      <vt:lpstr>SO 07 - SO 07 - Mostná váha</vt:lpstr>
      <vt:lpstr>'Rekapitulácia stavby'!Názvy_tlače</vt:lpstr>
      <vt:lpstr>'SO 01.1 - B - Architekton...'!Názvy_tlače</vt:lpstr>
      <vt:lpstr>'SO 01.1 - B - Architekton..._01'!Názvy_tlače</vt:lpstr>
      <vt:lpstr>'SO 01.1 - NS - Architekto...'!Názvy_tlače</vt:lpstr>
      <vt:lpstr>'SO 01.1 - NS - Architekto..._01'!Názvy_tlače</vt:lpstr>
      <vt:lpstr>'SO 01.1 - NS - Architekto..._02'!Názvy_tlače</vt:lpstr>
      <vt:lpstr>'SO 01.1 - NS - Architekto..._03'!Názvy_tlače</vt:lpstr>
      <vt:lpstr>'SO 01.1 - NS - Architekto..._04'!Názvy_tlače</vt:lpstr>
      <vt:lpstr>'SO 01.1 - NS - Architekto..._05'!Názvy_tlače</vt:lpstr>
      <vt:lpstr>'SO 01.1 - NS - Architekto..._06'!Názvy_tlače</vt:lpstr>
      <vt:lpstr>'SO 01.1 - NS - Architekto..._07'!Názvy_tlače</vt:lpstr>
      <vt:lpstr>'SO 01.3 - Zdravotechnika'!Názvy_tlače</vt:lpstr>
      <vt:lpstr>'SO 01.3 - Zdravotechnika_01'!Názvy_tlače</vt:lpstr>
      <vt:lpstr>'SO 01.4 - Elektroinštalácia'!Názvy_tlače</vt:lpstr>
      <vt:lpstr>'SO 01.4 - Elektroinštalácia_01'!Názvy_tlače</vt:lpstr>
      <vt:lpstr>'SO 01.5 - Protipožiarná b...'!Názvy_tlače</vt:lpstr>
      <vt:lpstr>'SO 01.5 - Protipožiarná b..._01'!Názvy_tlače</vt:lpstr>
      <vt:lpstr>'SO 01.6 - Vykurovanie'!Názvy_tlače</vt:lpstr>
      <vt:lpstr>'SO 01.6 - Vykurovanie_01'!Názvy_tlače</vt:lpstr>
      <vt:lpstr>'SO 02 - SO 02 - Drobná ar...'!Názvy_tlače</vt:lpstr>
      <vt:lpstr>'SO 03 - SO 03 - Spevnené ...'!Názvy_tlače</vt:lpstr>
      <vt:lpstr>'SO 04 - SO 04 - Elektrick...'!Názvy_tlače</vt:lpstr>
      <vt:lpstr>'SO 05 - S0 05 - Vodovodná...'!Názvy_tlače</vt:lpstr>
      <vt:lpstr>'SO 06.1 - Dažďová kanaliz...'!Názvy_tlače</vt:lpstr>
      <vt:lpstr>'SO 06.2 - Splaškova kanal...'!Názvy_tlače</vt:lpstr>
      <vt:lpstr>'SO 07 - SO 07 - Mostná váha'!Názvy_tlače</vt:lpstr>
      <vt:lpstr>'Rekapitulácia stavby'!Oblasť_tlače</vt:lpstr>
      <vt:lpstr>'SO 01.1 - B - Architekton...'!Oblasť_tlače</vt:lpstr>
      <vt:lpstr>'SO 01.1 - B - Architekton..._01'!Oblasť_tlače</vt:lpstr>
      <vt:lpstr>'SO 01.1 - NS - Architekto...'!Oblasť_tlače</vt:lpstr>
      <vt:lpstr>'SO 01.1 - NS - Architekto..._01'!Oblasť_tlače</vt:lpstr>
      <vt:lpstr>'SO 01.1 - NS - Architekto..._02'!Oblasť_tlače</vt:lpstr>
      <vt:lpstr>'SO 01.1 - NS - Architekto..._03'!Oblasť_tlače</vt:lpstr>
      <vt:lpstr>'SO 01.1 - NS - Architekto..._04'!Oblasť_tlače</vt:lpstr>
      <vt:lpstr>'SO 01.1 - NS - Architekto..._05'!Oblasť_tlače</vt:lpstr>
      <vt:lpstr>'SO 01.1 - NS - Architekto..._06'!Oblasť_tlače</vt:lpstr>
      <vt:lpstr>'SO 01.1 - NS - Architekto..._07'!Oblasť_tlače</vt:lpstr>
      <vt:lpstr>'SO 01.3 - Zdravotechnika'!Oblasť_tlače</vt:lpstr>
      <vt:lpstr>'SO 01.3 - Zdravotechnika_01'!Oblasť_tlače</vt:lpstr>
      <vt:lpstr>'SO 01.4 - Elektroinštalácia'!Oblasť_tlače</vt:lpstr>
      <vt:lpstr>'SO 01.4 - Elektroinštalácia_01'!Oblasť_tlače</vt:lpstr>
      <vt:lpstr>'SO 01.5 - Protipožiarná b...'!Oblasť_tlače</vt:lpstr>
      <vt:lpstr>'SO 01.5 - Protipožiarná b..._01'!Oblasť_tlače</vt:lpstr>
      <vt:lpstr>'SO 01.6 - Vykurovanie'!Oblasť_tlače</vt:lpstr>
      <vt:lpstr>'SO 01.6 - Vykurovanie_01'!Oblasť_tlače</vt:lpstr>
      <vt:lpstr>'SO 02 - SO 02 - Drobná ar...'!Oblasť_tlače</vt:lpstr>
      <vt:lpstr>'SO 03 - SO 03 - Spevnené ...'!Oblasť_tlače</vt:lpstr>
      <vt:lpstr>'SO 04 - SO 04 - Elektrick...'!Oblasť_tlače</vt:lpstr>
      <vt:lpstr>'SO 05 - S0 05 - Vodovodná...'!Oblasť_tlače</vt:lpstr>
      <vt:lpstr>'SO 06.1 - Dažďová kanaliz...'!Oblasť_tlače</vt:lpstr>
      <vt:lpstr>'SO 06.2 - Splaškova kanal...'!Oblasť_tlače</vt:lpstr>
      <vt:lpstr>'SO 07 - SO 07 - Mostná váha'!Oblasť_tlače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DESKTOP-ADL3U9U\Róbert</dc:creator>
  <cp:lastModifiedBy>Lenovo</cp:lastModifiedBy>
  <cp:lastPrinted>2021-11-16T08:11:10Z</cp:lastPrinted>
  <dcterms:created xsi:type="dcterms:W3CDTF">2021-11-16T07:26:28Z</dcterms:created>
  <dcterms:modified xsi:type="dcterms:W3CDTF">2021-11-22T15:13:53Z</dcterms:modified>
</cp:coreProperties>
</file>