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kutlak\Desktop\Tornaľa obstarávanie\Finálne podklady do VO\Výkaz výmer SOŠ Tornaľa\SO 01\"/>
    </mc:Choice>
  </mc:AlternateContent>
  <xr:revisionPtr revIDLastSave="0" documentId="13_ncr:1_{6D48E291-3FA9-4092-9845-270E280EBD1D}" xr6:coauthVersionLast="47" xr6:coauthVersionMax="47" xr10:uidLastSave="{00000000-0000-0000-0000-000000000000}"/>
  <bookViews>
    <workbookView xWindow="28680" yWindow="-120" windowWidth="29040" windowHeight="18240" tabRatio="500" activeTab="2" xr2:uid="{00000000-000D-0000-FFFF-FFFF00000000}"/>
  </bookViews>
  <sheets>
    <sheet name="Rekapitulácia stavby" sheetId="1" r:id="rId1"/>
    <sheet name="1 - SO01 - budova SOŠ - b..." sheetId="2" r:id="rId2"/>
    <sheet name="2 - SO01 - budova SOŠ - a..." sheetId="3" r:id="rId3"/>
  </sheets>
  <definedNames>
    <definedName name="_xlnm._FilterDatabase" localSheetId="1">'1 - SO01 - budova SOŠ - b...'!$C$125:$K$171</definedName>
    <definedName name="_xlnm._FilterDatabase" localSheetId="2">'2 - SO01 - budova SOŠ - a...'!$C$142:$K$384</definedName>
    <definedName name="_xlnm.Print_Titles" localSheetId="1">'1 - SO01 - budova SOŠ - b...'!$125:$125</definedName>
    <definedName name="_xlnm.Print_Titles" localSheetId="2">'2 - SO01 - budova SOŠ - a...'!$142:$142</definedName>
    <definedName name="_xlnm.Print_Titles" localSheetId="0">'Rekapitulácia stavby'!$92:$92</definedName>
    <definedName name="_xlnm.Print_Area" localSheetId="1">'1 - SO01 - budova SOŠ - b...'!$C$4:$J$76,'1 - SO01 - budova SOŠ - b...'!$C$113:$K$171</definedName>
    <definedName name="_xlnm.Print_Area" localSheetId="2">'2 - SO01 - budova SOŠ - a...'!$C$4:$J$384</definedName>
    <definedName name="_xlnm.Print_Area" localSheetId="0">'Rekapitulácia stavby'!$D$4:$AO$76,'Rekapitulácia stavby'!$C$82:$AQ$97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J374" i="3" l="1"/>
  <c r="J270" i="3" l="1"/>
  <c r="J269" i="3"/>
  <c r="J268" i="3"/>
  <c r="J379" i="3"/>
  <c r="BK379" i="3"/>
  <c r="J335" i="3"/>
  <c r="J334" i="3"/>
  <c r="J333" i="3"/>
  <c r="J332" i="3"/>
  <c r="J331" i="3"/>
  <c r="J330" i="3"/>
  <c r="J329" i="3"/>
  <c r="BF329" i="3" s="1"/>
  <c r="J328" i="3"/>
  <c r="J327" i="3"/>
  <c r="BF327" i="3" s="1"/>
  <c r="J326" i="3"/>
  <c r="BF326" i="3" s="1"/>
  <c r="J325" i="3"/>
  <c r="BF325" i="3" s="1"/>
  <c r="J324" i="3"/>
  <c r="J323" i="3"/>
  <c r="BF323" i="3" s="1"/>
  <c r="J322" i="3"/>
  <c r="J321" i="3"/>
  <c r="BF321" i="3" s="1"/>
  <c r="J320" i="3"/>
  <c r="BF320" i="3" s="1"/>
  <c r="J319" i="3"/>
  <c r="BF319" i="3" s="1"/>
  <c r="BK384" i="3"/>
  <c r="BI384" i="3"/>
  <c r="BH384" i="3"/>
  <c r="BG384" i="3"/>
  <c r="BE384" i="3"/>
  <c r="T384" i="3"/>
  <c r="R384" i="3"/>
  <c r="P384" i="3"/>
  <c r="J384" i="3"/>
  <c r="BF384" i="3" s="1"/>
  <c r="BK383" i="3"/>
  <c r="BI383" i="3"/>
  <c r="BH383" i="3"/>
  <c r="BG383" i="3"/>
  <c r="BE383" i="3"/>
  <c r="T383" i="3"/>
  <c r="R383" i="3"/>
  <c r="P383" i="3"/>
  <c r="J383" i="3"/>
  <c r="BF383" i="3" s="1"/>
  <c r="BK382" i="3"/>
  <c r="BI382" i="3"/>
  <c r="BH382" i="3"/>
  <c r="BG382" i="3"/>
  <c r="BE382" i="3"/>
  <c r="T382" i="3"/>
  <c r="R382" i="3"/>
  <c r="P382" i="3"/>
  <c r="J382" i="3"/>
  <c r="BF382" i="3" s="1"/>
  <c r="BK381" i="3"/>
  <c r="BI381" i="3"/>
  <c r="BH381" i="3"/>
  <c r="BG381" i="3"/>
  <c r="BE381" i="3"/>
  <c r="T381" i="3"/>
  <c r="R381" i="3"/>
  <c r="P381" i="3"/>
  <c r="J381" i="3"/>
  <c r="BF381" i="3" s="1"/>
  <c r="BK380" i="3"/>
  <c r="BI380" i="3"/>
  <c r="BH380" i="3"/>
  <c r="BG380" i="3"/>
  <c r="BE380" i="3"/>
  <c r="T380" i="3"/>
  <c r="R380" i="3"/>
  <c r="P380" i="3"/>
  <c r="J380" i="3"/>
  <c r="BF380" i="3" s="1"/>
  <c r="BK378" i="3"/>
  <c r="BI378" i="3"/>
  <c r="BH378" i="3"/>
  <c r="BG378" i="3"/>
  <c r="BE378" i="3"/>
  <c r="T378" i="3"/>
  <c r="R378" i="3"/>
  <c r="P378" i="3"/>
  <c r="J378" i="3"/>
  <c r="BF378" i="3" s="1"/>
  <c r="BK376" i="3"/>
  <c r="BI376" i="3"/>
  <c r="BH376" i="3"/>
  <c r="BG376" i="3"/>
  <c r="BE376" i="3"/>
  <c r="T376" i="3"/>
  <c r="R376" i="3"/>
  <c r="P376" i="3"/>
  <c r="J376" i="3"/>
  <c r="BF376" i="3" s="1"/>
  <c r="BK375" i="3"/>
  <c r="BI375" i="3"/>
  <c r="BH375" i="3"/>
  <c r="BG375" i="3"/>
  <c r="BE375" i="3"/>
  <c r="T375" i="3"/>
  <c r="R375" i="3"/>
  <c r="P375" i="3"/>
  <c r="J375" i="3"/>
  <c r="BF375" i="3" s="1"/>
  <c r="BK374" i="3"/>
  <c r="BI374" i="3"/>
  <c r="BH374" i="3"/>
  <c r="BG374" i="3"/>
  <c r="BE374" i="3"/>
  <c r="T374" i="3"/>
  <c r="R374" i="3"/>
  <c r="P374" i="3"/>
  <c r="BF374" i="3"/>
  <c r="BK372" i="3"/>
  <c r="BI372" i="3"/>
  <c r="BH372" i="3"/>
  <c r="BG372" i="3"/>
  <c r="BE372" i="3"/>
  <c r="T372" i="3"/>
  <c r="R372" i="3"/>
  <c r="P372" i="3"/>
  <c r="J372" i="3"/>
  <c r="BF372" i="3" s="1"/>
  <c r="BK371" i="3"/>
  <c r="BI371" i="3"/>
  <c r="BH371" i="3"/>
  <c r="BG371" i="3"/>
  <c r="BE371" i="3"/>
  <c r="T371" i="3"/>
  <c r="R371" i="3"/>
  <c r="P371" i="3"/>
  <c r="J371" i="3"/>
  <c r="BF371" i="3" s="1"/>
  <c r="BK369" i="3"/>
  <c r="BK368" i="3" s="1"/>
  <c r="J368" i="3" s="1"/>
  <c r="J120" i="3" s="1"/>
  <c r="BI369" i="3"/>
  <c r="BH369" i="3"/>
  <c r="BG369" i="3"/>
  <c r="BE369" i="3"/>
  <c r="T369" i="3"/>
  <c r="T368" i="3" s="1"/>
  <c r="R369" i="3"/>
  <c r="R368" i="3" s="1"/>
  <c r="P369" i="3"/>
  <c r="P368" i="3" s="1"/>
  <c r="J369" i="3"/>
  <c r="BF369" i="3" s="1"/>
  <c r="BK367" i="3"/>
  <c r="BI367" i="3"/>
  <c r="BH367" i="3"/>
  <c r="BG367" i="3"/>
  <c r="BE367" i="3"/>
  <c r="T367" i="3"/>
  <c r="R367" i="3"/>
  <c r="P367" i="3"/>
  <c r="J367" i="3"/>
  <c r="BF367" i="3" s="1"/>
  <c r="BK366" i="3"/>
  <c r="BI366" i="3"/>
  <c r="BH366" i="3"/>
  <c r="BG366" i="3"/>
  <c r="BE366" i="3"/>
  <c r="T366" i="3"/>
  <c r="R366" i="3"/>
  <c r="P366" i="3"/>
  <c r="J366" i="3"/>
  <c r="BF366" i="3" s="1"/>
  <c r="BK365" i="3"/>
  <c r="BI365" i="3"/>
  <c r="BH365" i="3"/>
  <c r="BG365" i="3"/>
  <c r="BE365" i="3"/>
  <c r="T365" i="3"/>
  <c r="R365" i="3"/>
  <c r="P365" i="3"/>
  <c r="J365" i="3"/>
  <c r="BF365" i="3" s="1"/>
  <c r="BK363" i="3"/>
  <c r="BI363" i="3"/>
  <c r="BH363" i="3"/>
  <c r="BG363" i="3"/>
  <c r="BE363" i="3"/>
  <c r="T363" i="3"/>
  <c r="R363" i="3"/>
  <c r="P363" i="3"/>
  <c r="J363" i="3"/>
  <c r="BF363" i="3" s="1"/>
  <c r="BK362" i="3"/>
  <c r="BI362" i="3"/>
  <c r="BH362" i="3"/>
  <c r="BG362" i="3"/>
  <c r="BE362" i="3"/>
  <c r="T362" i="3"/>
  <c r="R362" i="3"/>
  <c r="P362" i="3"/>
  <c r="J362" i="3"/>
  <c r="BF362" i="3" s="1"/>
  <c r="BK360" i="3"/>
  <c r="BI360" i="3"/>
  <c r="BH360" i="3"/>
  <c r="BG360" i="3"/>
  <c r="BE360" i="3"/>
  <c r="T360" i="3"/>
  <c r="R360" i="3"/>
  <c r="P360" i="3"/>
  <c r="J360" i="3"/>
  <c r="BF360" i="3" s="1"/>
  <c r="BK359" i="3"/>
  <c r="BI359" i="3"/>
  <c r="BH359" i="3"/>
  <c r="BG359" i="3"/>
  <c r="BE359" i="3"/>
  <c r="T359" i="3"/>
  <c r="R359" i="3"/>
  <c r="P359" i="3"/>
  <c r="J359" i="3"/>
  <c r="BF359" i="3" s="1"/>
  <c r="BK358" i="3"/>
  <c r="BI358" i="3"/>
  <c r="BH358" i="3"/>
  <c r="BG358" i="3"/>
  <c r="BE358" i="3"/>
  <c r="T358" i="3"/>
  <c r="R358" i="3"/>
  <c r="P358" i="3"/>
  <c r="J358" i="3"/>
  <c r="BF358" i="3" s="1"/>
  <c r="BK357" i="3"/>
  <c r="BI357" i="3"/>
  <c r="BH357" i="3"/>
  <c r="BG357" i="3"/>
  <c r="BE357" i="3"/>
  <c r="T357" i="3"/>
  <c r="R357" i="3"/>
  <c r="P357" i="3"/>
  <c r="J357" i="3"/>
  <c r="BF357" i="3" s="1"/>
  <c r="BK356" i="3"/>
  <c r="BI356" i="3"/>
  <c r="BH356" i="3"/>
  <c r="BG356" i="3"/>
  <c r="BE356" i="3"/>
  <c r="T356" i="3"/>
  <c r="R356" i="3"/>
  <c r="P356" i="3"/>
  <c r="J356" i="3"/>
  <c r="BF356" i="3" s="1"/>
  <c r="BK354" i="3"/>
  <c r="BI354" i="3"/>
  <c r="BH354" i="3"/>
  <c r="BG354" i="3"/>
  <c r="BE354" i="3"/>
  <c r="T354" i="3"/>
  <c r="R354" i="3"/>
  <c r="P354" i="3"/>
  <c r="J354" i="3"/>
  <c r="BF354" i="3" s="1"/>
  <c r="BK353" i="3"/>
  <c r="BI353" i="3"/>
  <c r="BH353" i="3"/>
  <c r="BG353" i="3"/>
  <c r="BE353" i="3"/>
  <c r="T353" i="3"/>
  <c r="R353" i="3"/>
  <c r="P353" i="3"/>
  <c r="J353" i="3"/>
  <c r="BF353" i="3" s="1"/>
  <c r="BK352" i="3"/>
  <c r="BI352" i="3"/>
  <c r="BH352" i="3"/>
  <c r="BG352" i="3"/>
  <c r="BE352" i="3"/>
  <c r="T352" i="3"/>
  <c r="R352" i="3"/>
  <c r="P352" i="3"/>
  <c r="J352" i="3"/>
  <c r="BF352" i="3" s="1"/>
  <c r="BK351" i="3"/>
  <c r="BI351" i="3"/>
  <c r="BH351" i="3"/>
  <c r="BG351" i="3"/>
  <c r="BE351" i="3"/>
  <c r="T351" i="3"/>
  <c r="R351" i="3"/>
  <c r="P351" i="3"/>
  <c r="J351" i="3"/>
  <c r="BF351" i="3" s="1"/>
  <c r="BK350" i="3"/>
  <c r="BI350" i="3"/>
  <c r="BH350" i="3"/>
  <c r="BG350" i="3"/>
  <c r="BE350" i="3"/>
  <c r="T350" i="3"/>
  <c r="R350" i="3"/>
  <c r="P350" i="3"/>
  <c r="J350" i="3"/>
  <c r="BF350" i="3" s="1"/>
  <c r="BK349" i="3"/>
  <c r="BI349" i="3"/>
  <c r="BH349" i="3"/>
  <c r="BG349" i="3"/>
  <c r="BE349" i="3"/>
  <c r="T349" i="3"/>
  <c r="R349" i="3"/>
  <c r="P349" i="3"/>
  <c r="J349" i="3"/>
  <c r="BF349" i="3" s="1"/>
  <c r="BK348" i="3"/>
  <c r="BI348" i="3"/>
  <c r="BH348" i="3"/>
  <c r="BG348" i="3"/>
  <c r="BE348" i="3"/>
  <c r="T348" i="3"/>
  <c r="R348" i="3"/>
  <c r="P348" i="3"/>
  <c r="J348" i="3"/>
  <c r="BF348" i="3" s="1"/>
  <c r="BK346" i="3"/>
  <c r="BI346" i="3"/>
  <c r="BH346" i="3"/>
  <c r="BG346" i="3"/>
  <c r="BE346" i="3"/>
  <c r="T346" i="3"/>
  <c r="R346" i="3"/>
  <c r="P346" i="3"/>
  <c r="J346" i="3"/>
  <c r="BF346" i="3" s="1"/>
  <c r="BK345" i="3"/>
  <c r="BI345" i="3"/>
  <c r="BH345" i="3"/>
  <c r="BG345" i="3"/>
  <c r="BE345" i="3"/>
  <c r="T345" i="3"/>
  <c r="R345" i="3"/>
  <c r="P345" i="3"/>
  <c r="J345" i="3"/>
  <c r="BF345" i="3" s="1"/>
  <c r="BK344" i="3"/>
  <c r="BI344" i="3"/>
  <c r="BH344" i="3"/>
  <c r="BG344" i="3"/>
  <c r="BE344" i="3"/>
  <c r="T344" i="3"/>
  <c r="R344" i="3"/>
  <c r="P344" i="3"/>
  <c r="J344" i="3"/>
  <c r="BF344" i="3" s="1"/>
  <c r="BK342" i="3"/>
  <c r="BI342" i="3"/>
  <c r="BH342" i="3"/>
  <c r="BG342" i="3"/>
  <c r="BE342" i="3"/>
  <c r="T342" i="3"/>
  <c r="R342" i="3"/>
  <c r="P342" i="3"/>
  <c r="J342" i="3"/>
  <c r="BF342" i="3" s="1"/>
  <c r="BK341" i="3"/>
  <c r="BI341" i="3"/>
  <c r="BH341" i="3"/>
  <c r="BG341" i="3"/>
  <c r="BE341" i="3"/>
  <c r="T341" i="3"/>
  <c r="R341" i="3"/>
  <c r="P341" i="3"/>
  <c r="J341" i="3"/>
  <c r="BF341" i="3" s="1"/>
  <c r="BK340" i="3"/>
  <c r="BI340" i="3"/>
  <c r="BH340" i="3"/>
  <c r="BG340" i="3"/>
  <c r="BE340" i="3"/>
  <c r="T340" i="3"/>
  <c r="R340" i="3"/>
  <c r="P340" i="3"/>
  <c r="J340" i="3"/>
  <c r="BF340" i="3" s="1"/>
  <c r="BK339" i="3"/>
  <c r="BI339" i="3"/>
  <c r="BH339" i="3"/>
  <c r="BG339" i="3"/>
  <c r="BE339" i="3"/>
  <c r="T339" i="3"/>
  <c r="R339" i="3"/>
  <c r="P339" i="3"/>
  <c r="J339" i="3"/>
  <c r="BF339" i="3" s="1"/>
  <c r="BK338" i="3"/>
  <c r="BI338" i="3"/>
  <c r="BH338" i="3"/>
  <c r="BG338" i="3"/>
  <c r="BE338" i="3"/>
  <c r="T338" i="3"/>
  <c r="R338" i="3"/>
  <c r="P338" i="3"/>
  <c r="J338" i="3"/>
  <c r="BF338" i="3" s="1"/>
  <c r="BK337" i="3"/>
  <c r="BI337" i="3"/>
  <c r="BH337" i="3"/>
  <c r="BG337" i="3"/>
  <c r="BE337" i="3"/>
  <c r="T337" i="3"/>
  <c r="R337" i="3"/>
  <c r="P337" i="3"/>
  <c r="J337" i="3"/>
  <c r="BF337" i="3" s="1"/>
  <c r="BK336" i="3"/>
  <c r="BI336" i="3"/>
  <c r="BH336" i="3"/>
  <c r="BG336" i="3"/>
  <c r="BE336" i="3"/>
  <c r="T336" i="3"/>
  <c r="R336" i="3"/>
  <c r="P336" i="3"/>
  <c r="J336" i="3"/>
  <c r="BF336" i="3" s="1"/>
  <c r="BK329" i="3"/>
  <c r="BI329" i="3"/>
  <c r="BH329" i="3"/>
  <c r="BG329" i="3"/>
  <c r="BE329" i="3"/>
  <c r="T329" i="3"/>
  <c r="R329" i="3"/>
  <c r="P329" i="3"/>
  <c r="BK328" i="3"/>
  <c r="BI328" i="3"/>
  <c r="BH328" i="3"/>
  <c r="BG328" i="3"/>
  <c r="BF328" i="3"/>
  <c r="BE328" i="3"/>
  <c r="T328" i="3"/>
  <c r="R328" i="3"/>
  <c r="P328" i="3"/>
  <c r="BK327" i="3"/>
  <c r="BI327" i="3"/>
  <c r="BH327" i="3"/>
  <c r="BG327" i="3"/>
  <c r="BE327" i="3"/>
  <c r="T327" i="3"/>
  <c r="R327" i="3"/>
  <c r="P327" i="3"/>
  <c r="BK326" i="3"/>
  <c r="BI326" i="3"/>
  <c r="BH326" i="3"/>
  <c r="BG326" i="3"/>
  <c r="BE326" i="3"/>
  <c r="T326" i="3"/>
  <c r="R326" i="3"/>
  <c r="P326" i="3"/>
  <c r="BK325" i="3"/>
  <c r="BI325" i="3"/>
  <c r="BH325" i="3"/>
  <c r="BG325" i="3"/>
  <c r="BE325" i="3"/>
  <c r="T325" i="3"/>
  <c r="R325" i="3"/>
  <c r="P325" i="3"/>
  <c r="BK323" i="3"/>
  <c r="BI323" i="3"/>
  <c r="BH323" i="3"/>
  <c r="BG323" i="3"/>
  <c r="BE323" i="3"/>
  <c r="T323" i="3"/>
  <c r="R323" i="3"/>
  <c r="P323" i="3"/>
  <c r="BK322" i="3"/>
  <c r="BI322" i="3"/>
  <c r="BH322" i="3"/>
  <c r="BG322" i="3"/>
  <c r="BE322" i="3"/>
  <c r="T322" i="3"/>
  <c r="R322" i="3"/>
  <c r="P322" i="3"/>
  <c r="BF322" i="3"/>
  <c r="BK321" i="3"/>
  <c r="BI321" i="3"/>
  <c r="BH321" i="3"/>
  <c r="BG321" i="3"/>
  <c r="BE321" i="3"/>
  <c r="T321" i="3"/>
  <c r="R321" i="3"/>
  <c r="P321" i="3"/>
  <c r="BK320" i="3"/>
  <c r="BI320" i="3"/>
  <c r="BH320" i="3"/>
  <c r="BG320" i="3"/>
  <c r="BE320" i="3"/>
  <c r="T320" i="3"/>
  <c r="R320" i="3"/>
  <c r="P320" i="3"/>
  <c r="BK319" i="3"/>
  <c r="BI319" i="3"/>
  <c r="BH319" i="3"/>
  <c r="BG319" i="3"/>
  <c r="BE319" i="3"/>
  <c r="T319" i="3"/>
  <c r="R319" i="3"/>
  <c r="P319" i="3"/>
  <c r="BK318" i="3"/>
  <c r="BI318" i="3"/>
  <c r="BH318" i="3"/>
  <c r="BG318" i="3"/>
  <c r="BE318" i="3"/>
  <c r="T318" i="3"/>
  <c r="R318" i="3"/>
  <c r="P318" i="3"/>
  <c r="J318" i="3"/>
  <c r="BF318" i="3" s="1"/>
  <c r="BK317" i="3"/>
  <c r="BI317" i="3"/>
  <c r="BH317" i="3"/>
  <c r="BG317" i="3"/>
  <c r="BE317" i="3"/>
  <c r="T317" i="3"/>
  <c r="R317" i="3"/>
  <c r="P317" i="3"/>
  <c r="J317" i="3"/>
  <c r="BF317" i="3" s="1"/>
  <c r="BK316" i="3"/>
  <c r="BI316" i="3"/>
  <c r="BH316" i="3"/>
  <c r="BG316" i="3"/>
  <c r="BE316" i="3"/>
  <c r="T316" i="3"/>
  <c r="R316" i="3"/>
  <c r="P316" i="3"/>
  <c r="J316" i="3"/>
  <c r="BF316" i="3" s="1"/>
  <c r="BK315" i="3"/>
  <c r="BI315" i="3"/>
  <c r="BH315" i="3"/>
  <c r="BG315" i="3"/>
  <c r="BE315" i="3"/>
  <c r="T315" i="3"/>
  <c r="R315" i="3"/>
  <c r="P315" i="3"/>
  <c r="J315" i="3"/>
  <c r="BF315" i="3" s="1"/>
  <c r="BK314" i="3"/>
  <c r="BI314" i="3"/>
  <c r="BH314" i="3"/>
  <c r="BG314" i="3"/>
  <c r="BE314" i="3"/>
  <c r="T314" i="3"/>
  <c r="R314" i="3"/>
  <c r="P314" i="3"/>
  <c r="J314" i="3"/>
  <c r="BF314" i="3" s="1"/>
  <c r="BK313" i="3"/>
  <c r="BI313" i="3"/>
  <c r="BH313" i="3"/>
  <c r="BG313" i="3"/>
  <c r="BE313" i="3"/>
  <c r="T313" i="3"/>
  <c r="R313" i="3"/>
  <c r="P313" i="3"/>
  <c r="J313" i="3"/>
  <c r="BF313" i="3" s="1"/>
  <c r="BK312" i="3"/>
  <c r="BI312" i="3"/>
  <c r="BH312" i="3"/>
  <c r="BG312" i="3"/>
  <c r="BE312" i="3"/>
  <c r="T312" i="3"/>
  <c r="R312" i="3"/>
  <c r="P312" i="3"/>
  <c r="J312" i="3"/>
  <c r="BF312" i="3" s="1"/>
  <c r="BK311" i="3"/>
  <c r="BI311" i="3"/>
  <c r="BH311" i="3"/>
  <c r="BG311" i="3"/>
  <c r="BE311" i="3"/>
  <c r="T311" i="3"/>
  <c r="R311" i="3"/>
  <c r="P311" i="3"/>
  <c r="J311" i="3"/>
  <c r="BF311" i="3" s="1"/>
  <c r="BK309" i="3"/>
  <c r="BI309" i="3"/>
  <c r="BH309" i="3"/>
  <c r="BG309" i="3"/>
  <c r="BE309" i="3"/>
  <c r="T309" i="3"/>
  <c r="R309" i="3"/>
  <c r="P309" i="3"/>
  <c r="J309" i="3"/>
  <c r="BF309" i="3" s="1"/>
  <c r="BK308" i="3"/>
  <c r="BI308" i="3"/>
  <c r="BH308" i="3"/>
  <c r="BG308" i="3"/>
  <c r="BE308" i="3"/>
  <c r="T308" i="3"/>
  <c r="R308" i="3"/>
  <c r="P308" i="3"/>
  <c r="J308" i="3"/>
  <c r="BF308" i="3" s="1"/>
  <c r="BK307" i="3"/>
  <c r="BI307" i="3"/>
  <c r="BH307" i="3"/>
  <c r="BG307" i="3"/>
  <c r="BE307" i="3"/>
  <c r="T307" i="3"/>
  <c r="R307" i="3"/>
  <c r="P307" i="3"/>
  <c r="J307" i="3"/>
  <c r="BF307" i="3" s="1"/>
  <c r="BK306" i="3"/>
  <c r="BI306" i="3"/>
  <c r="BH306" i="3"/>
  <c r="BG306" i="3"/>
  <c r="BE306" i="3"/>
  <c r="T306" i="3"/>
  <c r="R306" i="3"/>
  <c r="P306" i="3"/>
  <c r="J306" i="3"/>
  <c r="BF306" i="3" s="1"/>
  <c r="BK305" i="3"/>
  <c r="BI305" i="3"/>
  <c r="BH305" i="3"/>
  <c r="BG305" i="3"/>
  <c r="BE305" i="3"/>
  <c r="T305" i="3"/>
  <c r="R305" i="3"/>
  <c r="P305" i="3"/>
  <c r="J305" i="3"/>
  <c r="BF305" i="3" s="1"/>
  <c r="BK304" i="3"/>
  <c r="BI304" i="3"/>
  <c r="BH304" i="3"/>
  <c r="BG304" i="3"/>
  <c r="BE304" i="3"/>
  <c r="T304" i="3"/>
  <c r="R304" i="3"/>
  <c r="P304" i="3"/>
  <c r="J304" i="3"/>
  <c r="BF304" i="3" s="1"/>
  <c r="BK303" i="3"/>
  <c r="BI303" i="3"/>
  <c r="BH303" i="3"/>
  <c r="BG303" i="3"/>
  <c r="BE303" i="3"/>
  <c r="T303" i="3"/>
  <c r="R303" i="3"/>
  <c r="P303" i="3"/>
  <c r="J303" i="3"/>
  <c r="BF303" i="3" s="1"/>
  <c r="BK302" i="3"/>
  <c r="BI302" i="3"/>
  <c r="BH302" i="3"/>
  <c r="BG302" i="3"/>
  <c r="BE302" i="3"/>
  <c r="T302" i="3"/>
  <c r="R302" i="3"/>
  <c r="P302" i="3"/>
  <c r="J302" i="3"/>
  <c r="BF302" i="3" s="1"/>
  <c r="BK301" i="3"/>
  <c r="BI301" i="3"/>
  <c r="BH301" i="3"/>
  <c r="BG301" i="3"/>
  <c r="BE301" i="3"/>
  <c r="T301" i="3"/>
  <c r="R301" i="3"/>
  <c r="P301" i="3"/>
  <c r="J301" i="3"/>
  <c r="BF301" i="3" s="1"/>
  <c r="BK300" i="3"/>
  <c r="BI300" i="3"/>
  <c r="BH300" i="3"/>
  <c r="BG300" i="3"/>
  <c r="BE300" i="3"/>
  <c r="T300" i="3"/>
  <c r="R300" i="3"/>
  <c r="P300" i="3"/>
  <c r="J300" i="3"/>
  <c r="BF300" i="3" s="1"/>
  <c r="BK299" i="3"/>
  <c r="BI299" i="3"/>
  <c r="BH299" i="3"/>
  <c r="BG299" i="3"/>
  <c r="BE299" i="3"/>
  <c r="T299" i="3"/>
  <c r="R299" i="3"/>
  <c r="P299" i="3"/>
  <c r="J299" i="3"/>
  <c r="BF299" i="3" s="1"/>
  <c r="BK298" i="3"/>
  <c r="BI298" i="3"/>
  <c r="BH298" i="3"/>
  <c r="BG298" i="3"/>
  <c r="BE298" i="3"/>
  <c r="T298" i="3"/>
  <c r="R298" i="3"/>
  <c r="P298" i="3"/>
  <c r="J298" i="3"/>
  <c r="BF298" i="3" s="1"/>
  <c r="BK296" i="3"/>
  <c r="BI296" i="3"/>
  <c r="BH296" i="3"/>
  <c r="BG296" i="3"/>
  <c r="BE296" i="3"/>
  <c r="T296" i="3"/>
  <c r="R296" i="3"/>
  <c r="P296" i="3"/>
  <c r="J296" i="3"/>
  <c r="BF296" i="3" s="1"/>
  <c r="BK295" i="3"/>
  <c r="BI295" i="3"/>
  <c r="BH295" i="3"/>
  <c r="BG295" i="3"/>
  <c r="BE295" i="3"/>
  <c r="T295" i="3"/>
  <c r="R295" i="3"/>
  <c r="P295" i="3"/>
  <c r="J295" i="3"/>
  <c r="BF295" i="3" s="1"/>
  <c r="BK294" i="3"/>
  <c r="BI294" i="3"/>
  <c r="BH294" i="3"/>
  <c r="BG294" i="3"/>
  <c r="BE294" i="3"/>
  <c r="T294" i="3"/>
  <c r="R294" i="3"/>
  <c r="P294" i="3"/>
  <c r="J294" i="3"/>
  <c r="BF294" i="3" s="1"/>
  <c r="BK293" i="3"/>
  <c r="BI293" i="3"/>
  <c r="BH293" i="3"/>
  <c r="BG293" i="3"/>
  <c r="BE293" i="3"/>
  <c r="T293" i="3"/>
  <c r="R293" i="3"/>
  <c r="P293" i="3"/>
  <c r="J293" i="3"/>
  <c r="BF293" i="3" s="1"/>
  <c r="BK292" i="3"/>
  <c r="BI292" i="3"/>
  <c r="BH292" i="3"/>
  <c r="BG292" i="3"/>
  <c r="BE292" i="3"/>
  <c r="T292" i="3"/>
  <c r="R292" i="3"/>
  <c r="P292" i="3"/>
  <c r="J292" i="3"/>
  <c r="BF292" i="3" s="1"/>
  <c r="BK291" i="3"/>
  <c r="BI291" i="3"/>
  <c r="BH291" i="3"/>
  <c r="BG291" i="3"/>
  <c r="BE291" i="3"/>
  <c r="T291" i="3"/>
  <c r="R291" i="3"/>
  <c r="P291" i="3"/>
  <c r="J291" i="3"/>
  <c r="BF291" i="3" s="1"/>
  <c r="BK290" i="3"/>
  <c r="BI290" i="3"/>
  <c r="BH290" i="3"/>
  <c r="BG290" i="3"/>
  <c r="BE290" i="3"/>
  <c r="T290" i="3"/>
  <c r="R290" i="3"/>
  <c r="P290" i="3"/>
  <c r="J290" i="3"/>
  <c r="BF290" i="3" s="1"/>
  <c r="BK288" i="3"/>
  <c r="BI288" i="3"/>
  <c r="BH288" i="3"/>
  <c r="BG288" i="3"/>
  <c r="BE288" i="3"/>
  <c r="T288" i="3"/>
  <c r="R288" i="3"/>
  <c r="P288" i="3"/>
  <c r="J288" i="3"/>
  <c r="BF288" i="3" s="1"/>
  <c r="BK287" i="3"/>
  <c r="BI287" i="3"/>
  <c r="BH287" i="3"/>
  <c r="BG287" i="3"/>
  <c r="BE287" i="3"/>
  <c r="T287" i="3"/>
  <c r="R287" i="3"/>
  <c r="P287" i="3"/>
  <c r="J287" i="3"/>
  <c r="BF287" i="3" s="1"/>
  <c r="BK286" i="3"/>
  <c r="BI286" i="3"/>
  <c r="BH286" i="3"/>
  <c r="BG286" i="3"/>
  <c r="BE286" i="3"/>
  <c r="T286" i="3"/>
  <c r="R286" i="3"/>
  <c r="P286" i="3"/>
  <c r="J286" i="3"/>
  <c r="BF286" i="3" s="1"/>
  <c r="BK285" i="3"/>
  <c r="BI285" i="3"/>
  <c r="BH285" i="3"/>
  <c r="BG285" i="3"/>
  <c r="BE285" i="3"/>
  <c r="T285" i="3"/>
  <c r="R285" i="3"/>
  <c r="P285" i="3"/>
  <c r="J285" i="3"/>
  <c r="BF285" i="3" s="1"/>
  <c r="BK284" i="3"/>
  <c r="BI284" i="3"/>
  <c r="BH284" i="3"/>
  <c r="BG284" i="3"/>
  <c r="BE284" i="3"/>
  <c r="T284" i="3"/>
  <c r="R284" i="3"/>
  <c r="P284" i="3"/>
  <c r="J284" i="3"/>
  <c r="BF284" i="3" s="1"/>
  <c r="BK283" i="3"/>
  <c r="BI283" i="3"/>
  <c r="BH283" i="3"/>
  <c r="BG283" i="3"/>
  <c r="BE283" i="3"/>
  <c r="T283" i="3"/>
  <c r="R283" i="3"/>
  <c r="P283" i="3"/>
  <c r="J283" i="3"/>
  <c r="BF283" i="3" s="1"/>
  <c r="BK282" i="3"/>
  <c r="BI282" i="3"/>
  <c r="BH282" i="3"/>
  <c r="BG282" i="3"/>
  <c r="BE282" i="3"/>
  <c r="T282" i="3"/>
  <c r="R282" i="3"/>
  <c r="P282" i="3"/>
  <c r="J282" i="3"/>
  <c r="BF282" i="3" s="1"/>
  <c r="BK281" i="3"/>
  <c r="BI281" i="3"/>
  <c r="BH281" i="3"/>
  <c r="BG281" i="3"/>
  <c r="BE281" i="3"/>
  <c r="T281" i="3"/>
  <c r="R281" i="3"/>
  <c r="P281" i="3"/>
  <c r="J281" i="3"/>
  <c r="BF281" i="3" s="1"/>
  <c r="BK280" i="3"/>
  <c r="BI280" i="3"/>
  <c r="BH280" i="3"/>
  <c r="BG280" i="3"/>
  <c r="BE280" i="3"/>
  <c r="T280" i="3"/>
  <c r="R280" i="3"/>
  <c r="P280" i="3"/>
  <c r="J280" i="3"/>
  <c r="BF280" i="3" s="1"/>
  <c r="BK279" i="3"/>
  <c r="BI279" i="3"/>
  <c r="BH279" i="3"/>
  <c r="BG279" i="3"/>
  <c r="BE279" i="3"/>
  <c r="T279" i="3"/>
  <c r="R279" i="3"/>
  <c r="P279" i="3"/>
  <c r="J279" i="3"/>
  <c r="BF279" i="3" s="1"/>
  <c r="BK278" i="3"/>
  <c r="BI278" i="3"/>
  <c r="BH278" i="3"/>
  <c r="BG278" i="3"/>
  <c r="BE278" i="3"/>
  <c r="T278" i="3"/>
  <c r="R278" i="3"/>
  <c r="P278" i="3"/>
  <c r="J278" i="3"/>
  <c r="BF278" i="3" s="1"/>
  <c r="BK277" i="3"/>
  <c r="BI277" i="3"/>
  <c r="BH277" i="3"/>
  <c r="BG277" i="3"/>
  <c r="BE277" i="3"/>
  <c r="T277" i="3"/>
  <c r="R277" i="3"/>
  <c r="P277" i="3"/>
  <c r="J277" i="3"/>
  <c r="BF277" i="3" s="1"/>
  <c r="BK276" i="3"/>
  <c r="BI276" i="3"/>
  <c r="BH276" i="3"/>
  <c r="BG276" i="3"/>
  <c r="BE276" i="3"/>
  <c r="T276" i="3"/>
  <c r="R276" i="3"/>
  <c r="P276" i="3"/>
  <c r="J276" i="3"/>
  <c r="BF276" i="3" s="1"/>
  <c r="BK275" i="3"/>
  <c r="BI275" i="3"/>
  <c r="BH275" i="3"/>
  <c r="BG275" i="3"/>
  <c r="BE275" i="3"/>
  <c r="T275" i="3"/>
  <c r="R275" i="3"/>
  <c r="P275" i="3"/>
  <c r="J275" i="3"/>
  <c r="BF275" i="3" s="1"/>
  <c r="BK274" i="3"/>
  <c r="BI274" i="3"/>
  <c r="BH274" i="3"/>
  <c r="BG274" i="3"/>
  <c r="BE274" i="3"/>
  <c r="T274" i="3"/>
  <c r="R274" i="3"/>
  <c r="P274" i="3"/>
  <c r="J274" i="3"/>
  <c r="BF274" i="3" s="1"/>
  <c r="BK273" i="3"/>
  <c r="BI273" i="3"/>
  <c r="BH273" i="3"/>
  <c r="BG273" i="3"/>
  <c r="BE273" i="3"/>
  <c r="T273" i="3"/>
  <c r="R273" i="3"/>
  <c r="P273" i="3"/>
  <c r="J273" i="3"/>
  <c r="BF273" i="3" s="1"/>
  <c r="BK271" i="3"/>
  <c r="BI271" i="3"/>
  <c r="BH271" i="3"/>
  <c r="BG271" i="3"/>
  <c r="BE271" i="3"/>
  <c r="T271" i="3"/>
  <c r="R271" i="3"/>
  <c r="P271" i="3"/>
  <c r="J271" i="3"/>
  <c r="BF271" i="3" s="1"/>
  <c r="BK267" i="3"/>
  <c r="BI267" i="3"/>
  <c r="BH267" i="3"/>
  <c r="BG267" i="3"/>
  <c r="BE267" i="3"/>
  <c r="T267" i="3"/>
  <c r="R267" i="3"/>
  <c r="P267" i="3"/>
  <c r="J267" i="3"/>
  <c r="BF267" i="3" s="1"/>
  <c r="BK266" i="3"/>
  <c r="BI266" i="3"/>
  <c r="BH266" i="3"/>
  <c r="BG266" i="3"/>
  <c r="BE266" i="3"/>
  <c r="T266" i="3"/>
  <c r="R266" i="3"/>
  <c r="P266" i="3"/>
  <c r="J266" i="3"/>
  <c r="BF266" i="3" s="1"/>
  <c r="BK265" i="3"/>
  <c r="BI265" i="3"/>
  <c r="BH265" i="3"/>
  <c r="BG265" i="3"/>
  <c r="BE265" i="3"/>
  <c r="T265" i="3"/>
  <c r="R265" i="3"/>
  <c r="P265" i="3"/>
  <c r="J265" i="3"/>
  <c r="BF265" i="3" s="1"/>
  <c r="BK264" i="3"/>
  <c r="BI264" i="3"/>
  <c r="BH264" i="3"/>
  <c r="BG264" i="3"/>
  <c r="BE264" i="3"/>
  <c r="T264" i="3"/>
  <c r="R264" i="3"/>
  <c r="P264" i="3"/>
  <c r="J264" i="3"/>
  <c r="BF264" i="3" s="1"/>
  <c r="BK263" i="3"/>
  <c r="BI263" i="3"/>
  <c r="BH263" i="3"/>
  <c r="BG263" i="3"/>
  <c r="BE263" i="3"/>
  <c r="T263" i="3"/>
  <c r="R263" i="3"/>
  <c r="P263" i="3"/>
  <c r="J263" i="3"/>
  <c r="BF263" i="3" s="1"/>
  <c r="BK262" i="3"/>
  <c r="BI262" i="3"/>
  <c r="BH262" i="3"/>
  <c r="BG262" i="3"/>
  <c r="BE262" i="3"/>
  <c r="T262" i="3"/>
  <c r="R262" i="3"/>
  <c r="P262" i="3"/>
  <c r="J262" i="3"/>
  <c r="BF262" i="3" s="1"/>
  <c r="BK261" i="3"/>
  <c r="BI261" i="3"/>
  <c r="BH261" i="3"/>
  <c r="BG261" i="3"/>
  <c r="BE261" i="3"/>
  <c r="T261" i="3"/>
  <c r="R261" i="3"/>
  <c r="P261" i="3"/>
  <c r="J261" i="3"/>
  <c r="BF261" i="3" s="1"/>
  <c r="BK260" i="3"/>
  <c r="BI260" i="3"/>
  <c r="BH260" i="3"/>
  <c r="BG260" i="3"/>
  <c r="BE260" i="3"/>
  <c r="T260" i="3"/>
  <c r="R260" i="3"/>
  <c r="P260" i="3"/>
  <c r="J260" i="3"/>
  <c r="BF260" i="3" s="1"/>
  <c r="BK259" i="3"/>
  <c r="BI259" i="3"/>
  <c r="BH259" i="3"/>
  <c r="BG259" i="3"/>
  <c r="BE259" i="3"/>
  <c r="T259" i="3"/>
  <c r="R259" i="3"/>
  <c r="P259" i="3"/>
  <c r="J259" i="3"/>
  <c r="BF259" i="3" s="1"/>
  <c r="BK258" i="3"/>
  <c r="BI258" i="3"/>
  <c r="BH258" i="3"/>
  <c r="BG258" i="3"/>
  <c r="BE258" i="3"/>
  <c r="T258" i="3"/>
  <c r="R258" i="3"/>
  <c r="P258" i="3"/>
  <c r="J258" i="3"/>
  <c r="BF258" i="3" s="1"/>
  <c r="BK257" i="3"/>
  <c r="BI257" i="3"/>
  <c r="BH257" i="3"/>
  <c r="BG257" i="3"/>
  <c r="BE257" i="3"/>
  <c r="T257" i="3"/>
  <c r="R257" i="3"/>
  <c r="P257" i="3"/>
  <c r="J257" i="3"/>
  <c r="BF257" i="3" s="1"/>
  <c r="BK256" i="3"/>
  <c r="BI256" i="3"/>
  <c r="BH256" i="3"/>
  <c r="BG256" i="3"/>
  <c r="BE256" i="3"/>
  <c r="T256" i="3"/>
  <c r="R256" i="3"/>
  <c r="P256" i="3"/>
  <c r="J256" i="3"/>
  <c r="BF256" i="3" s="1"/>
  <c r="BK255" i="3"/>
  <c r="BI255" i="3"/>
  <c r="BH255" i="3"/>
  <c r="BG255" i="3"/>
  <c r="BE255" i="3"/>
  <c r="T255" i="3"/>
  <c r="R255" i="3"/>
  <c r="P255" i="3"/>
  <c r="J255" i="3"/>
  <c r="BF255" i="3" s="1"/>
  <c r="BK254" i="3"/>
  <c r="BI254" i="3"/>
  <c r="BH254" i="3"/>
  <c r="BG254" i="3"/>
  <c r="BE254" i="3"/>
  <c r="T254" i="3"/>
  <c r="R254" i="3"/>
  <c r="P254" i="3"/>
  <c r="J254" i="3"/>
  <c r="BF254" i="3" s="1"/>
  <c r="BK253" i="3"/>
  <c r="BI253" i="3"/>
  <c r="BH253" i="3"/>
  <c r="BG253" i="3"/>
  <c r="BE253" i="3"/>
  <c r="T253" i="3"/>
  <c r="R253" i="3"/>
  <c r="P253" i="3"/>
  <c r="J253" i="3"/>
  <c r="BF253" i="3" s="1"/>
  <c r="BK252" i="3"/>
  <c r="BI252" i="3"/>
  <c r="BH252" i="3"/>
  <c r="BG252" i="3"/>
  <c r="BE252" i="3"/>
  <c r="T252" i="3"/>
  <c r="R252" i="3"/>
  <c r="P252" i="3"/>
  <c r="J252" i="3"/>
  <c r="BF252" i="3" s="1"/>
  <c r="BK251" i="3"/>
  <c r="BI251" i="3"/>
  <c r="BH251" i="3"/>
  <c r="BG251" i="3"/>
  <c r="BE251" i="3"/>
  <c r="T251" i="3"/>
  <c r="R251" i="3"/>
  <c r="P251" i="3"/>
  <c r="J251" i="3"/>
  <c r="BF251" i="3" s="1"/>
  <c r="BK250" i="3"/>
  <c r="BI250" i="3"/>
  <c r="BH250" i="3"/>
  <c r="BG250" i="3"/>
  <c r="BE250" i="3"/>
  <c r="T250" i="3"/>
  <c r="R250" i="3"/>
  <c r="P250" i="3"/>
  <c r="J250" i="3"/>
  <c r="BF250" i="3" s="1"/>
  <c r="BK249" i="3"/>
  <c r="BI249" i="3"/>
  <c r="BH249" i="3"/>
  <c r="BG249" i="3"/>
  <c r="BE249" i="3"/>
  <c r="T249" i="3"/>
  <c r="R249" i="3"/>
  <c r="P249" i="3"/>
  <c r="J249" i="3"/>
  <c r="BF249" i="3" s="1"/>
  <c r="BK248" i="3"/>
  <c r="BI248" i="3"/>
  <c r="BH248" i="3"/>
  <c r="BG248" i="3"/>
  <c r="BE248" i="3"/>
  <c r="T248" i="3"/>
  <c r="R248" i="3"/>
  <c r="P248" i="3"/>
  <c r="J248" i="3"/>
  <c r="BF248" i="3" s="1"/>
  <c r="BK246" i="3"/>
  <c r="BI246" i="3"/>
  <c r="BH246" i="3"/>
  <c r="BG246" i="3"/>
  <c r="BE246" i="3"/>
  <c r="T246" i="3"/>
  <c r="R246" i="3"/>
  <c r="P246" i="3"/>
  <c r="J246" i="3"/>
  <c r="BF246" i="3" s="1"/>
  <c r="BK245" i="3"/>
  <c r="BI245" i="3"/>
  <c r="BH245" i="3"/>
  <c r="BG245" i="3"/>
  <c r="BE245" i="3"/>
  <c r="T245" i="3"/>
  <c r="R245" i="3"/>
  <c r="P245" i="3"/>
  <c r="J245" i="3"/>
  <c r="BF245" i="3" s="1"/>
  <c r="BK244" i="3"/>
  <c r="BI244" i="3"/>
  <c r="BH244" i="3"/>
  <c r="BG244" i="3"/>
  <c r="BE244" i="3"/>
  <c r="T244" i="3"/>
  <c r="R244" i="3"/>
  <c r="P244" i="3"/>
  <c r="J244" i="3"/>
  <c r="BF244" i="3" s="1"/>
  <c r="BK243" i="3"/>
  <c r="BI243" i="3"/>
  <c r="BH243" i="3"/>
  <c r="BG243" i="3"/>
  <c r="BE243" i="3"/>
  <c r="T243" i="3"/>
  <c r="R243" i="3"/>
  <c r="P243" i="3"/>
  <c r="J243" i="3"/>
  <c r="BF243" i="3" s="1"/>
  <c r="BK242" i="3"/>
  <c r="BI242" i="3"/>
  <c r="BH242" i="3"/>
  <c r="BG242" i="3"/>
  <c r="BE242" i="3"/>
  <c r="T242" i="3"/>
  <c r="R242" i="3"/>
  <c r="P242" i="3"/>
  <c r="J242" i="3"/>
  <c r="BF242" i="3" s="1"/>
  <c r="BK241" i="3"/>
  <c r="BI241" i="3"/>
  <c r="BH241" i="3"/>
  <c r="BG241" i="3"/>
  <c r="BE241" i="3"/>
  <c r="T241" i="3"/>
  <c r="R241" i="3"/>
  <c r="P241" i="3"/>
  <c r="J241" i="3"/>
  <c r="BF241" i="3" s="1"/>
  <c r="BK240" i="3"/>
  <c r="BI240" i="3"/>
  <c r="BH240" i="3"/>
  <c r="BG240" i="3"/>
  <c r="BE240" i="3"/>
  <c r="T240" i="3"/>
  <c r="R240" i="3"/>
  <c r="P240" i="3"/>
  <c r="J240" i="3"/>
  <c r="BF240" i="3" s="1"/>
  <c r="BK239" i="3"/>
  <c r="BI239" i="3"/>
  <c r="BH239" i="3"/>
  <c r="BG239" i="3"/>
  <c r="BE239" i="3"/>
  <c r="T239" i="3"/>
  <c r="R239" i="3"/>
  <c r="P239" i="3"/>
  <c r="J239" i="3"/>
  <c r="BF239" i="3" s="1"/>
  <c r="BK238" i="3"/>
  <c r="BI238" i="3"/>
  <c r="BH238" i="3"/>
  <c r="BG238" i="3"/>
  <c r="BE238" i="3"/>
  <c r="T238" i="3"/>
  <c r="R238" i="3"/>
  <c r="P238" i="3"/>
  <c r="J238" i="3"/>
  <c r="BF238" i="3" s="1"/>
  <c r="BK237" i="3"/>
  <c r="BI237" i="3"/>
  <c r="BH237" i="3"/>
  <c r="BG237" i="3"/>
  <c r="BE237" i="3"/>
  <c r="T237" i="3"/>
  <c r="R237" i="3"/>
  <c r="P237" i="3"/>
  <c r="J237" i="3"/>
  <c r="BF237" i="3" s="1"/>
  <c r="BK236" i="3"/>
  <c r="BI236" i="3"/>
  <c r="BH236" i="3"/>
  <c r="BG236" i="3"/>
  <c r="BE236" i="3"/>
  <c r="T236" i="3"/>
  <c r="R236" i="3"/>
  <c r="P236" i="3"/>
  <c r="J236" i="3"/>
  <c r="BF236" i="3" s="1"/>
  <c r="BK235" i="3"/>
  <c r="BI235" i="3"/>
  <c r="BH235" i="3"/>
  <c r="BG235" i="3"/>
  <c r="BE235" i="3"/>
  <c r="T235" i="3"/>
  <c r="R235" i="3"/>
  <c r="P235" i="3"/>
  <c r="J235" i="3"/>
  <c r="BF235" i="3" s="1"/>
  <c r="BK234" i="3"/>
  <c r="BI234" i="3"/>
  <c r="BH234" i="3"/>
  <c r="BG234" i="3"/>
  <c r="BE234" i="3"/>
  <c r="T234" i="3"/>
  <c r="R234" i="3"/>
  <c r="P234" i="3"/>
  <c r="J234" i="3"/>
  <c r="BF234" i="3" s="1"/>
  <c r="BK232" i="3"/>
  <c r="BI232" i="3"/>
  <c r="BH232" i="3"/>
  <c r="BG232" i="3"/>
  <c r="BE232" i="3"/>
  <c r="T232" i="3"/>
  <c r="R232" i="3"/>
  <c r="P232" i="3"/>
  <c r="J232" i="3"/>
  <c r="BF232" i="3" s="1"/>
  <c r="BK231" i="3"/>
  <c r="BI231" i="3"/>
  <c r="BH231" i="3"/>
  <c r="BG231" i="3"/>
  <c r="BE231" i="3"/>
  <c r="T231" i="3"/>
  <c r="R231" i="3"/>
  <c r="P231" i="3"/>
  <c r="J231" i="3"/>
  <c r="BF231" i="3" s="1"/>
  <c r="BK230" i="3"/>
  <c r="BI230" i="3"/>
  <c r="BH230" i="3"/>
  <c r="BG230" i="3"/>
  <c r="BE230" i="3"/>
  <c r="T230" i="3"/>
  <c r="R230" i="3"/>
  <c r="P230" i="3"/>
  <c r="J230" i="3"/>
  <c r="BF230" i="3" s="1"/>
  <c r="BK229" i="3"/>
  <c r="BI229" i="3"/>
  <c r="BH229" i="3"/>
  <c r="BG229" i="3"/>
  <c r="BE229" i="3"/>
  <c r="T229" i="3"/>
  <c r="R229" i="3"/>
  <c r="P229" i="3"/>
  <c r="J229" i="3"/>
  <c r="BF229" i="3" s="1"/>
  <c r="BK228" i="3"/>
  <c r="BI228" i="3"/>
  <c r="BH228" i="3"/>
  <c r="BG228" i="3"/>
  <c r="BE228" i="3"/>
  <c r="T228" i="3"/>
  <c r="R228" i="3"/>
  <c r="P228" i="3"/>
  <c r="J228" i="3"/>
  <c r="BF228" i="3" s="1"/>
  <c r="BK227" i="3"/>
  <c r="BI227" i="3"/>
  <c r="BH227" i="3"/>
  <c r="BG227" i="3"/>
  <c r="BE227" i="3"/>
  <c r="T227" i="3"/>
  <c r="R227" i="3"/>
  <c r="P227" i="3"/>
  <c r="J227" i="3"/>
  <c r="BF227" i="3" s="1"/>
  <c r="BK225" i="3"/>
  <c r="BI225" i="3"/>
  <c r="BH225" i="3"/>
  <c r="BG225" i="3"/>
  <c r="BE225" i="3"/>
  <c r="T225" i="3"/>
  <c r="R225" i="3"/>
  <c r="P225" i="3"/>
  <c r="J225" i="3"/>
  <c r="BF225" i="3" s="1"/>
  <c r="BK224" i="3"/>
  <c r="BI224" i="3"/>
  <c r="BH224" i="3"/>
  <c r="BG224" i="3"/>
  <c r="BE224" i="3"/>
  <c r="T224" i="3"/>
  <c r="R224" i="3"/>
  <c r="P224" i="3"/>
  <c r="J224" i="3"/>
  <c r="BF224" i="3" s="1"/>
  <c r="BK223" i="3"/>
  <c r="BI223" i="3"/>
  <c r="BH223" i="3"/>
  <c r="BG223" i="3"/>
  <c r="BE223" i="3"/>
  <c r="T223" i="3"/>
  <c r="R223" i="3"/>
  <c r="P223" i="3"/>
  <c r="J223" i="3"/>
  <c r="BF223" i="3" s="1"/>
  <c r="BK222" i="3"/>
  <c r="BI222" i="3"/>
  <c r="BH222" i="3"/>
  <c r="BG222" i="3"/>
  <c r="BE222" i="3"/>
  <c r="T222" i="3"/>
  <c r="R222" i="3"/>
  <c r="P222" i="3"/>
  <c r="J222" i="3"/>
  <c r="BF222" i="3" s="1"/>
  <c r="BK221" i="3"/>
  <c r="BI221" i="3"/>
  <c r="BH221" i="3"/>
  <c r="BG221" i="3"/>
  <c r="BE221" i="3"/>
  <c r="T221" i="3"/>
  <c r="R221" i="3"/>
  <c r="P221" i="3"/>
  <c r="J221" i="3"/>
  <c r="BF221" i="3" s="1"/>
  <c r="BK220" i="3"/>
  <c r="BI220" i="3"/>
  <c r="BH220" i="3"/>
  <c r="BG220" i="3"/>
  <c r="BE220" i="3"/>
  <c r="T220" i="3"/>
  <c r="R220" i="3"/>
  <c r="P220" i="3"/>
  <c r="J220" i="3"/>
  <c r="BF220" i="3" s="1"/>
  <c r="BK219" i="3"/>
  <c r="BI219" i="3"/>
  <c r="BH219" i="3"/>
  <c r="BG219" i="3"/>
  <c r="BE219" i="3"/>
  <c r="T219" i="3"/>
  <c r="R219" i="3"/>
  <c r="P219" i="3"/>
  <c r="J219" i="3"/>
  <c r="BF219" i="3" s="1"/>
  <c r="BK218" i="3"/>
  <c r="BI218" i="3"/>
  <c r="BH218" i="3"/>
  <c r="BG218" i="3"/>
  <c r="BE218" i="3"/>
  <c r="T218" i="3"/>
  <c r="R218" i="3"/>
  <c r="P218" i="3"/>
  <c r="J218" i="3"/>
  <c r="BF218" i="3" s="1"/>
  <c r="BK216" i="3"/>
  <c r="BI216" i="3"/>
  <c r="BH216" i="3"/>
  <c r="BG216" i="3"/>
  <c r="BE216" i="3"/>
  <c r="T216" i="3"/>
  <c r="R216" i="3"/>
  <c r="P216" i="3"/>
  <c r="J216" i="3"/>
  <c r="BF216" i="3" s="1"/>
  <c r="BK215" i="3"/>
  <c r="BI215" i="3"/>
  <c r="BH215" i="3"/>
  <c r="BG215" i="3"/>
  <c r="BE215" i="3"/>
  <c r="T215" i="3"/>
  <c r="R215" i="3"/>
  <c r="P215" i="3"/>
  <c r="J215" i="3"/>
  <c r="BF215" i="3" s="1"/>
  <c r="BK214" i="3"/>
  <c r="BI214" i="3"/>
  <c r="BH214" i="3"/>
  <c r="BG214" i="3"/>
  <c r="BE214" i="3"/>
  <c r="T214" i="3"/>
  <c r="R214" i="3"/>
  <c r="P214" i="3"/>
  <c r="J214" i="3"/>
  <c r="BF214" i="3" s="1"/>
  <c r="BK213" i="3"/>
  <c r="BI213" i="3"/>
  <c r="BH213" i="3"/>
  <c r="BG213" i="3"/>
  <c r="BE213" i="3"/>
  <c r="T213" i="3"/>
  <c r="R213" i="3"/>
  <c r="P213" i="3"/>
  <c r="J213" i="3"/>
  <c r="BF213" i="3" s="1"/>
  <c r="BK212" i="3"/>
  <c r="BI212" i="3"/>
  <c r="BH212" i="3"/>
  <c r="BG212" i="3"/>
  <c r="BE212" i="3"/>
  <c r="T212" i="3"/>
  <c r="R212" i="3"/>
  <c r="P212" i="3"/>
  <c r="J212" i="3"/>
  <c r="BF212" i="3" s="1"/>
  <c r="BK211" i="3"/>
  <c r="BI211" i="3"/>
  <c r="BH211" i="3"/>
  <c r="BG211" i="3"/>
  <c r="BE211" i="3"/>
  <c r="T211" i="3"/>
  <c r="R211" i="3"/>
  <c r="P211" i="3"/>
  <c r="J211" i="3"/>
  <c r="BF211" i="3" s="1"/>
  <c r="BK208" i="3"/>
  <c r="BK207" i="3" s="1"/>
  <c r="J207" i="3" s="1"/>
  <c r="J104" i="3" s="1"/>
  <c r="BI208" i="3"/>
  <c r="BH208" i="3"/>
  <c r="BG208" i="3"/>
  <c r="BE208" i="3"/>
  <c r="T208" i="3"/>
  <c r="T207" i="3" s="1"/>
  <c r="R208" i="3"/>
  <c r="R207" i="3" s="1"/>
  <c r="P208" i="3"/>
  <c r="P207" i="3" s="1"/>
  <c r="J208" i="3"/>
  <c r="BF208" i="3" s="1"/>
  <c r="BK206" i="3"/>
  <c r="BI206" i="3"/>
  <c r="BH206" i="3"/>
  <c r="BG206" i="3"/>
  <c r="BE206" i="3"/>
  <c r="T206" i="3"/>
  <c r="R206" i="3"/>
  <c r="P206" i="3"/>
  <c r="J206" i="3"/>
  <c r="BF206" i="3" s="1"/>
  <c r="BK205" i="3"/>
  <c r="BI205" i="3"/>
  <c r="BH205" i="3"/>
  <c r="BG205" i="3"/>
  <c r="BE205" i="3"/>
  <c r="T205" i="3"/>
  <c r="R205" i="3"/>
  <c r="P205" i="3"/>
  <c r="J205" i="3"/>
  <c r="BF205" i="3" s="1"/>
  <c r="BK204" i="3"/>
  <c r="BI204" i="3"/>
  <c r="BH204" i="3"/>
  <c r="BG204" i="3"/>
  <c r="BE204" i="3"/>
  <c r="T204" i="3"/>
  <c r="R204" i="3"/>
  <c r="P204" i="3"/>
  <c r="J204" i="3"/>
  <c r="BF204" i="3" s="1"/>
  <c r="BK203" i="3"/>
  <c r="BI203" i="3"/>
  <c r="BH203" i="3"/>
  <c r="BG203" i="3"/>
  <c r="BE203" i="3"/>
  <c r="T203" i="3"/>
  <c r="R203" i="3"/>
  <c r="P203" i="3"/>
  <c r="J203" i="3"/>
  <c r="BF203" i="3" s="1"/>
  <c r="BK202" i="3"/>
  <c r="BI202" i="3"/>
  <c r="BH202" i="3"/>
  <c r="BG202" i="3"/>
  <c r="BE202" i="3"/>
  <c r="T202" i="3"/>
  <c r="R202" i="3"/>
  <c r="P202" i="3"/>
  <c r="J202" i="3"/>
  <c r="BF202" i="3" s="1"/>
  <c r="BK201" i="3"/>
  <c r="BI201" i="3"/>
  <c r="BH201" i="3"/>
  <c r="BG201" i="3"/>
  <c r="BE201" i="3"/>
  <c r="T201" i="3"/>
  <c r="R201" i="3"/>
  <c r="P201" i="3"/>
  <c r="J201" i="3"/>
  <c r="BF201" i="3" s="1"/>
  <c r="BK200" i="3"/>
  <c r="BI200" i="3"/>
  <c r="BH200" i="3"/>
  <c r="BG200" i="3"/>
  <c r="BE200" i="3"/>
  <c r="T200" i="3"/>
  <c r="R200" i="3"/>
  <c r="P200" i="3"/>
  <c r="J200" i="3"/>
  <c r="BF200" i="3" s="1"/>
  <c r="BK199" i="3"/>
  <c r="BI199" i="3"/>
  <c r="BH199" i="3"/>
  <c r="BG199" i="3"/>
  <c r="BE199" i="3"/>
  <c r="T199" i="3"/>
  <c r="R199" i="3"/>
  <c r="P199" i="3"/>
  <c r="J199" i="3"/>
  <c r="BF199" i="3" s="1"/>
  <c r="BK198" i="3"/>
  <c r="BI198" i="3"/>
  <c r="BH198" i="3"/>
  <c r="BG198" i="3"/>
  <c r="BE198" i="3"/>
  <c r="T198" i="3"/>
  <c r="R198" i="3"/>
  <c r="P198" i="3"/>
  <c r="J198" i="3"/>
  <c r="BF198" i="3" s="1"/>
  <c r="BK197" i="3"/>
  <c r="BI197" i="3"/>
  <c r="BH197" i="3"/>
  <c r="BG197" i="3"/>
  <c r="BE197" i="3"/>
  <c r="T197" i="3"/>
  <c r="R197" i="3"/>
  <c r="P197" i="3"/>
  <c r="J197" i="3"/>
  <c r="BF197" i="3" s="1"/>
  <c r="BK196" i="3"/>
  <c r="BI196" i="3"/>
  <c r="BH196" i="3"/>
  <c r="BG196" i="3"/>
  <c r="BE196" i="3"/>
  <c r="T196" i="3"/>
  <c r="R196" i="3"/>
  <c r="P196" i="3"/>
  <c r="J196" i="3"/>
  <c r="BF196" i="3" s="1"/>
  <c r="BK194" i="3"/>
  <c r="BI194" i="3"/>
  <c r="BH194" i="3"/>
  <c r="BG194" i="3"/>
  <c r="BE194" i="3"/>
  <c r="T194" i="3"/>
  <c r="R194" i="3"/>
  <c r="P194" i="3"/>
  <c r="J194" i="3"/>
  <c r="BF194" i="3" s="1"/>
  <c r="BK193" i="3"/>
  <c r="BI193" i="3"/>
  <c r="BH193" i="3"/>
  <c r="BG193" i="3"/>
  <c r="BE193" i="3"/>
  <c r="T193" i="3"/>
  <c r="R193" i="3"/>
  <c r="P193" i="3"/>
  <c r="J193" i="3"/>
  <c r="BF193" i="3" s="1"/>
  <c r="BK192" i="3"/>
  <c r="BI192" i="3"/>
  <c r="BH192" i="3"/>
  <c r="BG192" i="3"/>
  <c r="BE192" i="3"/>
  <c r="T192" i="3"/>
  <c r="R192" i="3"/>
  <c r="P192" i="3"/>
  <c r="J192" i="3"/>
  <c r="BF192" i="3" s="1"/>
  <c r="BK191" i="3"/>
  <c r="BI191" i="3"/>
  <c r="BH191" i="3"/>
  <c r="BG191" i="3"/>
  <c r="BE191" i="3"/>
  <c r="T191" i="3"/>
  <c r="R191" i="3"/>
  <c r="P191" i="3"/>
  <c r="J191" i="3"/>
  <c r="BF191" i="3" s="1"/>
  <c r="BK190" i="3"/>
  <c r="BI190" i="3"/>
  <c r="BH190" i="3"/>
  <c r="BG190" i="3"/>
  <c r="BE190" i="3"/>
  <c r="T190" i="3"/>
  <c r="R190" i="3"/>
  <c r="P190" i="3"/>
  <c r="J190" i="3"/>
  <c r="BF190" i="3" s="1"/>
  <c r="BK189" i="3"/>
  <c r="BI189" i="3"/>
  <c r="BH189" i="3"/>
  <c r="BG189" i="3"/>
  <c r="BE189" i="3"/>
  <c r="T189" i="3"/>
  <c r="R189" i="3"/>
  <c r="P189" i="3"/>
  <c r="J189" i="3"/>
  <c r="BF189" i="3" s="1"/>
  <c r="BK188" i="3"/>
  <c r="BI188" i="3"/>
  <c r="BH188" i="3"/>
  <c r="BG188" i="3"/>
  <c r="BE188" i="3"/>
  <c r="T188" i="3"/>
  <c r="R188" i="3"/>
  <c r="P188" i="3"/>
  <c r="J188" i="3"/>
  <c r="BF188" i="3" s="1"/>
  <c r="BK187" i="3"/>
  <c r="BI187" i="3"/>
  <c r="BH187" i="3"/>
  <c r="BG187" i="3"/>
  <c r="BE187" i="3"/>
  <c r="T187" i="3"/>
  <c r="R187" i="3"/>
  <c r="P187" i="3"/>
  <c r="J187" i="3"/>
  <c r="BF187" i="3" s="1"/>
  <c r="BK186" i="3"/>
  <c r="BI186" i="3"/>
  <c r="BH186" i="3"/>
  <c r="BG186" i="3"/>
  <c r="BE186" i="3"/>
  <c r="T186" i="3"/>
  <c r="R186" i="3"/>
  <c r="P186" i="3"/>
  <c r="J186" i="3"/>
  <c r="BF186" i="3" s="1"/>
  <c r="BK185" i="3"/>
  <c r="BI185" i="3"/>
  <c r="BH185" i="3"/>
  <c r="BG185" i="3"/>
  <c r="BE185" i="3"/>
  <c r="T185" i="3"/>
  <c r="R185" i="3"/>
  <c r="P185" i="3"/>
  <c r="J185" i="3"/>
  <c r="BF185" i="3" s="1"/>
  <c r="BK184" i="3"/>
  <c r="BI184" i="3"/>
  <c r="BH184" i="3"/>
  <c r="BG184" i="3"/>
  <c r="BE184" i="3"/>
  <c r="T184" i="3"/>
  <c r="R184" i="3"/>
  <c r="P184" i="3"/>
  <c r="J184" i="3"/>
  <c r="BF184" i="3" s="1"/>
  <c r="BK183" i="3"/>
  <c r="BI183" i="3"/>
  <c r="BH183" i="3"/>
  <c r="BG183" i="3"/>
  <c r="BE183" i="3"/>
  <c r="T183" i="3"/>
  <c r="R183" i="3"/>
  <c r="P183" i="3"/>
  <c r="J183" i="3"/>
  <c r="BF183" i="3" s="1"/>
  <c r="BK182" i="3"/>
  <c r="BI182" i="3"/>
  <c r="BH182" i="3"/>
  <c r="BG182" i="3"/>
  <c r="BE182" i="3"/>
  <c r="T182" i="3"/>
  <c r="R182" i="3"/>
  <c r="P182" i="3"/>
  <c r="J182" i="3"/>
  <c r="BF182" i="3" s="1"/>
  <c r="BK181" i="3"/>
  <c r="BI181" i="3"/>
  <c r="BH181" i="3"/>
  <c r="BG181" i="3"/>
  <c r="BE181" i="3"/>
  <c r="T181" i="3"/>
  <c r="R181" i="3"/>
  <c r="P181" i="3"/>
  <c r="J181" i="3"/>
  <c r="BF181" i="3" s="1"/>
  <c r="BK180" i="3"/>
  <c r="BI180" i="3"/>
  <c r="BH180" i="3"/>
  <c r="BG180" i="3"/>
  <c r="BE180" i="3"/>
  <c r="T180" i="3"/>
  <c r="R180" i="3"/>
  <c r="P180" i="3"/>
  <c r="J180" i="3"/>
  <c r="BF180" i="3" s="1"/>
  <c r="BK179" i="3"/>
  <c r="BI179" i="3"/>
  <c r="BH179" i="3"/>
  <c r="BG179" i="3"/>
  <c r="BE179" i="3"/>
  <c r="T179" i="3"/>
  <c r="R179" i="3"/>
  <c r="P179" i="3"/>
  <c r="J179" i="3"/>
  <c r="BF179" i="3" s="1"/>
  <c r="BK178" i="3"/>
  <c r="BI178" i="3"/>
  <c r="BH178" i="3"/>
  <c r="BG178" i="3"/>
  <c r="BE178" i="3"/>
  <c r="T178" i="3"/>
  <c r="R178" i="3"/>
  <c r="P178" i="3"/>
  <c r="J178" i="3"/>
  <c r="BF178" i="3" s="1"/>
  <c r="BK177" i="3"/>
  <c r="BI177" i="3"/>
  <c r="BH177" i="3"/>
  <c r="BG177" i="3"/>
  <c r="BE177" i="3"/>
  <c r="T177" i="3"/>
  <c r="R177" i="3"/>
  <c r="P177" i="3"/>
  <c r="J177" i="3"/>
  <c r="BF177" i="3" s="1"/>
  <c r="BK176" i="3"/>
  <c r="BI176" i="3"/>
  <c r="BH176" i="3"/>
  <c r="BG176" i="3"/>
  <c r="BE176" i="3"/>
  <c r="T176" i="3"/>
  <c r="R176" i="3"/>
  <c r="P176" i="3"/>
  <c r="J176" i="3"/>
  <c r="BF176" i="3" s="1"/>
  <c r="BK175" i="3"/>
  <c r="BI175" i="3"/>
  <c r="BH175" i="3"/>
  <c r="BG175" i="3"/>
  <c r="BE175" i="3"/>
  <c r="T175" i="3"/>
  <c r="R175" i="3"/>
  <c r="P175" i="3"/>
  <c r="J175" i="3"/>
  <c r="BF175" i="3" s="1"/>
  <c r="BK174" i="3"/>
  <c r="BI174" i="3"/>
  <c r="BH174" i="3"/>
  <c r="BG174" i="3"/>
  <c r="BE174" i="3"/>
  <c r="T174" i="3"/>
  <c r="R174" i="3"/>
  <c r="P174" i="3"/>
  <c r="J174" i="3"/>
  <c r="BF174" i="3" s="1"/>
  <c r="BK173" i="3"/>
  <c r="BI173" i="3"/>
  <c r="BH173" i="3"/>
  <c r="BG173" i="3"/>
  <c r="BE173" i="3"/>
  <c r="T173" i="3"/>
  <c r="R173" i="3"/>
  <c r="P173" i="3"/>
  <c r="J173" i="3"/>
  <c r="BF173" i="3" s="1"/>
  <c r="BK172" i="3"/>
  <c r="BI172" i="3"/>
  <c r="BH172" i="3"/>
  <c r="BG172" i="3"/>
  <c r="BE172" i="3"/>
  <c r="T172" i="3"/>
  <c r="R172" i="3"/>
  <c r="P172" i="3"/>
  <c r="J172" i="3"/>
  <c r="BF172" i="3" s="1"/>
  <c r="J170" i="3"/>
  <c r="J101" i="3" s="1"/>
  <c r="BK169" i="3"/>
  <c r="BI169" i="3"/>
  <c r="BH169" i="3"/>
  <c r="BG169" i="3"/>
  <c r="BE169" i="3"/>
  <c r="T169" i="3"/>
  <c r="R169" i="3"/>
  <c r="P169" i="3"/>
  <c r="J169" i="3"/>
  <c r="BF169" i="3" s="1"/>
  <c r="BK168" i="3"/>
  <c r="BI168" i="3"/>
  <c r="BH168" i="3"/>
  <c r="BG168" i="3"/>
  <c r="BE168" i="3"/>
  <c r="T168" i="3"/>
  <c r="R168" i="3"/>
  <c r="P168" i="3"/>
  <c r="J168" i="3"/>
  <c r="BF168" i="3" s="1"/>
  <c r="BK167" i="3"/>
  <c r="BI167" i="3"/>
  <c r="BH167" i="3"/>
  <c r="BG167" i="3"/>
  <c r="BE167" i="3"/>
  <c r="T167" i="3"/>
  <c r="R167" i="3"/>
  <c r="P167" i="3"/>
  <c r="J167" i="3"/>
  <c r="BF167" i="3" s="1"/>
  <c r="BK166" i="3"/>
  <c r="BI166" i="3"/>
  <c r="BH166" i="3"/>
  <c r="BG166" i="3"/>
  <c r="BE166" i="3"/>
  <c r="T166" i="3"/>
  <c r="R166" i="3"/>
  <c r="P166" i="3"/>
  <c r="J166" i="3"/>
  <c r="BF166" i="3" s="1"/>
  <c r="BK165" i="3"/>
  <c r="BI165" i="3"/>
  <c r="BH165" i="3"/>
  <c r="BG165" i="3"/>
  <c r="BE165" i="3"/>
  <c r="T165" i="3"/>
  <c r="R165" i="3"/>
  <c r="P165" i="3"/>
  <c r="J165" i="3"/>
  <c r="BF165" i="3" s="1"/>
  <c r="BK164" i="3"/>
  <c r="BI164" i="3"/>
  <c r="BH164" i="3"/>
  <c r="BG164" i="3"/>
  <c r="BE164" i="3"/>
  <c r="T164" i="3"/>
  <c r="R164" i="3"/>
  <c r="P164" i="3"/>
  <c r="J164" i="3"/>
  <c r="BF164" i="3" s="1"/>
  <c r="BK163" i="3"/>
  <c r="BI163" i="3"/>
  <c r="BH163" i="3"/>
  <c r="BG163" i="3"/>
  <c r="BE163" i="3"/>
  <c r="T163" i="3"/>
  <c r="R163" i="3"/>
  <c r="P163" i="3"/>
  <c r="J163" i="3"/>
  <c r="BF163" i="3" s="1"/>
  <c r="BK162" i="3"/>
  <c r="BI162" i="3"/>
  <c r="BH162" i="3"/>
  <c r="BG162" i="3"/>
  <c r="BE162" i="3"/>
  <c r="T162" i="3"/>
  <c r="R162" i="3"/>
  <c r="P162" i="3"/>
  <c r="J162" i="3"/>
  <c r="BF162" i="3" s="1"/>
  <c r="BK160" i="3"/>
  <c r="BI160" i="3"/>
  <c r="BH160" i="3"/>
  <c r="BG160" i="3"/>
  <c r="BE160" i="3"/>
  <c r="T160" i="3"/>
  <c r="R160" i="3"/>
  <c r="P160" i="3"/>
  <c r="J160" i="3"/>
  <c r="BF160" i="3" s="1"/>
  <c r="BK159" i="3"/>
  <c r="BI159" i="3"/>
  <c r="BH159" i="3"/>
  <c r="BG159" i="3"/>
  <c r="BE159" i="3"/>
  <c r="T159" i="3"/>
  <c r="R159" i="3"/>
  <c r="P159" i="3"/>
  <c r="J159" i="3"/>
  <c r="BF159" i="3" s="1"/>
  <c r="BK157" i="3"/>
  <c r="BI157" i="3"/>
  <c r="BH157" i="3"/>
  <c r="BG157" i="3"/>
  <c r="BE157" i="3"/>
  <c r="T157" i="3"/>
  <c r="R157" i="3"/>
  <c r="P157" i="3"/>
  <c r="J157" i="3"/>
  <c r="BF157" i="3" s="1"/>
  <c r="BK156" i="3"/>
  <c r="BI156" i="3"/>
  <c r="BH156" i="3"/>
  <c r="BG156" i="3"/>
  <c r="BE156" i="3"/>
  <c r="T156" i="3"/>
  <c r="R156" i="3"/>
  <c r="P156" i="3"/>
  <c r="J156" i="3"/>
  <c r="BF156" i="3" s="1"/>
  <c r="BK155" i="3"/>
  <c r="BI155" i="3"/>
  <c r="BH155" i="3"/>
  <c r="BG155" i="3"/>
  <c r="BE155" i="3"/>
  <c r="T155" i="3"/>
  <c r="R155" i="3"/>
  <c r="P155" i="3"/>
  <c r="J155" i="3"/>
  <c r="BF155" i="3" s="1"/>
  <c r="BK154" i="3"/>
  <c r="BI154" i="3"/>
  <c r="BH154" i="3"/>
  <c r="BG154" i="3"/>
  <c r="BE154" i="3"/>
  <c r="T154" i="3"/>
  <c r="R154" i="3"/>
  <c r="P154" i="3"/>
  <c r="J154" i="3"/>
  <c r="BF154" i="3" s="1"/>
  <c r="BK153" i="3"/>
  <c r="BI153" i="3"/>
  <c r="BH153" i="3"/>
  <c r="BG153" i="3"/>
  <c r="BE153" i="3"/>
  <c r="T153" i="3"/>
  <c r="R153" i="3"/>
  <c r="P153" i="3"/>
  <c r="J153" i="3"/>
  <c r="BF153" i="3" s="1"/>
  <c r="BK152" i="3"/>
  <c r="BI152" i="3"/>
  <c r="BH152" i="3"/>
  <c r="BG152" i="3"/>
  <c r="BE152" i="3"/>
  <c r="T152" i="3"/>
  <c r="R152" i="3"/>
  <c r="P152" i="3"/>
  <c r="J152" i="3"/>
  <c r="BF152" i="3" s="1"/>
  <c r="BK151" i="3"/>
  <c r="BI151" i="3"/>
  <c r="BH151" i="3"/>
  <c r="BG151" i="3"/>
  <c r="BE151" i="3"/>
  <c r="T151" i="3"/>
  <c r="R151" i="3"/>
  <c r="P151" i="3"/>
  <c r="J151" i="3"/>
  <c r="BF151" i="3" s="1"/>
  <c r="BK150" i="3"/>
  <c r="BI150" i="3"/>
  <c r="BH150" i="3"/>
  <c r="BG150" i="3"/>
  <c r="BE150" i="3"/>
  <c r="T150" i="3"/>
  <c r="R150" i="3"/>
  <c r="P150" i="3"/>
  <c r="J150" i="3"/>
  <c r="BF150" i="3" s="1"/>
  <c r="BK149" i="3"/>
  <c r="BI149" i="3"/>
  <c r="BH149" i="3"/>
  <c r="BG149" i="3"/>
  <c r="BE149" i="3"/>
  <c r="T149" i="3"/>
  <c r="R149" i="3"/>
  <c r="P149" i="3"/>
  <c r="J149" i="3"/>
  <c r="BF149" i="3" s="1"/>
  <c r="BK148" i="3"/>
  <c r="BI148" i="3"/>
  <c r="BH148" i="3"/>
  <c r="BG148" i="3"/>
  <c r="BE148" i="3"/>
  <c r="T148" i="3"/>
  <c r="R148" i="3"/>
  <c r="P148" i="3"/>
  <c r="J148" i="3"/>
  <c r="BF148" i="3" s="1"/>
  <c r="BK147" i="3"/>
  <c r="BI147" i="3"/>
  <c r="BH147" i="3"/>
  <c r="BG147" i="3"/>
  <c r="BE147" i="3"/>
  <c r="T147" i="3"/>
  <c r="R147" i="3"/>
  <c r="P147" i="3"/>
  <c r="J147" i="3"/>
  <c r="BF147" i="3" s="1"/>
  <c r="BK146" i="3"/>
  <c r="BI146" i="3"/>
  <c r="BH146" i="3"/>
  <c r="BG146" i="3"/>
  <c r="BE146" i="3"/>
  <c r="T146" i="3"/>
  <c r="R146" i="3"/>
  <c r="P146" i="3"/>
  <c r="J146" i="3"/>
  <c r="BF146" i="3" s="1"/>
  <c r="F137" i="3"/>
  <c r="E135" i="3"/>
  <c r="F89" i="3"/>
  <c r="E87" i="3"/>
  <c r="J37" i="3"/>
  <c r="J36" i="3"/>
  <c r="AY96" i="1" s="1"/>
  <c r="J35" i="3"/>
  <c r="AX96" i="1" s="1"/>
  <c r="J24" i="3"/>
  <c r="E24" i="3"/>
  <c r="J140" i="3" s="1"/>
  <c r="J23" i="3"/>
  <c r="J21" i="3"/>
  <c r="E21" i="3"/>
  <c r="J91" i="3" s="1"/>
  <c r="J20" i="3"/>
  <c r="J18" i="3"/>
  <c r="E18" i="3"/>
  <c r="F92" i="3" s="1"/>
  <c r="J17" i="3"/>
  <c r="J15" i="3"/>
  <c r="E15" i="3"/>
  <c r="F139" i="3" s="1"/>
  <c r="J14" i="3"/>
  <c r="J137" i="3"/>
  <c r="E7" i="3"/>
  <c r="E133" i="3" s="1"/>
  <c r="BK171" i="2"/>
  <c r="BK170" i="2" s="1"/>
  <c r="J170" i="2" s="1"/>
  <c r="J106" i="2" s="1"/>
  <c r="BI171" i="2"/>
  <c r="BH171" i="2"/>
  <c r="BG171" i="2"/>
  <c r="BE171" i="2"/>
  <c r="T171" i="2"/>
  <c r="T170" i="2" s="1"/>
  <c r="R171" i="2"/>
  <c r="R170" i="2" s="1"/>
  <c r="P171" i="2"/>
  <c r="P170" i="2" s="1"/>
  <c r="J171" i="2"/>
  <c r="BF171" i="2" s="1"/>
  <c r="BK169" i="2"/>
  <c r="BI169" i="2"/>
  <c r="BH169" i="2"/>
  <c r="BG169" i="2"/>
  <c r="BE169" i="2"/>
  <c r="T169" i="2"/>
  <c r="R169" i="2"/>
  <c r="P169" i="2"/>
  <c r="J169" i="2"/>
  <c r="BF169" i="2" s="1"/>
  <c r="BK168" i="2"/>
  <c r="BI168" i="2"/>
  <c r="BH168" i="2"/>
  <c r="BG168" i="2"/>
  <c r="BE168" i="2"/>
  <c r="T168" i="2"/>
  <c r="T167" i="2" s="1"/>
  <c r="R168" i="2"/>
  <c r="R167" i="2" s="1"/>
  <c r="P168" i="2"/>
  <c r="P167" i="2" s="1"/>
  <c r="J168" i="2"/>
  <c r="BF168" i="2" s="1"/>
  <c r="BK166" i="2"/>
  <c r="BK165" i="2" s="1"/>
  <c r="J165" i="2" s="1"/>
  <c r="J104" i="2" s="1"/>
  <c r="BI166" i="2"/>
  <c r="BH166" i="2"/>
  <c r="BG166" i="2"/>
  <c r="BE166" i="2"/>
  <c r="T166" i="2"/>
  <c r="T165" i="2" s="1"/>
  <c r="R166" i="2"/>
  <c r="R165" i="2" s="1"/>
  <c r="P166" i="2"/>
  <c r="P165" i="2" s="1"/>
  <c r="J166" i="2"/>
  <c r="BF166" i="2" s="1"/>
  <c r="BK164" i="2"/>
  <c r="BI164" i="2"/>
  <c r="BH164" i="2"/>
  <c r="BG164" i="2"/>
  <c r="BE164" i="2"/>
  <c r="T164" i="2"/>
  <c r="R164" i="2"/>
  <c r="P164" i="2"/>
  <c r="J164" i="2"/>
  <c r="BF164" i="2" s="1"/>
  <c r="BK163" i="2"/>
  <c r="BI163" i="2"/>
  <c r="BH163" i="2"/>
  <c r="BG163" i="2"/>
  <c r="BE163" i="2"/>
  <c r="T163" i="2"/>
  <c r="R163" i="2"/>
  <c r="P163" i="2"/>
  <c r="J163" i="2"/>
  <c r="BF163" i="2" s="1"/>
  <c r="BK162" i="2"/>
  <c r="BI162" i="2"/>
  <c r="BH162" i="2"/>
  <c r="BG162" i="2"/>
  <c r="BE162" i="2"/>
  <c r="T162" i="2"/>
  <c r="R162" i="2"/>
  <c r="P162" i="2"/>
  <c r="J162" i="2"/>
  <c r="BF162" i="2" s="1"/>
  <c r="BK161" i="2"/>
  <c r="BI161" i="2"/>
  <c r="BH161" i="2"/>
  <c r="BG161" i="2"/>
  <c r="BE161" i="2"/>
  <c r="T161" i="2"/>
  <c r="R161" i="2"/>
  <c r="P161" i="2"/>
  <c r="J161" i="2"/>
  <c r="BF161" i="2" s="1"/>
  <c r="BK159" i="2"/>
  <c r="BI159" i="2"/>
  <c r="BH159" i="2"/>
  <c r="BG159" i="2"/>
  <c r="BE159" i="2"/>
  <c r="T159" i="2"/>
  <c r="R159" i="2"/>
  <c r="P159" i="2"/>
  <c r="J159" i="2"/>
  <c r="BF159" i="2" s="1"/>
  <c r="BK158" i="2"/>
  <c r="BI158" i="2"/>
  <c r="BH158" i="2"/>
  <c r="BG158" i="2"/>
  <c r="BE158" i="2"/>
  <c r="T158" i="2"/>
  <c r="R158" i="2"/>
  <c r="P158" i="2"/>
  <c r="J158" i="2"/>
  <c r="BF158" i="2" s="1"/>
  <c r="BK157" i="2"/>
  <c r="BI157" i="2"/>
  <c r="BH157" i="2"/>
  <c r="BG157" i="2"/>
  <c r="BE157" i="2"/>
  <c r="T157" i="2"/>
  <c r="R157" i="2"/>
  <c r="P157" i="2"/>
  <c r="J157" i="2"/>
  <c r="BF157" i="2" s="1"/>
  <c r="BK156" i="2"/>
  <c r="BI156" i="2"/>
  <c r="BH156" i="2"/>
  <c r="BG156" i="2"/>
  <c r="BE156" i="2"/>
  <c r="T156" i="2"/>
  <c r="R156" i="2"/>
  <c r="R155" i="2" s="1"/>
  <c r="P156" i="2"/>
  <c r="J156" i="2"/>
  <c r="BF156" i="2" s="1"/>
  <c r="BK154" i="2"/>
  <c r="BI154" i="2"/>
  <c r="BH154" i="2"/>
  <c r="BG154" i="2"/>
  <c r="BE154" i="2"/>
  <c r="T154" i="2"/>
  <c r="R154" i="2"/>
  <c r="P154" i="2"/>
  <c r="J154" i="2"/>
  <c r="BF154" i="2" s="1"/>
  <c r="BK153" i="2"/>
  <c r="BI153" i="2"/>
  <c r="BH153" i="2"/>
  <c r="BG153" i="2"/>
  <c r="BF153" i="2"/>
  <c r="BE153" i="2"/>
  <c r="T153" i="2"/>
  <c r="R153" i="2"/>
  <c r="P153" i="2"/>
  <c r="J153" i="2"/>
  <c r="T152" i="2"/>
  <c r="BK150" i="2"/>
  <c r="BI150" i="2"/>
  <c r="BH150" i="2"/>
  <c r="BG150" i="2"/>
  <c r="BE150" i="2"/>
  <c r="T150" i="2"/>
  <c r="R150" i="2"/>
  <c r="P150" i="2"/>
  <c r="J150" i="2"/>
  <c r="BF150" i="2" s="1"/>
  <c r="BK149" i="2"/>
  <c r="BI149" i="2"/>
  <c r="BH149" i="2"/>
  <c r="BG149" i="2"/>
  <c r="BE149" i="2"/>
  <c r="T149" i="2"/>
  <c r="R149" i="2"/>
  <c r="P149" i="2"/>
  <c r="J149" i="2"/>
  <c r="BF149" i="2" s="1"/>
  <c r="BK148" i="2"/>
  <c r="BI148" i="2"/>
  <c r="BH148" i="2"/>
  <c r="BG148" i="2"/>
  <c r="BE148" i="2"/>
  <c r="T148" i="2"/>
  <c r="R148" i="2"/>
  <c r="P148" i="2"/>
  <c r="J148" i="2"/>
  <c r="BF148" i="2" s="1"/>
  <c r="BK147" i="2"/>
  <c r="BI147" i="2"/>
  <c r="BH147" i="2"/>
  <c r="BG147" i="2"/>
  <c r="BE147" i="2"/>
  <c r="T147" i="2"/>
  <c r="R147" i="2"/>
  <c r="P147" i="2"/>
  <c r="J147" i="2"/>
  <c r="BF147" i="2" s="1"/>
  <c r="BK146" i="2"/>
  <c r="BI146" i="2"/>
  <c r="BH146" i="2"/>
  <c r="BG146" i="2"/>
  <c r="BF146" i="2"/>
  <c r="BE146" i="2"/>
  <c r="T146" i="2"/>
  <c r="R146" i="2"/>
  <c r="P146" i="2"/>
  <c r="J146" i="2"/>
  <c r="BK145" i="2"/>
  <c r="BI145" i="2"/>
  <c r="BH145" i="2"/>
  <c r="BG145" i="2"/>
  <c r="BE145" i="2"/>
  <c r="T145" i="2"/>
  <c r="R145" i="2"/>
  <c r="P145" i="2"/>
  <c r="J145" i="2"/>
  <c r="BF145" i="2" s="1"/>
  <c r="BK144" i="2"/>
  <c r="BI144" i="2"/>
  <c r="BH144" i="2"/>
  <c r="BG144" i="2"/>
  <c r="BE144" i="2"/>
  <c r="T144" i="2"/>
  <c r="R144" i="2"/>
  <c r="P144" i="2"/>
  <c r="J144" i="2"/>
  <c r="BF144" i="2" s="1"/>
  <c r="BK143" i="2"/>
  <c r="BI143" i="2"/>
  <c r="BH143" i="2"/>
  <c r="BG143" i="2"/>
  <c r="BE143" i="2"/>
  <c r="T143" i="2"/>
  <c r="R143" i="2"/>
  <c r="P143" i="2"/>
  <c r="J143" i="2"/>
  <c r="BF143" i="2" s="1"/>
  <c r="BK142" i="2"/>
  <c r="BI142" i="2"/>
  <c r="BH142" i="2"/>
  <c r="BG142" i="2"/>
  <c r="BE142" i="2"/>
  <c r="T142" i="2"/>
  <c r="R142" i="2"/>
  <c r="P142" i="2"/>
  <c r="J142" i="2"/>
  <c r="BF142" i="2" s="1"/>
  <c r="BK141" i="2"/>
  <c r="BI141" i="2"/>
  <c r="BH141" i="2"/>
  <c r="BG141" i="2"/>
  <c r="BE141" i="2"/>
  <c r="T141" i="2"/>
  <c r="R141" i="2"/>
  <c r="P141" i="2"/>
  <c r="J141" i="2"/>
  <c r="BF141" i="2" s="1"/>
  <c r="BK140" i="2"/>
  <c r="BI140" i="2"/>
  <c r="BH140" i="2"/>
  <c r="BG140" i="2"/>
  <c r="BE140" i="2"/>
  <c r="T140" i="2"/>
  <c r="R140" i="2"/>
  <c r="P140" i="2"/>
  <c r="J140" i="2"/>
  <c r="BF140" i="2" s="1"/>
  <c r="J139" i="2"/>
  <c r="BK138" i="2"/>
  <c r="BI138" i="2"/>
  <c r="BH138" i="2"/>
  <c r="BG138" i="2"/>
  <c r="BE138" i="2"/>
  <c r="T138" i="2"/>
  <c r="R138" i="2"/>
  <c r="P138" i="2"/>
  <c r="J138" i="2"/>
  <c r="BF138" i="2" s="1"/>
  <c r="BK137" i="2"/>
  <c r="BI137" i="2"/>
  <c r="BH137" i="2"/>
  <c r="BG137" i="2"/>
  <c r="BE137" i="2"/>
  <c r="T137" i="2"/>
  <c r="R137" i="2"/>
  <c r="P137" i="2"/>
  <c r="J137" i="2"/>
  <c r="BF137" i="2" s="1"/>
  <c r="BK136" i="2"/>
  <c r="BI136" i="2"/>
  <c r="BH136" i="2"/>
  <c r="BG136" i="2"/>
  <c r="BE136" i="2"/>
  <c r="T136" i="2"/>
  <c r="R136" i="2"/>
  <c r="P136" i="2"/>
  <c r="J136" i="2"/>
  <c r="BF136" i="2" s="1"/>
  <c r="BK135" i="2"/>
  <c r="BI135" i="2"/>
  <c r="BH135" i="2"/>
  <c r="BG135" i="2"/>
  <c r="BE135" i="2"/>
  <c r="T135" i="2"/>
  <c r="R135" i="2"/>
  <c r="P135" i="2"/>
  <c r="J135" i="2"/>
  <c r="BF135" i="2" s="1"/>
  <c r="BK134" i="2"/>
  <c r="BI134" i="2"/>
  <c r="BH134" i="2"/>
  <c r="BG134" i="2"/>
  <c r="BE134" i="2"/>
  <c r="T134" i="2"/>
  <c r="R134" i="2"/>
  <c r="P134" i="2"/>
  <c r="J134" i="2"/>
  <c r="BF134" i="2" s="1"/>
  <c r="BK133" i="2"/>
  <c r="BI133" i="2"/>
  <c r="BH133" i="2"/>
  <c r="BG133" i="2"/>
  <c r="BE133" i="2"/>
  <c r="T133" i="2"/>
  <c r="R133" i="2"/>
  <c r="P133" i="2"/>
  <c r="J133" i="2"/>
  <c r="BF133" i="2" s="1"/>
  <c r="BK132" i="2"/>
  <c r="BI132" i="2"/>
  <c r="BH132" i="2"/>
  <c r="BG132" i="2"/>
  <c r="BE132" i="2"/>
  <c r="T132" i="2"/>
  <c r="R132" i="2"/>
  <c r="P132" i="2"/>
  <c r="J132" i="2"/>
  <c r="BF132" i="2" s="1"/>
  <c r="BK131" i="2"/>
  <c r="BI131" i="2"/>
  <c r="BH131" i="2"/>
  <c r="BG131" i="2"/>
  <c r="BE131" i="2"/>
  <c r="T131" i="2"/>
  <c r="R131" i="2"/>
  <c r="P131" i="2"/>
  <c r="J131" i="2"/>
  <c r="BF131" i="2" s="1"/>
  <c r="BK130" i="2"/>
  <c r="BI130" i="2"/>
  <c r="BH130" i="2"/>
  <c r="BG130" i="2"/>
  <c r="BE130" i="2"/>
  <c r="T130" i="2"/>
  <c r="R130" i="2"/>
  <c r="P130" i="2"/>
  <c r="J130" i="2"/>
  <c r="BF130" i="2" s="1"/>
  <c r="BK129" i="2"/>
  <c r="BI129" i="2"/>
  <c r="BH129" i="2"/>
  <c r="BG129" i="2"/>
  <c r="BE129" i="2"/>
  <c r="T129" i="2"/>
  <c r="R129" i="2"/>
  <c r="P129" i="2"/>
  <c r="J129" i="2"/>
  <c r="BF129" i="2" s="1"/>
  <c r="F120" i="2"/>
  <c r="E118" i="2"/>
  <c r="J102" i="2"/>
  <c r="F89" i="2"/>
  <c r="E87" i="2"/>
  <c r="J37" i="2"/>
  <c r="J36" i="2"/>
  <c r="AY95" i="1" s="1"/>
  <c r="J35" i="2"/>
  <c r="J24" i="2"/>
  <c r="E24" i="2"/>
  <c r="J92" i="2" s="1"/>
  <c r="J23" i="2"/>
  <c r="J21" i="2"/>
  <c r="E21" i="2"/>
  <c r="J91" i="2" s="1"/>
  <c r="J20" i="2"/>
  <c r="J18" i="2"/>
  <c r="E18" i="2"/>
  <c r="F123" i="2" s="1"/>
  <c r="J17" i="2"/>
  <c r="J15" i="2"/>
  <c r="E15" i="2"/>
  <c r="F122" i="2" s="1"/>
  <c r="J14" i="2"/>
  <c r="J12" i="2"/>
  <c r="J89" i="2" s="1"/>
  <c r="E7" i="2"/>
  <c r="E116" i="2" s="1"/>
  <c r="AX95" i="1"/>
  <c r="AS94" i="1"/>
  <c r="AM90" i="1"/>
  <c r="L90" i="1"/>
  <c r="AM89" i="1"/>
  <c r="L89" i="1"/>
  <c r="AM87" i="1"/>
  <c r="L87" i="1"/>
  <c r="L85" i="1"/>
  <c r="L84" i="1"/>
  <c r="T343" i="3" l="1"/>
  <c r="T370" i="3"/>
  <c r="BK152" i="2"/>
  <c r="BK167" i="2"/>
  <c r="J167" i="2" s="1"/>
  <c r="J105" i="2" s="1"/>
  <c r="T160" i="2"/>
  <c r="T128" i="2"/>
  <c r="T127" i="2" s="1"/>
  <c r="BK370" i="3"/>
  <c r="J370" i="3" s="1"/>
  <c r="J121" i="3" s="1"/>
  <c r="R373" i="3"/>
  <c r="T217" i="3"/>
  <c r="T226" i="3"/>
  <c r="BK289" i="3"/>
  <c r="J289" i="3" s="1"/>
  <c r="J112" i="3" s="1"/>
  <c r="R355" i="3"/>
  <c r="BK361" i="3"/>
  <c r="J361" i="3" s="1"/>
  <c r="J118" i="3" s="1"/>
  <c r="R370" i="3"/>
  <c r="R377" i="3"/>
  <c r="T233" i="3"/>
  <c r="R158" i="3"/>
  <c r="P158" i="3"/>
  <c r="T289" i="3"/>
  <c r="T364" i="3"/>
  <c r="T373" i="3"/>
  <c r="P355" i="3"/>
  <c r="BK195" i="3"/>
  <c r="J195" i="3" s="1"/>
  <c r="J103" i="3" s="1"/>
  <c r="BK355" i="3"/>
  <c r="J355" i="3" s="1"/>
  <c r="J117" i="3" s="1"/>
  <c r="BK151" i="2"/>
  <c r="J151" i="2" s="1"/>
  <c r="J99" i="2" s="1"/>
  <c r="F37" i="2"/>
  <c r="BD95" i="1" s="1"/>
  <c r="T145" i="3"/>
  <c r="R210" i="3"/>
  <c r="R217" i="3"/>
  <c r="BK347" i="3"/>
  <c r="J347" i="3" s="1"/>
  <c r="J116" i="3" s="1"/>
  <c r="P361" i="3"/>
  <c r="P370" i="3"/>
  <c r="F36" i="2"/>
  <c r="BC95" i="1" s="1"/>
  <c r="BK155" i="2"/>
  <c r="J155" i="2" s="1"/>
  <c r="J101" i="2" s="1"/>
  <c r="R160" i="2"/>
  <c r="BK171" i="3"/>
  <c r="J171" i="3" s="1"/>
  <c r="J102" i="3" s="1"/>
  <c r="T171" i="3"/>
  <c r="P226" i="3"/>
  <c r="R233" i="3"/>
  <c r="BK343" i="3"/>
  <c r="J343" i="3" s="1"/>
  <c r="J115" i="3" s="1"/>
  <c r="P377" i="3"/>
  <c r="P152" i="2"/>
  <c r="P160" i="2"/>
  <c r="BK160" i="2"/>
  <c r="J160" i="2" s="1"/>
  <c r="J103" i="2" s="1"/>
  <c r="T247" i="3"/>
  <c r="F35" i="2"/>
  <c r="BB95" i="1" s="1"/>
  <c r="R152" i="2"/>
  <c r="BK161" i="3"/>
  <c r="J161" i="3" s="1"/>
  <c r="J100" i="3" s="1"/>
  <c r="F33" i="2"/>
  <c r="AZ95" i="1" s="1"/>
  <c r="P155" i="2"/>
  <c r="R195" i="3"/>
  <c r="R272" i="3"/>
  <c r="T355" i="3"/>
  <c r="P128" i="2"/>
  <c r="P127" i="2" s="1"/>
  <c r="T155" i="2"/>
  <c r="T151" i="2" s="1"/>
  <c r="T126" i="2" s="1"/>
  <c r="R226" i="3"/>
  <c r="R347" i="3"/>
  <c r="P347" i="3"/>
  <c r="P364" i="3"/>
  <c r="T195" i="3"/>
  <c r="P373" i="3"/>
  <c r="BK145" i="3"/>
  <c r="P171" i="3"/>
  <c r="T210" i="3"/>
  <c r="BK226" i="3"/>
  <c r="J226" i="3" s="1"/>
  <c r="J108" i="3" s="1"/>
  <c r="R247" i="3"/>
  <c r="BK247" i="3"/>
  <c r="J247" i="3" s="1"/>
  <c r="J110" i="3" s="1"/>
  <c r="P272" i="3"/>
  <c r="R289" i="3"/>
  <c r="T361" i="3"/>
  <c r="BK364" i="3"/>
  <c r="J364" i="3" s="1"/>
  <c r="J119" i="3" s="1"/>
  <c r="BK210" i="3"/>
  <c r="J210" i="3" s="1"/>
  <c r="J106" i="3" s="1"/>
  <c r="P210" i="3"/>
  <c r="BK272" i="3"/>
  <c r="J272" i="3" s="1"/>
  <c r="J111" i="3" s="1"/>
  <c r="R364" i="3"/>
  <c r="R161" i="3"/>
  <c r="R171" i="3"/>
  <c r="BK233" i="3"/>
  <c r="J233" i="3" s="1"/>
  <c r="J109" i="3" s="1"/>
  <c r="P343" i="3"/>
  <c r="R145" i="3"/>
  <c r="T158" i="3"/>
  <c r="BK158" i="3"/>
  <c r="J158" i="3" s="1"/>
  <c r="J99" i="3" s="1"/>
  <c r="P161" i="3"/>
  <c r="BK217" i="3"/>
  <c r="J217" i="3" s="1"/>
  <c r="J107" i="3" s="1"/>
  <c r="P233" i="3"/>
  <c r="T297" i="3"/>
  <c r="P145" i="3"/>
  <c r="T161" i="3"/>
  <c r="P195" i="3"/>
  <c r="P217" i="3"/>
  <c r="P247" i="3"/>
  <c r="T272" i="3"/>
  <c r="P289" i="3"/>
  <c r="R297" i="3"/>
  <c r="BK297" i="3"/>
  <c r="J297" i="3" s="1"/>
  <c r="J113" i="3" s="1"/>
  <c r="P297" i="3"/>
  <c r="P310" i="3"/>
  <c r="R343" i="3"/>
  <c r="T347" i="3"/>
  <c r="R361" i="3"/>
  <c r="BK373" i="3"/>
  <c r="T377" i="3"/>
  <c r="BK377" i="3"/>
  <c r="J377" i="3" s="1"/>
  <c r="J123" i="3" s="1"/>
  <c r="F35" i="3"/>
  <c r="BB96" i="1" s="1"/>
  <c r="F36" i="3"/>
  <c r="BC96" i="1" s="1"/>
  <c r="BC94" i="1" s="1"/>
  <c r="F37" i="3"/>
  <c r="BD96" i="1" s="1"/>
  <c r="BD94" i="1" s="1"/>
  <c r="W33" i="1" s="1"/>
  <c r="F33" i="3"/>
  <c r="AZ96" i="1" s="1"/>
  <c r="T310" i="3"/>
  <c r="R310" i="3"/>
  <c r="BK310" i="3"/>
  <c r="J310" i="3" s="1"/>
  <c r="J114" i="3" s="1"/>
  <c r="J120" i="2"/>
  <c r="F140" i="3"/>
  <c r="J139" i="3"/>
  <c r="E85" i="3"/>
  <c r="F91" i="2"/>
  <c r="BK128" i="2"/>
  <c r="J128" i="2" s="1"/>
  <c r="J98" i="2" s="1"/>
  <c r="R128" i="2"/>
  <c r="R127" i="2" s="1"/>
  <c r="F34" i="3"/>
  <c r="BA96" i="1" s="1"/>
  <c r="J34" i="3"/>
  <c r="AW96" i="1" s="1"/>
  <c r="F34" i="2"/>
  <c r="BA95" i="1" s="1"/>
  <c r="J34" i="2"/>
  <c r="AW95" i="1" s="1"/>
  <c r="R151" i="2"/>
  <c r="R126" i="2" s="1"/>
  <c r="E85" i="2"/>
  <c r="F92" i="2"/>
  <c r="J122" i="2"/>
  <c r="J152" i="2"/>
  <c r="J100" i="2" s="1"/>
  <c r="J33" i="3"/>
  <c r="AV96" i="1" s="1"/>
  <c r="J92" i="3"/>
  <c r="J33" i="2"/>
  <c r="AV95" i="1" s="1"/>
  <c r="J123" i="2"/>
  <c r="F91" i="3"/>
  <c r="J89" i="3"/>
  <c r="J373" i="3" l="1"/>
  <c r="J122" i="3" s="1"/>
  <c r="BB94" i="1"/>
  <c r="W31" i="1" s="1"/>
  <c r="AT95" i="1"/>
  <c r="BK144" i="3"/>
  <c r="J144" i="3" s="1"/>
  <c r="J97" i="3" s="1"/>
  <c r="J145" i="3"/>
  <c r="J98" i="3" s="1"/>
  <c r="T144" i="3"/>
  <c r="AZ94" i="1"/>
  <c r="W29" i="1" s="1"/>
  <c r="P151" i="2"/>
  <c r="P126" i="2" s="1"/>
  <c r="AU95" i="1" s="1"/>
  <c r="AU94" i="1" s="1"/>
  <c r="BK127" i="2"/>
  <c r="BK126" i="2" s="1"/>
  <c r="J126" i="2" s="1"/>
  <c r="R209" i="3"/>
  <c r="P209" i="3"/>
  <c r="P144" i="3"/>
  <c r="R144" i="3"/>
  <c r="T209" i="3"/>
  <c r="BK209" i="3"/>
  <c r="J209" i="3" s="1"/>
  <c r="J105" i="3" s="1"/>
  <c r="BA94" i="1"/>
  <c r="AY94" i="1"/>
  <c r="W32" i="1"/>
  <c r="AT96" i="1"/>
  <c r="J127" i="2" l="1"/>
  <c r="J97" i="2" s="1"/>
  <c r="R143" i="3"/>
  <c r="AX94" i="1"/>
  <c r="P143" i="3"/>
  <c r="AU96" i="1" s="1"/>
  <c r="T143" i="3"/>
  <c r="AV94" i="1"/>
  <c r="AK29" i="1" s="1"/>
  <c r="BK143" i="3"/>
  <c r="J143" i="3" s="1"/>
  <c r="J30" i="3" s="1"/>
  <c r="W30" i="1"/>
  <c r="AW94" i="1"/>
  <c r="J96" i="2"/>
  <c r="J30" i="2"/>
  <c r="J96" i="3" l="1"/>
  <c r="AK30" i="1"/>
  <c r="AT94" i="1"/>
  <c r="AG95" i="1"/>
  <c r="J39" i="2"/>
  <c r="J39" i="3"/>
  <c r="AG96" i="1"/>
  <c r="AN96" i="1" s="1"/>
  <c r="AN95" i="1" l="1"/>
  <c r="AG94" i="1"/>
  <c r="AN94" i="1" l="1"/>
  <c r="AK26" i="1"/>
  <c r="AK35" i="1" s="1"/>
</calcChain>
</file>

<file path=xl/sharedStrings.xml><?xml version="1.0" encoding="utf-8"?>
<sst xmlns="http://schemas.openxmlformats.org/spreadsheetml/2006/main" count="3753" uniqueCount="959">
  <si>
    <t>Export Komplet</t>
  </si>
  <si>
    <t>2.0</t>
  </si>
  <si>
    <t>False</t>
  </si>
  <si>
    <t>{81d7c9ea-1389-4bef-9975-92b56cebd715}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</si>
  <si>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</si>
  <si>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</si>
  <si>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</si>
  <si>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</si>
  <si>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</si>
  <si>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</si>
  <si>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1</t>
  </si>
  <si>
    <t>Stavba:</t>
  </si>
  <si>
    <t>SOŠ Tornaľa - modernizácia odborného vzdelávania - budova SOŠ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</si>
  <si>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</si>
  <si>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</si>
  <si>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</si>
  <si>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</si>
  <si>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</si>
  <si>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</si>
  <si>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</si>
  <si>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</si>
  <si>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</si>
  <si>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</si>
  <si>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</si>
  <si>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</si>
  <si>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</si>
  <si>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</si>
  <si>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</si>
  <si>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</si>
  <si>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</si>
  <si>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</si>
  <si>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</si>
  <si>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</si>
  <si>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</si>
  <si>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</si>
  <si>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</si>
  <si>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</si>
  <si>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</si>
  <si>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</si>
  <si>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</si>
  <si>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</si>
  <si>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</si>
  <si>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</si>
  <si>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</si>
  <si>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</si>
  <si>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</si>
  <si>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</si>
  <si>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</si>
  <si>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</si>
  <si>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</si>
  <si>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</si>
  <si>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</si>
  <si>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</si>
  <si>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</si>
  <si>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</si>
  <si>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</si>
  <si>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</si>
  <si>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</si>
  <si>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</si>
  <si>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</si>
  <si>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</si>
  <si>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</si>
  <si>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</si>
  <si>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</si>
  <si>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</si>
  <si>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</si>
  <si>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</si>
  <si>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</si>
  <si>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</si>
  <si>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</si>
  <si>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</si>
  <si>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</si>
  <si>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SO01 - budova SOŠ - buracie prace</t>
  </si>
  <si>
    <t>STA</t>
  </si>
  <si>
    <t>{2ae54e4d-f420-436c-b19a-5578b689a617}</t>
  </si>
  <si>
    <t>2</t>
  </si>
  <si>
    <t>SO01 - budova SOŠ - architektúra</t>
  </si>
  <si>
    <t>{9948ad91-8f0b-485d-b520-fab8fed274ee}</t>
  </si>
  <si>
    <t>KRYCÍ LIST ROZPOČTU</t>
  </si>
  <si>
    <t>Objekt:</t>
  </si>
  <si>
    <t>1 - SO01 - budova SOŠ - buracie prace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</si>
  <si>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</si>
  <si>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</si>
  <si>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</si>
  <si>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</si>
  <si>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</si>
  <si>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</si>
  <si>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</si>
  <si>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PSV - Práce a dodávky PSV</t>
  </si>
  <si>
    <t xml:space="preserve">    725 - Zdravotechnika - zariadovacie predmety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</si>
  <si>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</si>
  <si>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</si>
  <si>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</si>
  <si>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765 - Konštrukcie - krytiny tvrdé</t>
  </si>
  <si>
    <t xml:space="preserve">    767 - Konštrukcie doplnkové kovové</t>
  </si>
  <si>
    <t xml:space="preserve">    776 - Podlahy povlakové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</si>
  <si>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</si>
  <si>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</si>
  <si>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</si>
  <si>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</si>
  <si>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</si>
  <si>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</si>
  <si>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</si>
  <si>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</si>
  <si>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</si>
  <si>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</si>
  <si>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</si>
  <si>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</si>
  <si>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Dodávateľ</t>
  </si>
  <si>
    <t>HSV</t>
  </si>
  <si>
    <t>Práce a dodávky HSV</t>
  </si>
  <si>
    <t>ROZPOCET</t>
  </si>
  <si>
    <t>9</t>
  </si>
  <si>
    <t>Ostatné konštrukcie a práce-búranie</t>
  </si>
  <si>
    <t>K</t>
  </si>
  <si>
    <t>95394795..S</t>
  </si>
  <si>
    <t>Demontáž vetracej mriežky plochy nad 0,06 m2 - 10/B</t>
  </si>
  <si>
    <t>ks</t>
  </si>
  <si>
    <t>4</t>
  </si>
  <si>
    <t>95394795..S1</t>
  </si>
  <si>
    <t>Prekládka plynového potrubia - 9/B</t>
  </si>
  <si>
    <t>kpl</t>
  </si>
  <si>
    <t>3</t>
  </si>
  <si>
    <t>95394795..S2</t>
  </si>
  <si>
    <t>Demontáž osvetlenia - 8/B</t>
  </si>
  <si>
    <t>6</t>
  </si>
  <si>
    <t>96104311.S</t>
  </si>
  <si>
    <t>Búranie betónového chodníka,  -2,20000t</t>
  </si>
  <si>
    <t>m3</t>
  </si>
  <si>
    <t>8</t>
  </si>
  <si>
    <t>5</t>
  </si>
  <si>
    <t>962031132</t>
  </si>
  <si>
    <t>Búranie priečok alebo vybúranie otvorov plochy nad 4 m2 z tehál pálených, plných alebo dutých hr. do 150 mm,  -0,19600t</t>
  </si>
  <si>
    <t>m2</t>
  </si>
  <si>
    <t>10</t>
  </si>
  <si>
    <t>962031132.S</t>
  </si>
  <si>
    <t>Búranie komínového muriva z tehál</t>
  </si>
  <si>
    <t>7</t>
  </si>
  <si>
    <t>965041341</t>
  </si>
  <si>
    <t>Búranie podkladov pod dlažby, liatych dlažieb a mazanín,škvarobetón hr.do 100 mm, plochy nad 4 m2 -1,60000t</t>
  </si>
  <si>
    <t>12</t>
  </si>
  <si>
    <t>965042141</t>
  </si>
  <si>
    <t>Búranie podkladov pod dlažby, liatych dlažieb a mazanín,betón alebo liaty asfalt hr.do 100 mm, plochy nad 4 m2 -2,20000t</t>
  </si>
  <si>
    <t>14</t>
  </si>
  <si>
    <t>965081812</t>
  </si>
  <si>
    <t xml:space="preserve">Búranie dlažieb, z kamen., cement., terazzových, cadicových alebo keramických, hr. nad 10 mm,  -0,06500t vr. vonkajšieho schodiska </t>
  </si>
  <si>
    <t>16</t>
  </si>
  <si>
    <t>968061125.S</t>
  </si>
  <si>
    <t>Vyvesenie dreveného dverného krídla do suti plochy do 2 m2, -0,02400t; ozn. B/1</t>
  </si>
  <si>
    <t>18</t>
  </si>
  <si>
    <t>968061126.S</t>
  </si>
  <si>
    <t>Vyvesenie kovového dverného krídla plochy nad 2 m2; ozn. B/1</t>
  </si>
  <si>
    <t>968061127.S</t>
  </si>
  <si>
    <t>Vyvesenie plastového dverného krídla do suti plochy nad 2 m2, -0,0300t; ozn.  B/1</t>
  </si>
  <si>
    <t>968062745</t>
  </si>
  <si>
    <t>Vybúranie drevených stien plných, zasklených alebo výkladných,  -0,02400t; ozn. B/6</t>
  </si>
  <si>
    <t>22</t>
  </si>
  <si>
    <t>13</t>
  </si>
  <si>
    <t>968072455.S</t>
  </si>
  <si>
    <t>Vybúranie kovových dverových zárubní plochy do 2 m2,  -0,07600t</t>
  </si>
  <si>
    <t>24</t>
  </si>
  <si>
    <t>979011201</t>
  </si>
  <si>
    <t>Plastový sklz na stavebnú suť výšky do 10 m</t>
  </si>
  <si>
    <t>26</t>
  </si>
  <si>
    <t>15</t>
  </si>
  <si>
    <t>979011202</t>
  </si>
  <si>
    <t>Príplatok k cene za každý další meter výšky</t>
  </si>
  <si>
    <t>m</t>
  </si>
  <si>
    <t>28</t>
  </si>
  <si>
    <t>979011231</t>
  </si>
  <si>
    <t>Demontáž sklzu na stavebnú suť výšky do 10 m</t>
  </si>
  <si>
    <t>30</t>
  </si>
  <si>
    <t>17</t>
  </si>
  <si>
    <t>979081111</t>
  </si>
  <si>
    <t>Odvoz sutiny a vybúraných hmôt na skládku do 1 km</t>
  </si>
  <si>
    <t>t</t>
  </si>
  <si>
    <t>32</t>
  </si>
  <si>
    <t>979081121</t>
  </si>
  <si>
    <t>Odvoz sutiny a vybúraných hmôt na skládku za každý další 1 km</t>
  </si>
  <si>
    <t>34</t>
  </si>
  <si>
    <t>19</t>
  </si>
  <si>
    <t>979082111</t>
  </si>
  <si>
    <t>Vnútrostavenisková doprava sutiny a vybúraných hmôt do 10 m</t>
  </si>
  <si>
    <t>36</t>
  </si>
  <si>
    <t>979082121</t>
  </si>
  <si>
    <t>Vnútrostavenisková doprava sutiny a vybúraných hmôt za každých dalších 5 m</t>
  </si>
  <si>
    <t>38</t>
  </si>
  <si>
    <t>21</t>
  </si>
  <si>
    <t>979089012</t>
  </si>
  <si>
    <t>Poplatok za skladovanie - (17 01), ( 17 02 ), ( 17 04 )</t>
  </si>
  <si>
    <t>40</t>
  </si>
  <si>
    <t>PSV</t>
  </si>
  <si>
    <t>Práce a dodávky PSV</t>
  </si>
  <si>
    <t>725</t>
  </si>
  <si>
    <t>Zdravotechnika - zariadovacie predmety</t>
  </si>
  <si>
    <t>725110811.S</t>
  </si>
  <si>
    <t>Demontáž záchoda splachovacieho s nádržou alebo s tlakovým splachovacom,  -0,01933t</t>
  </si>
  <si>
    <t>súb.</t>
  </si>
  <si>
    <t>42</t>
  </si>
  <si>
    <t>725210821.S</t>
  </si>
  <si>
    <t>Demontáž umývadiel alebo umývadielok bez výtokovej armatúry,  -0,01946t</t>
  </si>
  <si>
    <t>44</t>
  </si>
  <si>
    <t>762</t>
  </si>
  <si>
    <t>Konštrukcie tesárske</t>
  </si>
  <si>
    <t>762331814.S</t>
  </si>
  <si>
    <t>Demontáž viazaných konštrukcií krovov so sklonom do 60°, prierezovej plochy 120 - 450 cm2, -0,03200 t</t>
  </si>
  <si>
    <t>46</t>
  </si>
  <si>
    <t>762342811.S</t>
  </si>
  <si>
    <t>Demontáž latovania striech so sklonom do 60° pri osovej vzdialenosti lát do 0,22 m, -0,00700 t</t>
  </si>
  <si>
    <t>48</t>
  </si>
  <si>
    <t>762354803.S</t>
  </si>
  <si>
    <t>Demontáž strešných vikierov, svetlíkov z reziva prierezu do 120 cm2 - 0,20000t - ozn.12/B</t>
  </si>
  <si>
    <t>50</t>
  </si>
  <si>
    <t>76281181.S</t>
  </si>
  <si>
    <t>Demontáž pôjdovky hr. do 32 mm, -0,01400 t</t>
  </si>
  <si>
    <t>54</t>
  </si>
  <si>
    <t>764</t>
  </si>
  <si>
    <t>Konštrukcie klampiarske</t>
  </si>
  <si>
    <t>764321820</t>
  </si>
  <si>
    <t>Demontáž oplechovania ríms pod nadrímsovým žlabom vrátane podkladového plechu, do 30° do rš 500 mm,   -0,00420t</t>
  </si>
  <si>
    <t>66</t>
  </si>
  <si>
    <t>764352810</t>
  </si>
  <si>
    <t>Demontáž žlabov pododkvapových polkruhových so sklonom do 30st. rš 330 mm,  -0,00330t - ozn.8/B</t>
  </si>
  <si>
    <t>68</t>
  </si>
  <si>
    <t>764410850</t>
  </si>
  <si>
    <t>Demontáž oplechovania parapetov rš od 100 do 330 mm,  -0,00135t</t>
  </si>
  <si>
    <t>70</t>
  </si>
  <si>
    <t>764454801</t>
  </si>
  <si>
    <t>Demontáž odpadových rúr kruhových, s priemerom 75 a 100 mm,  -0,00226t - ozn.8/B</t>
  </si>
  <si>
    <t>72</t>
  </si>
  <si>
    <t>765</t>
  </si>
  <si>
    <t>Konštrukcie - krytiny tvrdé</t>
  </si>
  <si>
    <t>765311815</t>
  </si>
  <si>
    <t>Demontáž keramickej krytiny pálenej uloženej na sucho do 30 ks/m2, do sutiny, sklon strechy do 45°, -0,05t</t>
  </si>
  <si>
    <t>74</t>
  </si>
  <si>
    <t>767</t>
  </si>
  <si>
    <t>Konštrukcie doplnkové kovové</t>
  </si>
  <si>
    <t>76733180.S</t>
  </si>
  <si>
    <t>Demontáž prestrešenia vstupu</t>
  </si>
  <si>
    <t>76</t>
  </si>
  <si>
    <t>Demontáž fasádného komína z nerezu do vyšky 12,0</t>
  </si>
  <si>
    <t>776</t>
  </si>
  <si>
    <t>Podlahy povlakové</t>
  </si>
  <si>
    <t>776511820</t>
  </si>
  <si>
    <t>Odstránenie povlakových podláh z nášlapnej plochy lepených s podložkou,  -0,00100t</t>
  </si>
  <si>
    <t>78</t>
  </si>
  <si>
    <t>2 - SO01 - budova SOŠ - architektúra</t>
  </si>
  <si>
    <t xml:space="preserve">    1 - Zemné práce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</si>
  <si>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</si>
  <si>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</si>
  <si>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</si>
  <si>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</si>
  <si>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99 - Presun hmôt HSV</t>
  </si>
  <si>
    <t xml:space="preserve">    711 - Izolácie proti vode a vlhkosti</t>
  </si>
  <si>
    <t xml:space="preserve">    713 - Izolácie tepelné</t>
  </si>
  <si>
    <t xml:space="preserve">    766 - Konštrukcie stolárske</t>
  </si>
  <si>
    <t xml:space="preserve">    771 - Podlahy z dlaždíc</t>
  </si>
  <si>
    <t xml:space="preserve">    775 - Podlahy vlysové a parketové</t>
  </si>
  <si>
    <t xml:space="preserve">    777 - Podlahy syntetické</t>
  </si>
  <si>
    <t xml:space="preserve">    781 - Obklady</t>
  </si>
  <si>
    <t xml:space="preserve">    784 - Malby</t>
  </si>
  <si>
    <t xml:space="preserve">    783 - Nátery</t>
  </si>
  <si>
    <t>VRN - Vedlajšie rozpoctové náklady</t>
  </si>
  <si>
    <t>HZS - Remesla</t>
  </si>
  <si>
    <t>Zemné práce</t>
  </si>
  <si>
    <t>122201109.S</t>
  </si>
  <si>
    <t>Odkopávky a prekopávky nezapažené. Príplatok k cenám za lepivost horniny 3</t>
  </si>
  <si>
    <t>132201101.S1</t>
  </si>
  <si>
    <t>Výkop ryhy do šírky 1000 mm v horn.3</t>
  </si>
  <si>
    <t>132201109.S</t>
  </si>
  <si>
    <t>Príplatok k cene za lepivost v hornine 3</t>
  </si>
  <si>
    <t>162501102.S</t>
  </si>
  <si>
    <t>Vodorovné premiestnenie výkopku po spevnenej ceste z horniny tr.1-4, do 100 m3 na vzdialenost do 3000 m</t>
  </si>
  <si>
    <t>162501105.S</t>
  </si>
  <si>
    <t>Vodorovné premiestnenie výkopku po spevnenej ceste z horniny tr.1-4, do 100 m3, príplatok k cene za každých dalšich a zacatých 1000 m</t>
  </si>
  <si>
    <t>166101102.S</t>
  </si>
  <si>
    <t>Prehodenie neulahnutého výkopku z horniny 1 až 4 nad 100 do 1000 m3</t>
  </si>
  <si>
    <t>167101102.S</t>
  </si>
  <si>
    <t>Nakladanie neulahnutého výkopku z hornín tr.1-4 nad 100 do 1000 m3</t>
  </si>
  <si>
    <t>171201202.S</t>
  </si>
  <si>
    <t>Uloženie sypaniny na skládky nad 100 do 1000 m3</t>
  </si>
  <si>
    <t>171209002.S</t>
  </si>
  <si>
    <t>Poplatok za skladovanie - zemina a kamenivo (17 05) ostatné</t>
  </si>
  <si>
    <t>11</t>
  </si>
  <si>
    <t>174101001.S</t>
  </si>
  <si>
    <t>Zásyp sypaninou so zhutnením jám, šachiet, rýh, zárezov alebo okolo objektov do 100 m3 - vykopanou zeminou</t>
  </si>
  <si>
    <t>174101001.S1</t>
  </si>
  <si>
    <t>Zásyp sypaninou so zhutnením jám, šachiet, rýh, zárezov alebo okolo objektov do 100 m3 - okapový chodník</t>
  </si>
  <si>
    <t>M</t>
  </si>
  <si>
    <t>583310001600.S</t>
  </si>
  <si>
    <t>Prany strk fr.16-20mm</t>
  </si>
  <si>
    <t>Zvislé a kompletné konštrukcie</t>
  </si>
  <si>
    <t>311275651.S</t>
  </si>
  <si>
    <t>Murivo nosné (m3) z pórobetónových tvárnic PDK pevnosti do P2, s objemovou hmotnostou do 400 kg/m3 hrúbky 450 mm</t>
  </si>
  <si>
    <t>342272051.S</t>
  </si>
  <si>
    <t>Priecky z pórobetónových tvárnic hladkých s objemovou hmotnostou do 600 kg/m3 hrúbky 150 mm</t>
  </si>
  <si>
    <t>Vodorovné konštrukcie</t>
  </si>
  <si>
    <t>417321515.S</t>
  </si>
  <si>
    <t>Betón stužujúcich pásov a vencov železový tr. C 25/30</t>
  </si>
  <si>
    <t>417351115.S</t>
  </si>
  <si>
    <t>Debnenie bocníc stužujúcich pásov a vencov vrátane vzpier zhotovenie</t>
  </si>
  <si>
    <t>417351116.S</t>
  </si>
  <si>
    <t>Debnenie bocníc stužujúcich pásov a vencov vrátane vzpier odstránenie</t>
  </si>
  <si>
    <t>417361321.S</t>
  </si>
  <si>
    <t>Výstuž stužujúcich pásov a vencov z betonárskej ocele 11373</t>
  </si>
  <si>
    <t>430321414.S</t>
  </si>
  <si>
    <t>Schodiskové konštrukcie, betón železový tr. C 25/30</t>
  </si>
  <si>
    <t>430361321.S</t>
  </si>
  <si>
    <t>Výstuž schodiskových konštrukcií z betonárskej ocele 11373</t>
  </si>
  <si>
    <t>431351121.S</t>
  </si>
  <si>
    <t>Debnenie do 4 m výšky - podest a podstupnových dosiek pôdorysne priamociarych zhotovenie</t>
  </si>
  <si>
    <t>23</t>
  </si>
  <si>
    <t>431351122.S</t>
  </si>
  <si>
    <t>Debnenie do 4 m výšky - podest a podstupnových dosiek pôdorysne priamociarych odstránenie</t>
  </si>
  <si>
    <t>Komunikácie</t>
  </si>
  <si>
    <t>Úpravy povrchov, podlahy, osadenie</t>
  </si>
  <si>
    <t>612460124.S</t>
  </si>
  <si>
    <t>Príprava vnútorného podkladu stien penetráciou pod omietky a nátery</t>
  </si>
  <si>
    <t>37</t>
  </si>
  <si>
    <t>612460385.S</t>
  </si>
  <si>
    <t>Vnútorná omietka stien vápennocementová štuková (jemná), hr. 5 mm</t>
  </si>
  <si>
    <t>612481119.S</t>
  </si>
  <si>
    <t>Potiahnutie vnútorných stien sklotextílnou mriežkou s celoplošným prilepením</t>
  </si>
  <si>
    <t>39</t>
  </si>
  <si>
    <t>622460124.S</t>
  </si>
  <si>
    <t>Príprava vonkajšieho podkladu stien penetráciou pod omietky a nátery</t>
  </si>
  <si>
    <t>622461035.S</t>
  </si>
  <si>
    <t>Vonkajšia omietka stien pastovitá silikátová roztieraná, hr. 3 mm</t>
  </si>
  <si>
    <t>80</t>
  </si>
  <si>
    <t>41</t>
  </si>
  <si>
    <t>622461281.S</t>
  </si>
  <si>
    <t>Vonkajšia omietka stien sokla silikónová</t>
  </si>
  <si>
    <t>82</t>
  </si>
  <si>
    <t>84</t>
  </si>
  <si>
    <t>625250599.S</t>
  </si>
  <si>
    <t>Kontaktný zateplovací systém soklovej alebo vodou namáhanej casti hr. 220 mm, zatlkacie kotvy</t>
  </si>
  <si>
    <t>88</t>
  </si>
  <si>
    <t>625250599.S1</t>
  </si>
  <si>
    <t>Zateplenie ostení  hr. 30 mm z minerálnej vlny</t>
  </si>
  <si>
    <t>625250599.R</t>
  </si>
  <si>
    <t>Montáž obkladu betónových  konštrukcií vykonaný súčasne s betónovaním extrudovaným polystyrénom</t>
  </si>
  <si>
    <t>102</t>
  </si>
  <si>
    <t>45</t>
  </si>
  <si>
    <t>625250744.S</t>
  </si>
  <si>
    <t>Kontaktný zateplovací systém z minerálnej vlny hr. 220 mm, zatlkacie kotvy</t>
  </si>
  <si>
    <t>90</t>
  </si>
  <si>
    <t>183</t>
  </si>
  <si>
    <t>625259401</t>
  </si>
  <si>
    <t>Kontaktný zatepľovací systém z dosak PIR hr. 20 mm</t>
  </si>
  <si>
    <t>CS CENEKON 2019 01</t>
  </si>
  <si>
    <t>-106696605</t>
  </si>
  <si>
    <t>184</t>
  </si>
  <si>
    <t>625259406</t>
  </si>
  <si>
    <t>Kontaktný zatepľovací systém z z dosak PIR hr. 100 mm</t>
  </si>
  <si>
    <t>890470010</t>
  </si>
  <si>
    <t>631312661.S</t>
  </si>
  <si>
    <t>Mazanina z betónu prostého (m3) tr. C 20/25 hr.nad 50 do 80 mm - P6a,P6b,P7</t>
  </si>
  <si>
    <t>92</t>
  </si>
  <si>
    <t>47</t>
  </si>
  <si>
    <t>631362421.S</t>
  </si>
  <si>
    <t>Výstuž mazanín z betónov (z kameniva) a z lahkých betónov zo sietí KARI, priemer drôtu 6/6 mm, velkost oka 100x100 mm P6a, P6b, P7</t>
  </si>
  <si>
    <t>94</t>
  </si>
  <si>
    <t>632001011.S</t>
  </si>
  <si>
    <t>Zhotovenie separacnej fólie v podlahových vrstvách z PE  P6a, P6b, P7</t>
  </si>
  <si>
    <t>96</t>
  </si>
  <si>
    <t>49</t>
  </si>
  <si>
    <t>283230007500.S</t>
  </si>
  <si>
    <t>Oddelovacia fólia na potery</t>
  </si>
  <si>
    <t>98</t>
  </si>
  <si>
    <t>632001021.S</t>
  </si>
  <si>
    <t>Zhotovenie okrajovej dilatacnej pásky z PE</t>
  </si>
  <si>
    <t>100</t>
  </si>
  <si>
    <t>51</t>
  </si>
  <si>
    <t>283320004800.S</t>
  </si>
  <si>
    <t>Okrajová dilatacná páska z PE 100/5 mm bez fólie na oddilatovanie poterov od stenových konštrukcií</t>
  </si>
  <si>
    <t>52</t>
  </si>
  <si>
    <t>632440139.S</t>
  </si>
  <si>
    <t>Anhydritový samonivelizacný poter, pevnosti v tlaku 25 MPa, hr. 60 mm P6a, P6b, P7</t>
  </si>
  <si>
    <t>104</t>
  </si>
  <si>
    <t>53</t>
  </si>
  <si>
    <t>632452644.S</t>
  </si>
  <si>
    <t>Cementová samonivelizacná stierka, pevnosti v tlaku 25 MPa, hr. 5 mm P1, P2, P3. P4, P5</t>
  </si>
  <si>
    <t>106</t>
  </si>
  <si>
    <t>195</t>
  </si>
  <si>
    <t>642942111</t>
  </si>
  <si>
    <t>Osadenie oceľovej dverovej zárubne, plochy otvoru do 2,5 m2</t>
  </si>
  <si>
    <t>-2000215165</t>
  </si>
  <si>
    <t>197</t>
  </si>
  <si>
    <t>553310006600</t>
  </si>
  <si>
    <t>Zárubňa oceľová  s.600-1000 x v.1970mm</t>
  </si>
  <si>
    <t>1759491064</t>
  </si>
  <si>
    <t>56</t>
  </si>
  <si>
    <t>916561112.S</t>
  </si>
  <si>
    <t>Osadenie záhonového alebo parkového obrubníka betón., do lôžka z bet. pros. tr. C 16/20 s bocnou oporou</t>
  </si>
  <si>
    <t>112</t>
  </si>
  <si>
    <t>57</t>
  </si>
  <si>
    <t>592170001500.S</t>
  </si>
  <si>
    <t>Obrubník parkový, lxšxv 1000x50x200 mm, farebný</t>
  </si>
  <si>
    <t>114</t>
  </si>
  <si>
    <t>58</t>
  </si>
  <si>
    <t>941941041.S</t>
  </si>
  <si>
    <t>Montáž lešenia lahkého pracovného radového s podlahami šírky nad 1,00 do 1,20 m, výšky do 10 m</t>
  </si>
  <si>
    <t>116</t>
  </si>
  <si>
    <t>59</t>
  </si>
  <si>
    <t>941941295.S</t>
  </si>
  <si>
    <t>Príplatok za prvý a každý další týžden použitia lešenia lahkého pracovného radového s podlahami šírky nad 1,00 do 1,20 m, výšky do 10 m</t>
  </si>
  <si>
    <t>118</t>
  </si>
  <si>
    <t>60</t>
  </si>
  <si>
    <t>941941841.S</t>
  </si>
  <si>
    <t>Demontáž lešenia lahkého pracovného radového s podlahami šírky nad 1,00 do 1,20 m, výšky do 10 m</t>
  </si>
  <si>
    <t>120</t>
  </si>
  <si>
    <t>61</t>
  </si>
  <si>
    <t>941955001.S</t>
  </si>
  <si>
    <t>Lešenie lahké pracovné pomocné, s výškou lešenovej podlahy do 1,20 m</t>
  </si>
  <si>
    <t>122</t>
  </si>
  <si>
    <t>62</t>
  </si>
  <si>
    <t>953945321.S</t>
  </si>
  <si>
    <t>Hliníkový soklový profil šírky 223 mm</t>
  </si>
  <si>
    <t>124</t>
  </si>
  <si>
    <t>63</t>
  </si>
  <si>
    <t>953947951.S</t>
  </si>
  <si>
    <t>Montáž hranatej kovovej vetracej mriežky plochy do 0,06 m2</t>
  </si>
  <si>
    <t>126</t>
  </si>
  <si>
    <t>64</t>
  </si>
  <si>
    <t>429720339300.S</t>
  </si>
  <si>
    <t>Mriežka, hranatá so sietkou, rozmery šxvxhr 200x200x10 mm, farba biela + nadstavec 250 dl.</t>
  </si>
  <si>
    <t>128</t>
  </si>
  <si>
    <t>185</t>
  </si>
  <si>
    <t>973022361</t>
  </si>
  <si>
    <t>Vysekanie v murive z kameňa kapsy plochy do 0,25 m2, hĺbky do 450 mm,  - pre kotvenie venc. stlpika</t>
  </si>
  <si>
    <t>-1579557446</t>
  </si>
  <si>
    <t>186</t>
  </si>
  <si>
    <t>974031133</t>
  </si>
  <si>
    <t>Vysekanie rýh v akomkoľvek murive tehlovom na akúkoľvek maltu do hĺbky 50 mm a š. do 100 mm,  -0,00900t</t>
  </si>
  <si>
    <t>-1881230087</t>
  </si>
  <si>
    <t>99</t>
  </si>
  <si>
    <t>Presun hmôt HSV</t>
  </si>
  <si>
    <t>65</t>
  </si>
  <si>
    <t>998011001.S</t>
  </si>
  <si>
    <t>Presun hmôt pre budovy (801, 803, 812), zvislá konštr. z tehál, tvárnic, z kovu</t>
  </si>
  <si>
    <t>130</t>
  </si>
  <si>
    <t>711</t>
  </si>
  <si>
    <t>Izolácie proti vode a vlhkosti</t>
  </si>
  <si>
    <t>711210100.S</t>
  </si>
  <si>
    <t>Zhotovenie dvojnásobnej izol. stierky pod keramické obklady v interiéri na ploche vodorovnej</t>
  </si>
  <si>
    <t>132</t>
  </si>
  <si>
    <t>67</t>
  </si>
  <si>
    <t>245610000400.S</t>
  </si>
  <si>
    <t>Stierka hydroizolacná na báze syntetickej živice, (tekutá hydroizolacná fólia)</t>
  </si>
  <si>
    <t>kg</t>
  </si>
  <si>
    <t>134</t>
  </si>
  <si>
    <t>247710007700.S</t>
  </si>
  <si>
    <t>Pás tesniaci š. 120 mm, na utesnenie rohových a spojovacích škár pri aplikácii hydroizolácií</t>
  </si>
  <si>
    <t>136</t>
  </si>
  <si>
    <t>711210101.S</t>
  </si>
  <si>
    <t>Zhotovenie parozábrany na strechách šikmých nad 30°</t>
  </si>
  <si>
    <t>247710007701.S</t>
  </si>
  <si>
    <t>Parozábrana  s integrovanou hliníkovou vrstvou 150g/m2</t>
  </si>
  <si>
    <t>209</t>
  </si>
  <si>
    <t>998711102</t>
  </si>
  <si>
    <t>Presun hmôt pre izoláciu proti vode v objektoch výšky nad 6 do 12 m</t>
  </si>
  <si>
    <t>1447071711</t>
  </si>
  <si>
    <t>713</t>
  </si>
  <si>
    <t>Izolácie tepelné</t>
  </si>
  <si>
    <t>713121121</t>
  </si>
  <si>
    <t>Montáž tepelnej izolácie podláh z EPS, kladená voľne v dvoch vrstvách</t>
  </si>
  <si>
    <t>140</t>
  </si>
  <si>
    <t>71</t>
  </si>
  <si>
    <t>631440023700</t>
  </si>
  <si>
    <t>Doska 40x600x1200 mm izolácia z EPS vhodná pre lahké aj tažké plávajúce podlahy - P6a,P7</t>
  </si>
  <si>
    <t>142</t>
  </si>
  <si>
    <t>631440023400</t>
  </si>
  <si>
    <t>Doska 160x600x1200 mm izolácia z EPS vhodná pre lahké aj tažké plávajúce podlahy - P6b</t>
  </si>
  <si>
    <t>144</t>
  </si>
  <si>
    <t>73</t>
  </si>
  <si>
    <t>63144002370.S</t>
  </si>
  <si>
    <t>Doska 100x600x1200 mm izolácia z EPS vhodná pre lahké aj tažké plávajúce podlahy - P6b</t>
  </si>
  <si>
    <t>146</t>
  </si>
  <si>
    <t>713161530</t>
  </si>
  <si>
    <t>Montáž tepelnej izolácie striech šikmých prichytená pribitím a vyviazaním na latovanie medzi a pod krokvy hr. nad 10 cm</t>
  </si>
  <si>
    <t>148</t>
  </si>
  <si>
    <t>75</t>
  </si>
  <si>
    <t>631640001300</t>
  </si>
  <si>
    <t>160x1200x8400 mm, izolácia zo sklenej vlny vhodná pre šikmé strechy, podkrovia, stropy a lahké podlahy, súčiniteľ tepelnej vodivosti min. λ=0,038 W/m.K</t>
  </si>
  <si>
    <t>150</t>
  </si>
  <si>
    <t>631640001600</t>
  </si>
  <si>
    <t>220x1200x8400 mm, izolácia zo sklenej vlny vhodná pre šikmé strechy, podkrovia, stropy a lahké podlahy,  súčiniteľ tepelnej vodivosti min. λ=0,038 W/m.K</t>
  </si>
  <si>
    <t>152</t>
  </si>
  <si>
    <t>210</t>
  </si>
  <si>
    <t>998713102</t>
  </si>
  <si>
    <t>Presun hmôt pre izolácie tepelné v objektoch výšky nad 6 m do 12 m</t>
  </si>
  <si>
    <t>-298280972</t>
  </si>
  <si>
    <t>72519.S</t>
  </si>
  <si>
    <t>Montáž a dodávka deliacej priecky v.2020 m dlžka 2880 mm - DS1</t>
  </si>
  <si>
    <t>156</t>
  </si>
  <si>
    <t>79</t>
  </si>
  <si>
    <t>72519.S1</t>
  </si>
  <si>
    <t>Montáž a dodávka deliacej priecky v.2020 m dlžka 3885 mm - DS2</t>
  </si>
  <si>
    <t>158</t>
  </si>
  <si>
    <t>72519.S2</t>
  </si>
  <si>
    <t>Montáž a dodávka deliacej priecky v.2020 m dlžka 1885 mm - DS3</t>
  </si>
  <si>
    <t>160</t>
  </si>
  <si>
    <t>81</t>
  </si>
  <si>
    <t>72519.S3</t>
  </si>
  <si>
    <t>Montáž a dodávka deliacej stienky medzi pisuáre v.705 mm š.400 mm - DS4</t>
  </si>
  <si>
    <t>162</t>
  </si>
  <si>
    <t>72519.S4</t>
  </si>
  <si>
    <t>Montáž a dodávka deliacej steny v.2100 mm š.2980 mm - DS5</t>
  </si>
  <si>
    <t>164</t>
  </si>
  <si>
    <t>211</t>
  </si>
  <si>
    <t>998725102</t>
  </si>
  <si>
    <t>Presun hmôt pre zariaďovacie predmety v objektoch výšky nad 6 do 12 m</t>
  </si>
  <si>
    <t>-1501949528</t>
  </si>
  <si>
    <t>187</t>
  </si>
  <si>
    <t>762712150</t>
  </si>
  <si>
    <t>Montáž priestorových viazaných konštrukcií krovu z reziva prierezovej plochy do 600 cm2</t>
  </si>
  <si>
    <t>2147437877</t>
  </si>
  <si>
    <t>188</t>
  </si>
  <si>
    <t>605110000100</t>
  </si>
  <si>
    <t>Konštrukčne hranoly KVH Nsi (nepohľadová kvalita)</t>
  </si>
  <si>
    <t>-540162060</t>
  </si>
  <si>
    <t>190</t>
  </si>
  <si>
    <t>PC.S</t>
  </si>
  <si>
    <t>Opracovanie reziva drevoobrabajucom centre</t>
  </si>
  <si>
    <t>2003500442</t>
  </si>
  <si>
    <t>189</t>
  </si>
  <si>
    <t>605110000100.1</t>
  </si>
  <si>
    <t>Spojovacie a montážne prvky krovu</t>
  </si>
  <si>
    <t>1602367045</t>
  </si>
  <si>
    <t>762341202.S</t>
  </si>
  <si>
    <t>Montáž latovania zložitých striech pre sklon do 60°</t>
  </si>
  <si>
    <t>168</t>
  </si>
  <si>
    <t>85</t>
  </si>
  <si>
    <t>605430000200.S</t>
  </si>
  <si>
    <t>Rezivo stavebné zo smreku - strešné laty impregnované hr. 40 mm, š. 50 mm, dl. 4000-5000 mm</t>
  </si>
  <si>
    <t>170</t>
  </si>
  <si>
    <t>Montáž kontralatovania zložitých striech pre sklon nad 35°</t>
  </si>
  <si>
    <t>Montáž debnenia zloźitých striech zo stavebných dosák hr. do 32 mm ozn. S5 (polovične debnenie)</t>
  </si>
  <si>
    <t>Rezivo stavebné zo smreku - dosky impregnované hr. 25 mm, š. 50 mm, dl. 3000-4000 mm</t>
  </si>
  <si>
    <t>762395000.S</t>
  </si>
  <si>
    <t>Spojovacie prostriedky pre viazané konštrukcie krovov, debnenie a latovanie, nadstrešné konštr., spádové kliny - svorky, dosky, klince, pásová ocel, vruty</t>
  </si>
  <si>
    <t>176</t>
  </si>
  <si>
    <t>89</t>
  </si>
  <si>
    <t>76284111.S</t>
  </si>
  <si>
    <t>Montáž podbíjania striech - detail C ( OSB15 mm, TI20,omietka 3+3 mm )</t>
  </si>
  <si>
    <t>178</t>
  </si>
  <si>
    <t>76284111.S1</t>
  </si>
  <si>
    <t>Montáž a dodávka - detail E ( doteplenie rímsy )</t>
  </si>
  <si>
    <t>180</t>
  </si>
  <si>
    <t>212</t>
  </si>
  <si>
    <t>998762102</t>
  </si>
  <si>
    <t>Presun hmôt pre konštrukcie tesárske v objektoch výšky do 12 m</t>
  </si>
  <si>
    <t>-808420381</t>
  </si>
  <si>
    <t>763</t>
  </si>
  <si>
    <t>Konštrukcie - drevostavby</t>
  </si>
  <si>
    <t>763115512</t>
  </si>
  <si>
    <t>Priecka SDK  hr. 100 mm dvojito opláštená doskami pre suché priestory hr. 12.5 mm s tep. izoláciou, CW 50, označenie Sk1</t>
  </si>
  <si>
    <t>93</t>
  </si>
  <si>
    <t>763115514</t>
  </si>
  <si>
    <t>Priecka SDK  hr. 150 mm dvojito opláštená doskami pre suché priestory hr. 12.5 mm s tep. izoláciou, CW 100, označenie Sk2</t>
  </si>
  <si>
    <t>763115712</t>
  </si>
  <si>
    <t>Priecka SDK hr. 100 mm dvojito opláštená doskami 1xvlhké+1xsuché priestory hr. 12.5 mm s tep. izoláciou, CW 50,označenie Sk3</t>
  </si>
  <si>
    <t>95</t>
  </si>
  <si>
    <t>763115712.S</t>
  </si>
  <si>
    <t>Priecka SDK hr. 100 mm dvojito opláštená 2x doskami  pre vlhké priestory hr.12.5 mm s tep. izoláciou, CW 50, označenie Sk4</t>
  </si>
  <si>
    <t>763116513</t>
  </si>
  <si>
    <t>Priecka SDK hr. 205 mm dvojito opláštená doskami pre vlhké priestory hr. 12.5 mm s tep. izoláciou, dvojitá podkonštrukcia 2xCW 75, označenie Sk5</t>
  </si>
  <si>
    <t>192</t>
  </si>
  <si>
    <t>97</t>
  </si>
  <si>
    <t>763120010</t>
  </si>
  <si>
    <t>Sadrovlaknítá inštalačná predstena pre sanitárne zariadenia,dvojité  opláštenie, doska pre suché  priestory hr. 12,5 mm Sk6</t>
  </si>
  <si>
    <t>194</t>
  </si>
  <si>
    <t>763120010.3</t>
  </si>
  <si>
    <t>Sadrokartónová inštalačná predstena pre sanitárne zariadenia,dvojité  opláštenie, doska pre suché  priestory hr. 12,5 mm Sk7</t>
  </si>
  <si>
    <t>763120010.5</t>
  </si>
  <si>
    <t>Sadrokartónová inštalačná stena pre sanitárne zariadenia dvojité opláštenie doskou pre suché  priestory  hr. 12,5 mm  z jednej strany + dvojité opláštenie OSB dosky hr. 15 mm + sadrovláknitá doska hr. 12,5 mm - Sk8</t>
  </si>
  <si>
    <t>763120010.4</t>
  </si>
  <si>
    <t>Sadrokartónová inštalačná predstena pre sanitárne zariadenia, dvojité opláštenie, doska pre vlhké priestory hr. 12,5 mm Sk7 (3.07, 3.09)</t>
  </si>
  <si>
    <t>763138211</t>
  </si>
  <si>
    <t>Podhlad SDK, doska so zvýšenou požiarnou odolnosťou hr. 12.5 mm závesný, jednoúrovnová ocelová podkonštrukcia CD .. SkP1</t>
  </si>
  <si>
    <t>196</t>
  </si>
  <si>
    <t>763138211.1</t>
  </si>
  <si>
    <t>Podhlad SDK, doska so zvýšenou požiarnou odolnosťou hr.12.5 mm závesný, jednoúrovňová oceľová podkonštrukcia CD .. SkP3</t>
  </si>
  <si>
    <t>198</t>
  </si>
  <si>
    <t>763138213.2</t>
  </si>
  <si>
    <t>Podhlad SDK, protipožiarna impregnovaná doska hr. 12.5 mm závesný, jednoúrovnová oceľová podkonštrukcia CD .. SkP2</t>
  </si>
  <si>
    <t>200</t>
  </si>
  <si>
    <t>101</t>
  </si>
  <si>
    <t>763168121</t>
  </si>
  <si>
    <t>SDK obklady drevených stlpov prierezu 12x12 cm, doska protipožiarna  hr. 12,5 mm, ochranný uholník</t>
  </si>
  <si>
    <t>202</t>
  </si>
  <si>
    <t>763181113</t>
  </si>
  <si>
    <t>Zárubne oceľové pre SDK priečky  do 2,75 m š 600-1000 mm hr. 125 mm</t>
  </si>
  <si>
    <t>961342772</t>
  </si>
  <si>
    <t>763710010</t>
  </si>
  <si>
    <t>Montáž obvodových stien stlpikovou konštrukciou - F3 - vikiere</t>
  </si>
  <si>
    <t>204</t>
  </si>
  <si>
    <t>103</t>
  </si>
  <si>
    <t>206</t>
  </si>
  <si>
    <t>208</t>
  </si>
  <si>
    <t>105</t>
  </si>
  <si>
    <t>283230006800</t>
  </si>
  <si>
    <t>Parotesné zábrany  š. 1,5 m s imtegrovaným lepiacim pásom, hliníková vrstva uložená medzi vysoko transparentnou PES fóliou a PE fóliou s vystužujúcou mriežkou (180g/m2)</t>
  </si>
  <si>
    <t>107</t>
  </si>
  <si>
    <t>283230004600</t>
  </si>
  <si>
    <t>Podstrešná PE fólia šxl 1,5x50 m, plošná hmotnost 140 g/m2, nekontaktná paropriepustná, pre šikmé strechy</t>
  </si>
  <si>
    <t>214</t>
  </si>
  <si>
    <t>213</t>
  </si>
  <si>
    <t>998763101</t>
  </si>
  <si>
    <t>Presun hmôt pre drevostavby v objektoch výšky do 12 m</t>
  </si>
  <si>
    <t>-623788877</t>
  </si>
  <si>
    <t>111</t>
  </si>
  <si>
    <t>764171301</t>
  </si>
  <si>
    <t>222</t>
  </si>
  <si>
    <t>76441055.S</t>
  </si>
  <si>
    <t>Oplechovanie parapetov z LPL plechu, vrátane rohov r.š. 460 mm - K6</t>
  </si>
  <si>
    <t>224</t>
  </si>
  <si>
    <t>113</t>
  </si>
  <si>
    <t>76442155.S</t>
  </si>
  <si>
    <t>Oplechovanie ríms, balkónov, terás z LPL, r.š. 390 mm - K5</t>
  </si>
  <si>
    <t>226</t>
  </si>
  <si>
    <t>76442155.S1</t>
  </si>
  <si>
    <t>Oplechovanie z LPL plechu, do r.š. 410 mm - K11-K16</t>
  </si>
  <si>
    <t>228</t>
  </si>
  <si>
    <t>115</t>
  </si>
  <si>
    <t>76443056.S</t>
  </si>
  <si>
    <t>Oplechovanie muriva a atík z poplastovaného plechu, vrátane rohov r.š. 640  mm - K17</t>
  </si>
  <si>
    <t>230</t>
  </si>
  <si>
    <t>76475110.S</t>
  </si>
  <si>
    <t>Žlaby z LPL plechu s hákmi, celami,rohmi a hrdlami priemer D100 mm rš. 250 mm - K3</t>
  </si>
  <si>
    <t>232</t>
  </si>
  <si>
    <t>117</t>
  </si>
  <si>
    <t>76475110.S1</t>
  </si>
  <si>
    <t>Žlaby z LPL plechu s hákmi, celami,rohmi a hrdlami hranatý atyp 55x85 rš. 360 mm - K7</t>
  </si>
  <si>
    <t>234</t>
  </si>
  <si>
    <t>76475135.S</t>
  </si>
  <si>
    <t>Žlaby z LPL plechu s hákmi, celami,rohmi a hrdlami priemer DN150 mm rš. 330 mm - K1</t>
  </si>
  <si>
    <t>236</t>
  </si>
  <si>
    <t>119</t>
  </si>
  <si>
    <t>76495075.S</t>
  </si>
  <si>
    <t>Odpadové rúry z LPL plechu rovné priemer 80 mm - K4</t>
  </si>
  <si>
    <t>238</t>
  </si>
  <si>
    <t>76495075.S1</t>
  </si>
  <si>
    <t>Odpadové rúry z LPL plechu rovné hranatá 80x80 mm - K8</t>
  </si>
  <si>
    <t>240</t>
  </si>
  <si>
    <t>121</t>
  </si>
  <si>
    <t>76495100.S</t>
  </si>
  <si>
    <t>Odpadové rúry z LPL plechu rovné priemer 125 mm - K2</t>
  </si>
  <si>
    <t>242</t>
  </si>
  <si>
    <t>76495101.S</t>
  </si>
  <si>
    <t>Protisnehové zábrany z hákov</t>
  </si>
  <si>
    <t>76495102.S</t>
  </si>
  <si>
    <t>Kotlík kónický do priemeru 100 mm</t>
  </si>
  <si>
    <t>76495103.S</t>
  </si>
  <si>
    <t>Kotlík kónický do priemeru nad 100 do 125 mm</t>
  </si>
  <si>
    <t>Kotlík kónický hranatý 80x80 mm</t>
  </si>
  <si>
    <t>998764102</t>
  </si>
  <si>
    <t>Presun hmôt pre konštrukcie klampiarske v objektoch výšky nad 6 do 12 m</t>
  </si>
  <si>
    <t>-1338664837</t>
  </si>
  <si>
    <t>123</t>
  </si>
  <si>
    <t>765312601</t>
  </si>
  <si>
    <t>246</t>
  </si>
  <si>
    <t>765314305</t>
  </si>
  <si>
    <t>Hreben s použitím vetracieho pásu hliník, sklon od 35° do 60°</t>
  </si>
  <si>
    <t>248</t>
  </si>
  <si>
    <t>Nárožie s použitím vetracieho pásu hliník, sklon od 35° do 60°</t>
  </si>
  <si>
    <t>125</t>
  </si>
  <si>
    <t>765314501</t>
  </si>
  <si>
    <t>Úžlabie, pás so stredovou stojatou drážkou - K10</t>
  </si>
  <si>
    <t>250</t>
  </si>
  <si>
    <t>765314511</t>
  </si>
  <si>
    <t>Odkvap pod krytinu , odkvapový plech - K9</t>
  </si>
  <si>
    <t>252</t>
  </si>
  <si>
    <t>191</t>
  </si>
  <si>
    <t>765901443</t>
  </si>
  <si>
    <t>Strešná fólia nad 35°s integrovanými lepiacimi pásmi, na krokvy, min.145g/m2</t>
  </si>
  <si>
    <t>1688296903</t>
  </si>
  <si>
    <t>215</t>
  </si>
  <si>
    <t>998765102</t>
  </si>
  <si>
    <t>Presun hmôt pre tvrdé krytiny v objektoch výšky nad 6 do 12 m</t>
  </si>
  <si>
    <t>778891124</t>
  </si>
  <si>
    <t>766</t>
  </si>
  <si>
    <t>Konštrukcie stolárske</t>
  </si>
  <si>
    <t>766621411.S</t>
  </si>
  <si>
    <t>Montáž a dodávka revízných sadrokartónových dvierok  vratane rámu z OSB dosky hr. 25 mm ozn. RD kotveného  do konštrukcie SDK podhľadu</t>
  </si>
  <si>
    <t>258</t>
  </si>
  <si>
    <t>129</t>
  </si>
  <si>
    <t>766621400.S</t>
  </si>
  <si>
    <t>Montáž okien plastových s hydroizolacnými ISO páskami (exteriérová a interiérová)</t>
  </si>
  <si>
    <t>283290005800.S</t>
  </si>
  <si>
    <t>Tesniaca paropriepustná fólia polymér-flísová, š. 70 mm, dl. 30 m, pre tesnenie pripájacej škáry okenného rámu a muriva z exteriéru</t>
  </si>
  <si>
    <t>260</t>
  </si>
  <si>
    <t>131</t>
  </si>
  <si>
    <t>283290006200.S</t>
  </si>
  <si>
    <t>Tesniaca paronepriepustná fólia polymér-flísová, š. 70 mm, dl. 30 m, pre tesnenie pripájacej škáry okenného rámu a muriva z interiéru</t>
  </si>
  <si>
    <t>262</t>
  </si>
  <si>
    <t>611410010400.S</t>
  </si>
  <si>
    <t>Plastové okno dvojkrídlové OS+OS, vxš 2015x2000 mm, izolacné trojsklo - O1</t>
  </si>
  <si>
    <t>264</t>
  </si>
  <si>
    <t>549150000600</t>
  </si>
  <si>
    <t>Klucka dverová 2x, 2x rozeta BB, FAB, nehrdzavejúca ocel, povrch nerez brúsený,</t>
  </si>
  <si>
    <t>268</t>
  </si>
  <si>
    <t>766671002.S</t>
  </si>
  <si>
    <t>Montáž okna strešného vrátane príslušenstva, velkost okna 78x118 cm</t>
  </si>
  <si>
    <t>272</t>
  </si>
  <si>
    <t>137</t>
  </si>
  <si>
    <t>611310005700.S</t>
  </si>
  <si>
    <t>Strešné okno drevené kyvné, šxv 780x1180 mm s kluckou - O2</t>
  </si>
  <si>
    <t>274</t>
  </si>
  <si>
    <t>138</t>
  </si>
  <si>
    <t>611380003300.S</t>
  </si>
  <si>
    <t>Lemovanie hliníkové, šxv 780x1180 mm bez zateplovacej sady, pre profilovanú strešnú krytinu do 120 mm</t>
  </si>
  <si>
    <t>276</t>
  </si>
  <si>
    <t>139</t>
  </si>
  <si>
    <t>611380006700.S</t>
  </si>
  <si>
    <t>Zateplovacia sada pre osadenie strešného okna alebo výlezu, šxv 780x1180 mm</t>
  </si>
  <si>
    <t>278</t>
  </si>
  <si>
    <t>766694143.S</t>
  </si>
  <si>
    <t>Montáž parapetnej dosky plastovej šírky do 300 mm, dlžky 1600-2600 mm</t>
  </si>
  <si>
    <t>280</t>
  </si>
  <si>
    <t>141</t>
  </si>
  <si>
    <t>611560000400.S</t>
  </si>
  <si>
    <t>Parapetná doska plastová, šírka 315 mm, komôrková vnútorná, zlatý dub, mramor, mahagon, svetlý buk, orech</t>
  </si>
  <si>
    <t>282</t>
  </si>
  <si>
    <t>767161140</t>
  </si>
  <si>
    <t>Montáž a dodávka zábradlia vr. pozinkovania + 2x náter RAL 9007 - ozn. Z/1,Z/2</t>
  </si>
  <si>
    <t>288</t>
  </si>
  <si>
    <t>767161140.S</t>
  </si>
  <si>
    <t xml:space="preserve">Montáž a dodávka nerezového madla - ozn. Z/3 dl. 3,5m + 4x úchyt </t>
  </si>
  <si>
    <t>sub</t>
  </si>
  <si>
    <t>767161141.S</t>
  </si>
  <si>
    <t xml:space="preserve">Montáž a dodávka nerezového madla - ozn. Z/4 dl. 1,2m + 2x úchyt </t>
  </si>
  <si>
    <t>145</t>
  </si>
  <si>
    <t>767332.S</t>
  </si>
  <si>
    <t>Montáž a dodávka prestrešenie vstupu - tvrdené bezpecnostné sklo vr. kotvenia a líšt</t>
  </si>
  <si>
    <t>290</t>
  </si>
  <si>
    <t>767590205</t>
  </si>
  <si>
    <t>Montáž cistiacej rohože gumovo - polypropylénovej na podlahu</t>
  </si>
  <si>
    <t>292</t>
  </si>
  <si>
    <t>147</t>
  </si>
  <si>
    <t>697540000100</t>
  </si>
  <si>
    <t>Rohož 100 % polypropylénová, podklad 4 mm PVC, výška rohože 17 mm, MBM mat</t>
  </si>
  <si>
    <t>294</t>
  </si>
  <si>
    <t>767590225</t>
  </si>
  <si>
    <t>Montáž hliníkového rámu L k cistiacim rohožiam</t>
  </si>
  <si>
    <t>296</t>
  </si>
  <si>
    <t>149</t>
  </si>
  <si>
    <t>697590000100</t>
  </si>
  <si>
    <t>Zápustný hliníkový rám L 25x20x3 mm, L 20x25x3 mm; L30x20x3 mm; k rohoži</t>
  </si>
  <si>
    <t>298</t>
  </si>
  <si>
    <t>767641120.S</t>
  </si>
  <si>
    <t>300</t>
  </si>
  <si>
    <t>151</t>
  </si>
  <si>
    <t>5534100411.S</t>
  </si>
  <si>
    <t>302</t>
  </si>
  <si>
    <t>5534100411.S1</t>
  </si>
  <si>
    <t>304</t>
  </si>
  <si>
    <t>153</t>
  </si>
  <si>
    <t>5534100411.S2</t>
  </si>
  <si>
    <t>306</t>
  </si>
  <si>
    <t>5534100413.S</t>
  </si>
  <si>
    <t>5534100412.S</t>
  </si>
  <si>
    <t>Montáž exteriérových jednokrídlových dverí z PVC rámu vrátane bočného svetlíka  1540x2050 mm</t>
  </si>
  <si>
    <t>Montáž exteriérových dvojkrídlových dverí z PVC rámu  1560x2080 mm</t>
  </si>
  <si>
    <t>767661561</t>
  </si>
  <si>
    <t>Montáž interierovej hliníkovej žalúzie od šírky 120 cm do 200 cm dĺžky do 260 cm</t>
  </si>
  <si>
    <t>117598485</t>
  </si>
  <si>
    <t>193</t>
  </si>
  <si>
    <t>611530081100</t>
  </si>
  <si>
    <t>Žalúzie interiérové hliníkové,  šxl 1750x2250 mm</t>
  </si>
  <si>
    <t>-908117152</t>
  </si>
  <si>
    <t>611530080200</t>
  </si>
  <si>
    <t>Žalúzie interiérové hliníkové, šxl 1750x1450 mm</t>
  </si>
  <si>
    <t>2131671129</t>
  </si>
  <si>
    <t>199</t>
  </si>
  <si>
    <t>767995102</t>
  </si>
  <si>
    <t>Montáž ostatných atypických kovových stavebných doplnkových konštrukcií - kotvenie so zvarkami</t>
  </si>
  <si>
    <t>1687833812</t>
  </si>
  <si>
    <t>157</t>
  </si>
  <si>
    <t>767995104</t>
  </si>
  <si>
    <t>Montáž ostatných atypických kovových stavebných doplnkových konštrukcií nad 20 do 50 kg</t>
  </si>
  <si>
    <t>314</t>
  </si>
  <si>
    <t>134870001140.S</t>
  </si>
  <si>
    <t>Ocelový nosník HEA 180, HEA 300 z valcovanej ocele S235JR</t>
  </si>
  <si>
    <t>316</t>
  </si>
  <si>
    <t>216</t>
  </si>
  <si>
    <t>998767102</t>
  </si>
  <si>
    <t>Presun hmôt pre kovové stavebné doplnkové konštrukcie v objektoch výšky nad 6 do 12 m</t>
  </si>
  <si>
    <t>-1462738930</t>
  </si>
  <si>
    <t>771</t>
  </si>
  <si>
    <t>Podlahy z dlaždíc</t>
  </si>
  <si>
    <t>771575109</t>
  </si>
  <si>
    <t>Montáž podláh z dlaždíc keramických do tmelu vel. 300 x 300 mm ozn. P2, P7</t>
  </si>
  <si>
    <t>320</t>
  </si>
  <si>
    <t>161</t>
  </si>
  <si>
    <t>597740001600</t>
  </si>
  <si>
    <t>Dlaždice keramické,lxvxhr 297x297x8 mm</t>
  </si>
  <si>
    <t>322</t>
  </si>
  <si>
    <t>217</t>
  </si>
  <si>
    <t>998771102</t>
  </si>
  <si>
    <t>Presun hmôt pre podlahy z dlaždíc v objektoch výšky nad 6 do 12 m</t>
  </si>
  <si>
    <t>557527397</t>
  </si>
  <si>
    <t>775</t>
  </si>
  <si>
    <t>Podlahy vlysové a parketové</t>
  </si>
  <si>
    <t>163</t>
  </si>
  <si>
    <t>775413130</t>
  </si>
  <si>
    <t>Montáž podlahových soklíkov alebo líšt obvodových lepením, ozn. P5</t>
  </si>
  <si>
    <t>326</t>
  </si>
  <si>
    <t>611990004200</t>
  </si>
  <si>
    <t>Lišta soklová</t>
  </si>
  <si>
    <t>328</t>
  </si>
  <si>
    <t>165</t>
  </si>
  <si>
    <t>775550110</t>
  </si>
  <si>
    <t>Montáž podlahy z laminátových a drevených parkiet, click spoj, položená, volne ozn. P5</t>
  </si>
  <si>
    <t>330</t>
  </si>
  <si>
    <t>166</t>
  </si>
  <si>
    <t>611980003015</t>
  </si>
  <si>
    <t>Podlaha laminátová, hrúbka 8 mm</t>
  </si>
  <si>
    <t>332</t>
  </si>
  <si>
    <t>167</t>
  </si>
  <si>
    <t>775592141</t>
  </si>
  <si>
    <t>Montáž podložky vyrovnávacej a tlmiacej penovej hr. 3 mm pod plávajúce podlahy, ozn. P5</t>
  </si>
  <si>
    <t>334</t>
  </si>
  <si>
    <t>283230008600</t>
  </si>
  <si>
    <t xml:space="preserve">Podložka z PE pod plávajúce podlahy, hr. 3 mm, </t>
  </si>
  <si>
    <t>336</t>
  </si>
  <si>
    <t>218</t>
  </si>
  <si>
    <t>998775102</t>
  </si>
  <si>
    <t>Presun hmôt pre podlahy vlysové a parketové v objektoch výšky nad 6 do 12 m</t>
  </si>
  <si>
    <t>1882786006</t>
  </si>
  <si>
    <t>776541100</t>
  </si>
  <si>
    <t>Lepenie povlakových podláh PVC heterogénnych v pásoch vr. Soklíkov, ozn. P1, P6a, P6b</t>
  </si>
  <si>
    <t>340</t>
  </si>
  <si>
    <t>171</t>
  </si>
  <si>
    <t>284110000410</t>
  </si>
  <si>
    <t>Podlaha PVC heterogénna, hrúbka 2,5 mm</t>
  </si>
  <si>
    <t>342</t>
  </si>
  <si>
    <t>172</t>
  </si>
  <si>
    <t>776541300</t>
  </si>
  <si>
    <t>Lepenie povlakových podláh PVC vinyl heterogénnych LVT v dielcoch vrátane soklíkov, ozn. P3</t>
  </si>
  <si>
    <t>344</t>
  </si>
  <si>
    <t>173</t>
  </si>
  <si>
    <t>284110004110</t>
  </si>
  <si>
    <t>Podlaha PVC heterogénna, hrúbka 3,0 mm</t>
  </si>
  <si>
    <t>346</t>
  </si>
  <si>
    <t>219</t>
  </si>
  <si>
    <t>998776102</t>
  </si>
  <si>
    <t>Presun hmôt pre podlahy povlakové v objektoch výšky nad 6 do 12 m</t>
  </si>
  <si>
    <t>-1238768282</t>
  </si>
  <si>
    <t>777</t>
  </si>
  <si>
    <t>Podlahy syntetické</t>
  </si>
  <si>
    <t>175</t>
  </si>
  <si>
    <t>777531020</t>
  </si>
  <si>
    <t>Polyuretánová samonivelacná stierka hr. 4 mm Sikafloor 327, penetrácia, 2x stierka s kremicitým pieskom, uzatvárací náter, ozn. P4</t>
  </si>
  <si>
    <t>350</t>
  </si>
  <si>
    <t>220</t>
  </si>
  <si>
    <t>998777102</t>
  </si>
  <si>
    <t>Presun hmôt pre podlahy syntetické v objektoch výšky nad 6 do 12 m</t>
  </si>
  <si>
    <t>726997339</t>
  </si>
  <si>
    <t>781</t>
  </si>
  <si>
    <t>Obklady</t>
  </si>
  <si>
    <t>177</t>
  </si>
  <si>
    <t>781445020</t>
  </si>
  <si>
    <t>Montáž obkladov vnútor. stien z obkladaciek kladených do tmelu vel. 300x300 mm vr. rohových líšt</t>
  </si>
  <si>
    <t>354</t>
  </si>
  <si>
    <t>597740000900</t>
  </si>
  <si>
    <t>Dlaždice keramické, lxv 300x300 mm</t>
  </si>
  <si>
    <t>356</t>
  </si>
  <si>
    <t>221</t>
  </si>
  <si>
    <t>998781102</t>
  </si>
  <si>
    <t>Presun hmôt pre obklady keramické v objektoch výšky nad 6 do 12 m</t>
  </si>
  <si>
    <t>-540036252</t>
  </si>
  <si>
    <t>784</t>
  </si>
  <si>
    <t>Malby</t>
  </si>
  <si>
    <t>784452373</t>
  </si>
  <si>
    <t>Malby z maliarskych zmesí na omietky a sadrokartón ručne nanášané tónované dvojnásobné na hrubozrnný podklad výšky do 3,80 m</t>
  </si>
  <si>
    <t>360</t>
  </si>
  <si>
    <t>783</t>
  </si>
  <si>
    <t>Nátery</t>
  </si>
  <si>
    <t>201</t>
  </si>
  <si>
    <t>783124220</t>
  </si>
  <si>
    <t>Nátery oceľ.konštr. stredných B a plnostenných D syntetické jednonásobné, 2x s emailovaním - 105μm  - profil HEB</t>
  </si>
  <si>
    <t>798314066</t>
  </si>
  <si>
    <t>783125230</t>
  </si>
  <si>
    <t>Nátery oceľ.konštr. syntet. ľahkých , CC jednonás. 2x s emailovaním - 105μm - zarubne</t>
  </si>
  <si>
    <t>-101407644</t>
  </si>
  <si>
    <t>181</t>
  </si>
  <si>
    <t>0000.S</t>
  </si>
  <si>
    <t>D+M - ZVISLÁ HYDRAULICKÁ ZDVÍHACIA PLOŠINA s pohonom na ozubené koleso,  4x batéria s  automatickým nabíjaním, nosnosť min. 200 kg, rýchlosť min. 6,0m/min.; rozmer plošiny min.1250x800 mm, zdvih 950mm.</t>
  </si>
  <si>
    <t>362</t>
  </si>
  <si>
    <t>0001.SA</t>
  </si>
  <si>
    <t>Inžinierska činnosť</t>
  </si>
  <si>
    <t>-649501214</t>
  </si>
  <si>
    <t>0003.SA</t>
  </si>
  <si>
    <t xml:space="preserve">Dodávka a montáž hasiacich 6kg práškových prístrojov vrátane  konzoly </t>
  </si>
  <si>
    <t>HZS</t>
  </si>
  <si>
    <t>Profesie</t>
  </si>
  <si>
    <t>203</t>
  </si>
  <si>
    <t>HZS000111</t>
  </si>
  <si>
    <t>D.1.4 Elektroinštalácie</t>
  </si>
  <si>
    <t>512</t>
  </si>
  <si>
    <t>302566658</t>
  </si>
  <si>
    <t>HZS000112</t>
  </si>
  <si>
    <t>D.1.6 Zdravotechnika</t>
  </si>
  <si>
    <t>1719702732</t>
  </si>
  <si>
    <t>205</t>
  </si>
  <si>
    <t>HZS000113</t>
  </si>
  <si>
    <t>D.1.7 ÚVK</t>
  </si>
  <si>
    <t>-38663480</t>
  </si>
  <si>
    <t>HZS000114</t>
  </si>
  <si>
    <t>D.1.7 Kotolňa</t>
  </si>
  <si>
    <t>2100330099</t>
  </si>
  <si>
    <t>HZS000115</t>
  </si>
  <si>
    <t>D.1.8 OPZ</t>
  </si>
  <si>
    <t>1180524038</t>
  </si>
  <si>
    <t>207</t>
  </si>
  <si>
    <t>HZS000125</t>
  </si>
  <si>
    <t>D.1.9 VZT</t>
  </si>
  <si>
    <t>977533368</t>
  </si>
  <si>
    <t>Montáž kovové dvojkrídlové dvere, zárubne, vrátane kovania</t>
  </si>
  <si>
    <t>Dvere kovové dvojkrídlové so svetlíkmi 3260x3260 mm - rozmer dverí 1600x2100 mm, výpln dvojsklo vr. Zárubne, protipožiarne EI 15/D3-C</t>
  </si>
  <si>
    <t>Dvere kovové dvojkrídlové, presklené 1600x2100 mm, výpln dvojsklo vr. Zárubne</t>
  </si>
  <si>
    <t>Dvere kovové dvojkrídlové, presklené 1600x2100 mm, výpln dvojsklo vr. Zárubne, protipožiarne EI 15/D3-C</t>
  </si>
  <si>
    <t>5534100411.S3</t>
  </si>
  <si>
    <t>Dvere kovové dvojkrídlové, presklené 1970x2280 mm, výpln dvojsklo vr. Zárubne, protipožiarne EI 30/D3-C</t>
  </si>
  <si>
    <t>Montáž -drevotrieskové jednokrídlové dvere, kovové zárubne, vrátane kovania</t>
  </si>
  <si>
    <t xml:space="preserve">Dvere drievotrieskové jednokrídlové,plna výplň š. krídla 600-1000 xvýška krídla 1970/2100 mm - protipožiarne EW30D3-/C so samozatváračom </t>
  </si>
  <si>
    <t>Dvere drievotrieskové jednokrídlové,plna výplň š. krídla 1100 xvýška krídla 2100 mm,  - protipožiarne EW30/D3-C so samozatváračom</t>
  </si>
  <si>
    <t>Dvere drievotrieskové jednokrídlové,plna výplň š. krídla 800-1000 xvýška krídla 1970/2100 mm - protipožiarne EI15/D3-C so samozatváračom</t>
  </si>
  <si>
    <t>Montáž -drevotrieskové dvojkrídlové dvere, kovové zárubne, vrátane kovania</t>
  </si>
  <si>
    <t>Dvere  Z PVC rámu vrátane bočného svetlíka  1540x2050 do 400mm netraspratentná výpň , zvyšná časť vyplnená izolačným trojsklo. protipožiarne EI15/D3-C so samozatváračom</t>
  </si>
  <si>
    <t xml:space="preserve">Dvere  Z PVC rámu 1560x2080 do 400mm netraspratentná výpň , zvyšná časť vyplnená izolačným trojsklo. protipožiarne EI15/D3-C so samozatváračom </t>
  </si>
  <si>
    <t xml:space="preserve">Dvere drievotrieskové dvjkrídlové,plna výplň 1440x1960mm - protipožiarne EW30/D3-C so samozatváračom </t>
  </si>
  <si>
    <t>HZS0001111</t>
  </si>
  <si>
    <t>D.1.4.1 HSP</t>
  </si>
  <si>
    <t xml:space="preserve">Dvere drievotrieskové jednokrídlové,plna výplň š. krídla 600-1100 xvýška krídla 1970/2100 mm - protipožiarne EW15/D3-C so samozatváračom </t>
  </si>
  <si>
    <t>Dvere drievotrieskové jednokrídlové,plna výplň š. krídla 600-1100 xvýška krídla 1970/2100 mm</t>
  </si>
  <si>
    <t>Ing. Marian Magyar</t>
  </si>
  <si>
    <t>Tornaľa</t>
  </si>
  <si>
    <t>Banskobystrický samosprávny kraj</t>
  </si>
  <si>
    <t>Ing. Arch. Mário Regec</t>
  </si>
  <si>
    <t>289750001800</t>
  </si>
  <si>
    <t>Doska z XPS hr. 50 mm</t>
  </si>
  <si>
    <t>605710001400</t>
  </si>
  <si>
    <t>Konštrukcné drevo - KVH, Nsi - hranoly 120x120 mm</t>
  </si>
  <si>
    <t>631440042100</t>
  </si>
  <si>
    <t>120x600x1200 mm izolácia z kamennej vlny vhodná pre nezatažené lahké priecky, šikmé strechy, stropy, podhlady</t>
  </si>
  <si>
    <t>607260000300</t>
  </si>
  <si>
    <t>Doska OSB nebrúsená hr. 18 mm</t>
  </si>
  <si>
    <t>605710000700</t>
  </si>
  <si>
    <t>Konštrukcné drevo - KVH, Nsi - hranoly 100x60mm</t>
  </si>
  <si>
    <t>100x600x1200 mm izolácia z kamennej vlny vhodná pre nezatažené lahké priecky, šikmé strechy, stropy, podhlady</t>
  </si>
  <si>
    <t>631440042000</t>
  </si>
  <si>
    <t>605430000100</t>
  </si>
  <si>
    <t>Stavebné rezivo zo smreku, laty 30x50mm</t>
  </si>
  <si>
    <t>Keramická krytina, Bobrovka, zložitých striech, sklon od 35° do 60°, korunové  kladenie, povrch.úprava engoba matná, vrátane doplnkov</t>
  </si>
  <si>
    <t>Krytina  falcovaná sklon strechy do 30° o hr. 0,5 mm s makkým jadrom, vrátane doplnkov</t>
  </si>
  <si>
    <t>OST</t>
  </si>
  <si>
    <t>Ostatné rozpoctové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</si>
</sst>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/mm/yyyy"/>
    <numFmt numFmtId="166" formatCode="#,##0.00000"/>
    <numFmt numFmtId="167" formatCode="#,##0.000"/>
  </numFmts>
  <fonts count="34" x14ac:knownFonts="1">
    <font>
      <sz val="8"/>
      <name val="Arial CE"/>
      <family val="2"/>
      <charset val="1"/>
    </font>
    <font>
      <sz val="8"/>
      <color rgb="FFFFFFFF"/>
      <name val="Arial CE"/>
      <charset val="1"/>
    </font>
    <font>
      <sz val="8"/>
      <color rgb="FF3366FF"/>
      <name val="Arial CE"/>
      <charset val="1"/>
    </font>
    <font>
      <b/>
      <sz val="14"/>
      <name val="Arial CE"/>
      <charset val="1"/>
    </font>
    <font>
      <sz val="10"/>
      <color rgb="FF969696"/>
      <name val="Arial CE"/>
      <charset val="1"/>
    </font>
    <font>
      <sz val="10"/>
      <name val="Arial CE"/>
      <charset val="1"/>
    </font>
    <font>
      <b/>
      <sz val="11"/>
      <name val="Arial CE"/>
      <charset val="1"/>
    </font>
    <font>
      <b/>
      <sz val="10"/>
      <name val="Arial CE"/>
      <charset val="1"/>
    </font>
    <font>
      <b/>
      <sz val="10"/>
      <color rgb="FF969696"/>
      <name val="Arial CE"/>
      <charset val="1"/>
    </font>
    <font>
      <b/>
      <sz val="12"/>
      <name val="Arial CE"/>
      <charset val="1"/>
    </font>
    <font>
      <b/>
      <sz val="10"/>
      <color rgb="FF464646"/>
      <name val="Arial CE"/>
      <charset val="1"/>
    </font>
    <font>
      <sz val="12"/>
      <color rgb="FF969696"/>
      <name val="Arial CE"/>
      <charset val="1"/>
    </font>
    <font>
      <sz val="9"/>
      <name val="Arial CE"/>
      <charset val="1"/>
    </font>
    <font>
      <sz val="9"/>
      <color rgb="FF969696"/>
      <name val="Arial CE"/>
      <charset val="1"/>
    </font>
    <font>
      <b/>
      <sz val="12"/>
      <color rgb="FF960000"/>
      <name val="Arial CE"/>
      <charset val="1"/>
    </font>
    <font>
      <sz val="12"/>
      <name val="Arial CE"/>
      <charset val="1"/>
    </font>
    <font>
      <sz val="18"/>
      <color rgb="FF0000FF"/>
      <name val="Wingdings 2"/>
      <charset val="1"/>
    </font>
    <font>
      <u/>
      <sz val="11"/>
      <color rgb="FF0000FF"/>
      <name val="Calibri"/>
      <charset val="1"/>
    </font>
    <font>
      <sz val="11"/>
      <name val="Arial CE"/>
      <charset val="1"/>
    </font>
    <font>
      <b/>
      <sz val="11"/>
      <color rgb="FF003366"/>
      <name val="Arial CE"/>
      <charset val="1"/>
    </font>
    <font>
      <sz val="11"/>
      <color rgb="FF003366"/>
      <name val="Arial CE"/>
      <charset val="1"/>
    </font>
    <font>
      <sz val="11"/>
      <color rgb="FF969696"/>
      <name val="Arial CE"/>
      <charset val="1"/>
    </font>
    <font>
      <sz val="10"/>
      <color rgb="FF3366FF"/>
      <name val="Arial CE"/>
      <charset val="1"/>
    </font>
    <font>
      <sz val="8"/>
      <color rgb="FF969696"/>
      <name val="Arial CE"/>
      <charset val="1"/>
    </font>
    <font>
      <b/>
      <sz val="12"/>
      <color rgb="FF800000"/>
      <name val="Arial CE"/>
      <charset val="1"/>
    </font>
    <font>
      <sz val="12"/>
      <color rgb="FF003366"/>
      <name val="Arial CE"/>
      <charset val="1"/>
    </font>
    <font>
      <sz val="10"/>
      <color rgb="FF003366"/>
      <name val="Arial CE"/>
      <charset val="1"/>
    </font>
    <font>
      <sz val="8"/>
      <color rgb="FF960000"/>
      <name val="Arial CE"/>
      <charset val="1"/>
    </font>
    <font>
      <b/>
      <sz val="8"/>
      <name val="Arial CE"/>
      <charset val="1"/>
    </font>
    <font>
      <sz val="8"/>
      <color rgb="FF003366"/>
      <name val="Arial CE"/>
      <charset val="1"/>
    </font>
    <font>
      <i/>
      <sz val="9"/>
      <color rgb="FF0000FF"/>
      <name val="Arial CE"/>
      <charset val="1"/>
    </font>
    <font>
      <i/>
      <sz val="8"/>
      <color rgb="FF0000FF"/>
      <name val="Arial CE"/>
      <charset val="1"/>
    </font>
    <font>
      <sz val="8"/>
      <name val="Arial CE"/>
      <charset val="1"/>
    </font>
    <font>
      <b/>
      <sz val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/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2">
    <xf numFmtId="0" fontId="0" fillId="0" borderId="0"/>
    <xf numFmtId="0" fontId="17" fillId="0" borderId="0" applyBorder="0" applyProtection="0"/>
  </cellStyleXfs>
  <cellXfs count="192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9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9" fillId="3" borderId="7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2" fillId="4" borderId="0" xfId="0" applyFont="1" applyFill="1" applyAlignment="1">
      <alignment horizontal="center" vertical="center"/>
    </xf>
    <xf numFmtId="0" fontId="13" fillId="0" borderId="15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" fontId="11" fillId="0" borderId="18" xfId="0" applyNumberFormat="1" applyFont="1" applyBorder="1" applyAlignment="1">
      <alignment vertical="center"/>
    </xf>
    <xf numFmtId="4" fontId="11" fillId="0" borderId="0" xfId="0" applyNumberFormat="1" applyFont="1" applyBorder="1" applyAlignment="1">
      <alignment vertical="center"/>
    </xf>
    <xf numFmtId="166" fontId="11" fillId="0" borderId="0" xfId="0" applyNumberFormat="1" applyFont="1" applyBorder="1" applyAlignment="1">
      <alignment vertical="center"/>
    </xf>
    <xf numFmtId="4" fontId="11" fillId="0" borderId="14" xfId="0" applyNumberFormat="1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1" applyFont="1" applyBorder="1" applyAlignment="1" applyProtection="1">
      <alignment horizontal="center" vertical="center"/>
    </xf>
    <xf numFmtId="0" fontId="18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" fontId="21" fillId="0" borderId="18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0" xfId="0" applyProtection="1"/>
    <xf numFmtId="0" fontId="22" fillId="0" borderId="0" xfId="0" applyFont="1" applyAlignment="1">
      <alignment horizontal="left" vertical="center"/>
    </xf>
    <xf numFmtId="165" fontId="5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7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9" fillId="4" borderId="6" xfId="0" applyFont="1" applyFill="1" applyBorder="1" applyAlignment="1">
      <alignment horizontal="left" vertical="center"/>
    </xf>
    <xf numFmtId="0" fontId="9" fillId="4" borderId="7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center" vertical="center"/>
    </xf>
    <xf numFmtId="4" fontId="9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5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/>
    </xf>
    <xf numFmtId="0" fontId="12" fillId="4" borderId="0" xfId="0" applyFont="1" applyFill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25" fillId="0" borderId="3" xfId="0" applyFont="1" applyBorder="1" applyAlignment="1">
      <alignment vertical="center"/>
    </xf>
    <xf numFmtId="0" fontId="25" fillId="0" borderId="19" xfId="0" applyFont="1" applyBorder="1" applyAlignment="1">
      <alignment horizontal="left" vertical="center"/>
    </xf>
    <xf numFmtId="0" fontId="25" fillId="0" borderId="19" xfId="0" applyFont="1" applyBorder="1" applyAlignment="1">
      <alignment vertical="center"/>
    </xf>
    <xf numFmtId="4" fontId="25" fillId="0" borderId="19" xfId="0" applyNumberFormat="1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3" xfId="0" applyFont="1" applyBorder="1" applyAlignment="1">
      <alignment vertical="center"/>
    </xf>
    <xf numFmtId="0" fontId="26" fillId="0" borderId="19" xfId="0" applyFont="1" applyBorder="1" applyAlignment="1">
      <alignment horizontal="left" vertical="center"/>
    </xf>
    <xf numFmtId="0" fontId="26" fillId="0" borderId="19" xfId="0" applyFont="1" applyBorder="1" applyAlignment="1">
      <alignment vertical="center"/>
    </xf>
    <xf numFmtId="4" fontId="26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2" fillId="4" borderId="15" xfId="0" applyFont="1" applyFill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12" fillId="4" borderId="17" xfId="0" applyFont="1" applyFill="1" applyBorder="1" applyAlignment="1">
      <alignment horizontal="center" vertical="center" wrapText="1"/>
    </xf>
    <xf numFmtId="0" fontId="12" fillId="4" borderId="0" xfId="0" applyFont="1" applyFill="1" applyAlignment="1">
      <alignment horizontal="center" vertical="center" wrapText="1"/>
    </xf>
    <xf numFmtId="167" fontId="14" fillId="0" borderId="0" xfId="0" applyNumberFormat="1" applyFont="1" applyAlignment="1"/>
    <xf numFmtId="166" fontId="27" fillId="0" borderId="12" xfId="0" applyNumberFormat="1" applyFont="1" applyBorder="1" applyAlignment="1"/>
    <xf numFmtId="4" fontId="0" fillId="0" borderId="0" xfId="0" applyNumberFormat="1" applyFont="1" applyAlignment="1">
      <alignment vertical="center"/>
    </xf>
    <xf numFmtId="167" fontId="28" fillId="0" borderId="0" xfId="0" applyNumberFormat="1" applyFont="1" applyAlignment="1">
      <alignment vertical="center"/>
    </xf>
    <xf numFmtId="0" fontId="29" fillId="0" borderId="0" xfId="0" applyFont="1" applyAlignment="1"/>
    <xf numFmtId="0" fontId="29" fillId="0" borderId="3" xfId="0" applyFont="1" applyBorder="1" applyAlignment="1"/>
    <xf numFmtId="0" fontId="29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167" fontId="25" fillId="0" borderId="0" xfId="0" applyNumberFormat="1" applyFont="1" applyAlignment="1"/>
    <xf numFmtId="0" fontId="29" fillId="0" borderId="18" xfId="0" applyFont="1" applyBorder="1" applyAlignment="1"/>
    <xf numFmtId="0" fontId="29" fillId="0" borderId="0" xfId="0" applyFont="1" applyBorder="1" applyAlignment="1"/>
    <xf numFmtId="166" fontId="29" fillId="0" borderId="0" xfId="0" applyNumberFormat="1" applyFont="1" applyBorder="1" applyAlignment="1"/>
    <xf numFmtId="0" fontId="29" fillId="0" borderId="14" xfId="0" applyFont="1" applyBorder="1" applyAlignment="1"/>
    <xf numFmtId="0" fontId="29" fillId="0" borderId="0" xfId="0" applyFont="1" applyAlignment="1">
      <alignment horizontal="center"/>
    </xf>
    <xf numFmtId="167" fontId="29" fillId="0" borderId="0" xfId="0" applyNumberFormat="1" applyFont="1" applyAlignment="1">
      <alignment vertical="center"/>
    </xf>
    <xf numFmtId="0" fontId="26" fillId="0" borderId="0" xfId="0" applyFont="1" applyAlignment="1">
      <alignment horizontal="left"/>
    </xf>
    <xf numFmtId="167" fontId="2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2" fillId="0" borderId="20" xfId="0" applyFont="1" applyBorder="1" applyAlignment="1" applyProtection="1">
      <alignment horizontal="center" vertical="center"/>
      <protection locked="0"/>
    </xf>
    <xf numFmtId="49" fontId="12" fillId="0" borderId="20" xfId="0" applyNumberFormat="1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center" vertical="center" wrapText="1"/>
      <protection locked="0"/>
    </xf>
    <xf numFmtId="167" fontId="12" fillId="0" borderId="20" xfId="0" applyNumberFormat="1" applyFont="1" applyBorder="1" applyAlignment="1" applyProtection="1">
      <alignment vertical="center"/>
      <protection locked="0"/>
    </xf>
    <xf numFmtId="0" fontId="13" fillId="0" borderId="18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66" fontId="13" fillId="0" borderId="0" xfId="0" applyNumberFormat="1" applyFont="1" applyBorder="1" applyAlignment="1">
      <alignment vertical="center"/>
    </xf>
    <xf numFmtId="0" fontId="13" fillId="0" borderId="14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167" fontId="0" fillId="0" borderId="0" xfId="0" applyNumberFormat="1" applyFont="1" applyAlignment="1">
      <alignment vertical="center"/>
    </xf>
    <xf numFmtId="0" fontId="13" fillId="0" borderId="21" xfId="0" applyFont="1" applyBorder="1" applyAlignment="1">
      <alignment horizontal="left" vertical="center"/>
    </xf>
    <xf numFmtId="0" fontId="13" fillId="0" borderId="19" xfId="0" applyFont="1" applyBorder="1" applyAlignment="1">
      <alignment horizontal="center" vertical="center"/>
    </xf>
    <xf numFmtId="166" fontId="13" fillId="0" borderId="19" xfId="0" applyNumberFormat="1" applyFont="1" applyBorder="1" applyAlignment="1">
      <alignment vertical="center"/>
    </xf>
    <xf numFmtId="0" fontId="13" fillId="0" borderId="22" xfId="0" applyFont="1" applyBorder="1" applyAlignment="1">
      <alignment horizontal="left" vertical="center"/>
    </xf>
    <xf numFmtId="4" fontId="29" fillId="0" borderId="0" xfId="0" applyNumberFormat="1" applyFont="1" applyAlignment="1"/>
    <xf numFmtId="0" fontId="30" fillId="0" borderId="20" xfId="0" applyFont="1" applyBorder="1" applyAlignment="1" applyProtection="1">
      <alignment horizontal="center" vertical="center"/>
      <protection locked="0"/>
    </xf>
    <xf numFmtId="49" fontId="30" fillId="0" borderId="20" xfId="0" applyNumberFormat="1" applyFont="1" applyBorder="1" applyAlignment="1" applyProtection="1">
      <alignment horizontal="left" vertical="center" wrapText="1"/>
      <protection locked="0"/>
    </xf>
    <xf numFmtId="0" fontId="30" fillId="0" borderId="20" xfId="0" applyFont="1" applyBorder="1" applyAlignment="1" applyProtection="1">
      <alignment horizontal="left" vertical="center" wrapText="1"/>
      <protection locked="0"/>
    </xf>
    <xf numFmtId="0" fontId="30" fillId="0" borderId="20" xfId="0" applyFont="1" applyBorder="1" applyAlignment="1" applyProtection="1">
      <alignment horizontal="center" vertical="center" wrapText="1"/>
      <protection locked="0"/>
    </xf>
    <xf numFmtId="167" fontId="30" fillId="0" borderId="20" xfId="0" applyNumberFormat="1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0" borderId="18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0" fontId="32" fillId="0" borderId="0" xfId="0" applyFont="1" applyAlignment="1">
      <alignment horizontal="left" vertical="center"/>
    </xf>
    <xf numFmtId="14" fontId="5" fillId="0" borderId="0" xfId="0" applyNumberFormat="1" applyFont="1" applyAlignment="1">
      <alignment horizontal="left" vertical="center"/>
    </xf>
    <xf numFmtId="0" fontId="12" fillId="5" borderId="20" xfId="0" applyFont="1" applyFill="1" applyBorder="1" applyAlignment="1" applyProtection="1">
      <alignment horizontal="center" vertical="center"/>
      <protection locked="0"/>
    </xf>
    <xf numFmtId="49" fontId="12" fillId="5" borderId="20" xfId="0" applyNumberFormat="1" applyFont="1" applyFill="1" applyBorder="1" applyAlignment="1" applyProtection="1">
      <alignment horizontal="left" vertical="center" wrapText="1"/>
      <protection locked="0"/>
    </xf>
    <xf numFmtId="0" fontId="12" fillId="5" borderId="20" xfId="0" applyFont="1" applyFill="1" applyBorder="1" applyAlignment="1" applyProtection="1">
      <alignment horizontal="left" vertical="center" wrapText="1"/>
      <protection locked="0"/>
    </xf>
    <xf numFmtId="0" fontId="12" fillId="5" borderId="20" xfId="0" applyFont="1" applyFill="1" applyBorder="1" applyAlignment="1" applyProtection="1">
      <alignment horizontal="center" vertical="center" wrapText="1"/>
      <protection locked="0"/>
    </xf>
    <xf numFmtId="167" fontId="12" fillId="5" borderId="20" xfId="0" applyNumberFormat="1" applyFont="1" applyFill="1" applyBorder="1" applyAlignment="1" applyProtection="1">
      <alignment vertical="center"/>
      <protection locked="0"/>
    </xf>
    <xf numFmtId="0" fontId="30" fillId="5" borderId="20" xfId="0" applyFont="1" applyFill="1" applyBorder="1" applyAlignment="1" applyProtection="1">
      <alignment horizontal="center" vertical="center"/>
      <protection locked="0"/>
    </xf>
    <xf numFmtId="49" fontId="30" fillId="5" borderId="20" xfId="0" applyNumberFormat="1" applyFont="1" applyFill="1" applyBorder="1" applyAlignment="1" applyProtection="1">
      <alignment horizontal="left" vertical="center" wrapText="1"/>
      <protection locked="0"/>
    </xf>
    <xf numFmtId="0" fontId="30" fillId="5" borderId="20" xfId="0" applyFont="1" applyFill="1" applyBorder="1" applyAlignment="1" applyProtection="1">
      <alignment horizontal="left" vertical="center" wrapText="1"/>
      <protection locked="0"/>
    </xf>
    <xf numFmtId="0" fontId="30" fillId="5" borderId="20" xfId="0" applyFont="1" applyFill="1" applyBorder="1" applyAlignment="1" applyProtection="1">
      <alignment horizontal="center" vertical="center" wrapText="1"/>
      <protection locked="0"/>
    </xf>
    <xf numFmtId="167" fontId="30" fillId="5" borderId="20" xfId="0" applyNumberFormat="1" applyFont="1" applyFill="1" applyBorder="1" applyAlignment="1" applyProtection="1">
      <alignment vertical="center"/>
      <protection locked="0"/>
    </xf>
    <xf numFmtId="0" fontId="30" fillId="6" borderId="20" xfId="0" applyFont="1" applyFill="1" applyBorder="1" applyAlignment="1" applyProtection="1">
      <alignment horizontal="center" vertical="center"/>
      <protection locked="0"/>
    </xf>
    <xf numFmtId="49" fontId="30" fillId="6" borderId="20" xfId="0" applyNumberFormat="1" applyFont="1" applyFill="1" applyBorder="1" applyAlignment="1" applyProtection="1">
      <alignment horizontal="left" vertical="center" wrapText="1"/>
      <protection locked="0"/>
    </xf>
    <xf numFmtId="0" fontId="30" fillId="6" borderId="20" xfId="0" applyFont="1" applyFill="1" applyBorder="1" applyAlignment="1" applyProtection="1">
      <alignment horizontal="left" vertical="center" wrapText="1"/>
      <protection locked="0"/>
    </xf>
    <xf numFmtId="0" fontId="30" fillId="6" borderId="20" xfId="0" applyFont="1" applyFill="1" applyBorder="1" applyAlignment="1" applyProtection="1">
      <alignment horizontal="center" vertical="center" wrapText="1"/>
      <protection locked="0"/>
    </xf>
    <xf numFmtId="167" fontId="30" fillId="6" borderId="20" xfId="0" applyNumberFormat="1" applyFont="1" applyFill="1" applyBorder="1" applyAlignment="1" applyProtection="1">
      <alignment vertical="center"/>
      <protection locked="0"/>
    </xf>
    <xf numFmtId="0" fontId="33" fillId="0" borderId="0" xfId="0" applyFont="1"/>
    <xf numFmtId="0" fontId="0" fillId="0" borderId="0" xfId="0" applyAlignment="1">
      <alignment horizontal="center"/>
    </xf>
    <xf numFmtId="0" fontId="0" fillId="0" borderId="0" xfId="0" applyFill="1" applyBorder="1"/>
    <xf numFmtId="0" fontId="19" fillId="0" borderId="0" xfId="0" applyFont="1" applyBorder="1" applyAlignment="1">
      <alignment horizontal="left" vertical="center" wrapText="1"/>
    </xf>
    <xf numFmtId="4" fontId="20" fillId="0" borderId="0" xfId="0" applyNumberFormat="1" applyFont="1" applyBorder="1" applyAlignment="1">
      <alignment vertical="center"/>
    </xf>
    <xf numFmtId="4" fontId="14" fillId="0" borderId="0" xfId="0" applyNumberFormat="1" applyFont="1" applyBorder="1" applyAlignment="1">
      <alignment horizontal="right" vertical="center"/>
    </xf>
    <xf numFmtId="4" fontId="14" fillId="0" borderId="0" xfId="0" applyNumberFormat="1" applyFont="1" applyBorder="1" applyAlignment="1">
      <alignment vertical="center"/>
    </xf>
    <xf numFmtId="0" fontId="11" fillId="0" borderId="11" xfId="0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12" fillId="4" borderId="6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right" vertical="center"/>
    </xf>
    <xf numFmtId="0" fontId="12" fillId="4" borderId="8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left" vertical="center"/>
    </xf>
    <xf numFmtId="4" fontId="9" fillId="3" borderId="8" xfId="0" applyNumberFormat="1" applyFont="1" applyFill="1" applyBorder="1" applyAlignment="1">
      <alignment vertical="center"/>
    </xf>
    <xf numFmtId="0" fontId="6" fillId="0" borderId="0" xfId="0" applyFont="1" applyBorder="1" applyAlignment="1">
      <alignment horizontal="left" vertical="center" wrapText="1"/>
    </xf>
    <xf numFmtId="165" fontId="5" fillId="0" borderId="0" xfId="0" applyNumberFormat="1" applyFont="1" applyBorder="1" applyAlignment="1">
      <alignment horizontal="left" vertical="center"/>
    </xf>
    <xf numFmtId="164" fontId="4" fillId="0" borderId="0" xfId="0" applyNumberFormat="1" applyFont="1" applyBorder="1" applyAlignment="1">
      <alignment horizontal="left" vertical="center"/>
    </xf>
    <xf numFmtId="4" fontId="8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2" fillId="2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center" wrapText="1"/>
    </xf>
    <xf numFmtId="4" fontId="7" fillId="0" borderId="5" xfId="0" applyNumberFormat="1" applyFont="1" applyBorder="1" applyAlignment="1">
      <alignment vertical="center"/>
    </xf>
    <xf numFmtId="0" fontId="4" fillId="0" borderId="0" xfId="0" applyFont="1" applyBorder="1" applyAlignment="1">
      <alignment horizontal="left" vertic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M98"/>
  <sheetViews>
    <sheetView showGridLines="0" topLeftCell="A55" workbookViewId="0">
      <selection activeCell="BE72" sqref="BE72"/>
    </sheetView>
  </sheetViews>
  <sheetFormatPr defaultRowHeight="10.5" x14ac:dyDescent="0.15"/>
  <cols>
    <col min="1" max="1" width="8.1640625"/>
    <col min="2" max="2" width="1.5"/>
    <col min="3" max="3" width="4"/>
    <col min="4" max="33" width="2.5"/>
    <col min="34" max="34" width="3.33203125"/>
    <col min="35" max="35" width="31.33203125"/>
    <col min="36" max="37" width="2.33203125"/>
    <col min="38" max="38" width="8.1640625"/>
    <col min="39" max="39" width="3.33203125"/>
    <col min="40" max="40" width="13.1640625"/>
    <col min="41" max="41" width="7.33203125"/>
    <col min="42" max="42" width="4"/>
    <col min="43" max="43" width="0" hidden="1"/>
    <col min="44" max="44" width="13.5"/>
    <col min="45" max="56" width="0" hidden="1"/>
    <col min="57" max="57" width="65.5"/>
    <col min="58" max="70" width="8.5"/>
    <col min="71" max="91" width="0" hidden="1"/>
    <col min="92" max="1025" width="8.5"/>
  </cols>
  <sheetData>
    <row r="1" spans="1:74" x14ac:dyDescent="0.15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spans="1:74" ht="36.950000000000003" customHeight="1" x14ac:dyDescent="0.15">
      <c r="AR2" s="186" t="s">
        <v>4</v>
      </c>
      <c r="AS2" s="186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  <c r="BS2" s="2" t="s">
        <v>5</v>
      </c>
      <c r="BT2" s="2" t="s">
        <v>6</v>
      </c>
    </row>
    <row r="3" spans="1:74" ht="6.95" customHeight="1" x14ac:dyDescent="0.15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5</v>
      </c>
      <c r="BT3" s="2" t="s">
        <v>6</v>
      </c>
    </row>
    <row r="4" spans="1:74" ht="24.95" customHeight="1" x14ac:dyDescent="0.15">
      <c r="B4" s="5"/>
      <c r="D4" s="6" t="s">
        <v>7</v>
      </c>
      <c r="AR4" s="5"/>
      <c r="AS4" s="7" t="s">
        <v>8</v>
      </c>
      <c r="BS4" s="2" t="s">
        <v>5</v>
      </c>
    </row>
    <row r="5" spans="1:74" ht="12" customHeight="1" x14ac:dyDescent="0.15">
      <c r="B5" s="5"/>
      <c r="D5" s="8" t="s">
        <v>9</v>
      </c>
      <c r="K5" s="187" t="s">
        <v>10</v>
      </c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R5" s="5"/>
      <c r="BS5" s="2" t="s">
        <v>5</v>
      </c>
    </row>
    <row r="6" spans="1:74" ht="36.950000000000003" customHeight="1" x14ac:dyDescent="0.15">
      <c r="B6" s="5"/>
      <c r="D6" s="9" t="s">
        <v>11</v>
      </c>
      <c r="K6" s="188" t="s">
        <v>12</v>
      </c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K6" s="188"/>
      <c r="AL6" s="188"/>
      <c r="AM6" s="188"/>
      <c r="AN6" s="188"/>
      <c r="AO6" s="188"/>
      <c r="AR6" s="5"/>
      <c r="BS6" s="2" t="s">
        <v>5</v>
      </c>
    </row>
    <row r="7" spans="1:74" ht="12" customHeight="1" x14ac:dyDescent="0.15">
      <c r="B7" s="5"/>
      <c r="D7" s="10" t="s">
        <v>13</v>
      </c>
      <c r="K7" s="11"/>
      <c r="AK7" s="10" t="s">
        <v>14</v>
      </c>
      <c r="AN7" s="11"/>
      <c r="AR7" s="5"/>
      <c r="BS7" s="2" t="s">
        <v>5</v>
      </c>
    </row>
    <row r="8" spans="1:74" ht="12" customHeight="1" x14ac:dyDescent="0.15">
      <c r="B8" s="5"/>
      <c r="D8" s="10" t="s">
        <v>15</v>
      </c>
      <c r="K8" s="149" t="s">
        <v>938</v>
      </c>
      <c r="AK8" s="10" t="s">
        <v>17</v>
      </c>
      <c r="AN8" s="150">
        <v>44466</v>
      </c>
      <c r="AR8" s="5"/>
      <c r="BS8" s="2" t="s">
        <v>5</v>
      </c>
    </row>
    <row r="9" spans="1:74" ht="14.45" customHeight="1" x14ac:dyDescent="0.15">
      <c r="B9" s="5"/>
      <c r="AR9" s="5"/>
      <c r="BS9" s="2" t="s">
        <v>5</v>
      </c>
    </row>
    <row r="10" spans="1:74" ht="12" customHeight="1" x14ac:dyDescent="0.15">
      <c r="B10" s="5"/>
      <c r="D10" s="10" t="s">
        <v>18</v>
      </c>
      <c r="K10" t="s">
        <v>939</v>
      </c>
      <c r="AK10" s="10" t="s">
        <v>19</v>
      </c>
      <c r="AN10" s="11"/>
      <c r="AR10" s="5"/>
      <c r="BS10" s="2" t="s">
        <v>5</v>
      </c>
    </row>
    <row r="11" spans="1:74" ht="18.399999999999999" customHeight="1" x14ac:dyDescent="0.15">
      <c r="B11" s="5"/>
      <c r="E11" s="11" t="s">
        <v>16</v>
      </c>
      <c r="AK11" s="10" t="s">
        <v>20</v>
      </c>
      <c r="AN11" s="11"/>
      <c r="AR11" s="5"/>
      <c r="BS11" s="2" t="s">
        <v>5</v>
      </c>
    </row>
    <row r="12" spans="1:74" ht="6.95" customHeight="1" x14ac:dyDescent="0.15">
      <c r="B12" s="5"/>
      <c r="AR12" s="5"/>
      <c r="BS12" s="2" t="s">
        <v>5</v>
      </c>
    </row>
    <row r="13" spans="1:74" ht="12" customHeight="1" x14ac:dyDescent="0.15">
      <c r="B13" s="5"/>
      <c r="D13" s="10" t="s">
        <v>21</v>
      </c>
      <c r="AK13" s="10" t="s">
        <v>19</v>
      </c>
      <c r="AN13" s="11"/>
      <c r="AR13" s="5"/>
      <c r="BS13" s="2" t="s">
        <v>5</v>
      </c>
    </row>
    <row r="14" spans="1:74" ht="12.75" x14ac:dyDescent="0.15">
      <c r="B14" s="5"/>
      <c r="E14" s="11" t="s">
        <v>16</v>
      </c>
      <c r="AK14" s="10" t="s">
        <v>20</v>
      </c>
      <c r="AN14" s="11"/>
      <c r="AR14" s="5"/>
      <c r="BS14" s="2" t="s">
        <v>5</v>
      </c>
    </row>
    <row r="15" spans="1:74" ht="6.95" customHeight="1" x14ac:dyDescent="0.15">
      <c r="B15" s="5"/>
      <c r="AR15" s="5"/>
      <c r="BS15" s="2" t="s">
        <v>2</v>
      </c>
    </row>
    <row r="16" spans="1:74" ht="12" customHeight="1" x14ac:dyDescent="0.15">
      <c r="B16" s="5"/>
      <c r="D16" s="10" t="s">
        <v>22</v>
      </c>
      <c r="K16" t="s">
        <v>940</v>
      </c>
      <c r="AK16" s="10" t="s">
        <v>19</v>
      </c>
      <c r="AN16" s="11"/>
      <c r="AR16" s="5"/>
      <c r="BS16" s="2" t="s">
        <v>2</v>
      </c>
    </row>
    <row r="17" spans="1:71" ht="18.399999999999999" customHeight="1" x14ac:dyDescent="0.15">
      <c r="B17" s="5"/>
      <c r="E17" s="11" t="s">
        <v>16</v>
      </c>
      <c r="AK17" s="10" t="s">
        <v>20</v>
      </c>
      <c r="AN17" s="11"/>
      <c r="AR17" s="5"/>
      <c r="BS17" s="2" t="s">
        <v>23</v>
      </c>
    </row>
    <row r="18" spans="1:71" ht="6.95" customHeight="1" x14ac:dyDescent="0.15">
      <c r="B18" s="5"/>
      <c r="AR18" s="5"/>
      <c r="BS18" s="2" t="s">
        <v>24</v>
      </c>
    </row>
    <row r="19" spans="1:71" ht="12" customHeight="1" x14ac:dyDescent="0.15">
      <c r="B19" s="5"/>
      <c r="D19" s="10" t="s">
        <v>25</v>
      </c>
      <c r="K19" t="s">
        <v>937</v>
      </c>
      <c r="AK19" s="10" t="s">
        <v>19</v>
      </c>
      <c r="AN19" s="11"/>
      <c r="AR19" s="5"/>
      <c r="BS19" s="2" t="s">
        <v>24</v>
      </c>
    </row>
    <row r="20" spans="1:71" ht="18.399999999999999" customHeight="1" x14ac:dyDescent="0.15">
      <c r="B20" s="5"/>
      <c r="E20" s="11" t="s">
        <v>16</v>
      </c>
      <c r="AK20" s="10" t="s">
        <v>20</v>
      </c>
      <c r="AN20" s="11"/>
      <c r="AR20" s="5"/>
      <c r="BS20" s="2" t="s">
        <v>23</v>
      </c>
    </row>
    <row r="21" spans="1:71" ht="6.95" customHeight="1" x14ac:dyDescent="0.15">
      <c r="B21" s="5"/>
      <c r="AR21" s="5"/>
    </row>
    <row r="22" spans="1:71" ht="12" customHeight="1" x14ac:dyDescent="0.15">
      <c r="B22" s="5"/>
      <c r="D22" s="10" t="s">
        <v>26</v>
      </c>
      <c r="AR22" s="5"/>
    </row>
    <row r="23" spans="1:71" ht="16.5" customHeight="1" x14ac:dyDescent="0.15">
      <c r="B23" s="5"/>
      <c r="E23" s="189"/>
      <c r="F23" s="189"/>
      <c r="G23" s="189"/>
      <c r="H23" s="189"/>
      <c r="I23" s="189"/>
      <c r="J23" s="189"/>
      <c r="K23" s="189"/>
      <c r="L23" s="189"/>
      <c r="M23" s="189"/>
      <c r="N23" s="189"/>
      <c r="O23" s="189"/>
      <c r="P23" s="189"/>
      <c r="Q23" s="189"/>
      <c r="R23" s="189"/>
      <c r="S23" s="189"/>
      <c r="T23" s="189"/>
      <c r="U23" s="189"/>
      <c r="V23" s="189"/>
      <c r="W23" s="189"/>
      <c r="X23" s="189"/>
      <c r="Y23" s="189"/>
      <c r="Z23" s="189"/>
      <c r="AA23" s="189"/>
      <c r="AB23" s="189"/>
      <c r="AC23" s="189"/>
      <c r="AD23" s="189"/>
      <c r="AE23" s="189"/>
      <c r="AF23" s="189"/>
      <c r="AG23" s="189"/>
      <c r="AH23" s="189"/>
      <c r="AI23" s="189"/>
      <c r="AJ23" s="189"/>
      <c r="AK23" s="189"/>
      <c r="AL23" s="189"/>
      <c r="AM23" s="189"/>
      <c r="AN23" s="189"/>
      <c r="AR23" s="5"/>
    </row>
    <row r="24" spans="1:71" ht="6.95" customHeight="1" x14ac:dyDescent="0.15">
      <c r="B24" s="5"/>
      <c r="AR24" s="5"/>
    </row>
    <row r="25" spans="1:71" ht="6.95" customHeight="1" x14ac:dyDescent="0.15">
      <c r="B25" s="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R25" s="5"/>
    </row>
    <row r="26" spans="1:71" s="13" customFormat="1" ht="25.9" customHeight="1" x14ac:dyDescent="0.15">
      <c r="B26" s="14"/>
      <c r="D26" s="15" t="s">
        <v>27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90">
        <f>ROUND(AG94,2)</f>
        <v>0</v>
      </c>
      <c r="AL26" s="190"/>
      <c r="AM26" s="190"/>
      <c r="AN26" s="190"/>
      <c r="AO26" s="190"/>
      <c r="AR26" s="14"/>
    </row>
    <row r="27" spans="1:71" s="13" customFormat="1" ht="6.95" customHeight="1" x14ac:dyDescent="0.15">
      <c r="B27" s="14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R27" s="14"/>
    </row>
    <row r="28" spans="1:71" ht="12.75" x14ac:dyDescent="0.15">
      <c r="A28" s="13"/>
      <c r="B28" s="14"/>
      <c r="C28" s="13"/>
      <c r="L28" s="185" t="s">
        <v>28</v>
      </c>
      <c r="M28" s="185"/>
      <c r="N28" s="185"/>
      <c r="O28" s="185"/>
      <c r="P28" s="185"/>
      <c r="W28" s="185" t="s">
        <v>29</v>
      </c>
      <c r="X28" s="185"/>
      <c r="Y28" s="185"/>
      <c r="Z28" s="185"/>
      <c r="AA28" s="185"/>
      <c r="AB28" s="185"/>
      <c r="AC28" s="185"/>
      <c r="AD28" s="185"/>
      <c r="AE28" s="185"/>
      <c r="AK28" s="185" t="s">
        <v>30</v>
      </c>
      <c r="AL28" s="185"/>
      <c r="AM28" s="185"/>
      <c r="AN28" s="185"/>
      <c r="AO28" s="185"/>
      <c r="AR28" s="14"/>
    </row>
    <row r="29" spans="1:71" s="17" customFormat="1" ht="14.45" customHeight="1" x14ac:dyDescent="0.15">
      <c r="B29" s="18"/>
      <c r="D29" s="10" t="s">
        <v>31</v>
      </c>
      <c r="F29" s="10" t="s">
        <v>32</v>
      </c>
      <c r="L29" s="183">
        <v>0.2</v>
      </c>
      <c r="M29" s="183"/>
      <c r="N29" s="183"/>
      <c r="O29" s="183"/>
      <c r="P29" s="183"/>
      <c r="W29" s="184">
        <f>ROUND(AZ94, 2)</f>
        <v>0</v>
      </c>
      <c r="X29" s="184"/>
      <c r="Y29" s="184"/>
      <c r="Z29" s="184"/>
      <c r="AA29" s="184"/>
      <c r="AB29" s="184"/>
      <c r="AC29" s="184"/>
      <c r="AD29" s="184"/>
      <c r="AE29" s="184"/>
      <c r="AK29" s="184">
        <f>ROUND(AV94, 2)</f>
        <v>0</v>
      </c>
      <c r="AL29" s="184"/>
      <c r="AM29" s="184"/>
      <c r="AN29" s="184"/>
      <c r="AO29" s="184"/>
      <c r="AR29" s="18"/>
    </row>
    <row r="30" spans="1:71" s="17" customFormat="1" ht="14.45" customHeight="1" x14ac:dyDescent="0.15">
      <c r="B30" s="18"/>
      <c r="D30"/>
      <c r="F30" s="10" t="s">
        <v>33</v>
      </c>
      <c r="L30" s="183">
        <v>0.2</v>
      </c>
      <c r="M30" s="183"/>
      <c r="N30" s="183"/>
      <c r="O30" s="183"/>
      <c r="P30" s="183"/>
      <c r="W30" s="184">
        <f>ROUND(BA94, 2)</f>
        <v>0</v>
      </c>
      <c r="X30" s="184"/>
      <c r="Y30" s="184"/>
      <c r="Z30" s="184"/>
      <c r="AA30" s="184"/>
      <c r="AB30" s="184"/>
      <c r="AC30" s="184"/>
      <c r="AD30" s="184"/>
      <c r="AE30" s="184"/>
      <c r="AK30" s="184">
        <f>ROUND(AW94, 2)</f>
        <v>0</v>
      </c>
      <c r="AL30" s="184"/>
      <c r="AM30" s="184"/>
      <c r="AN30" s="184"/>
      <c r="AO30" s="184"/>
      <c r="AR30" s="18"/>
    </row>
    <row r="31" spans="1:71" s="17" customFormat="1" ht="14.45" hidden="1" customHeight="1" x14ac:dyDescent="0.15">
      <c r="B31" s="18"/>
      <c r="D31"/>
      <c r="F31" s="10" t="s">
        <v>34</v>
      </c>
      <c r="L31" s="183">
        <v>0.2</v>
      </c>
      <c r="M31" s="183"/>
      <c r="N31" s="183"/>
      <c r="O31" s="183"/>
      <c r="P31" s="183"/>
      <c r="W31" s="184">
        <f>ROUND(BB94, 2)</f>
        <v>0</v>
      </c>
      <c r="X31" s="184"/>
      <c r="Y31" s="184"/>
      <c r="Z31" s="184"/>
      <c r="AA31" s="184"/>
      <c r="AB31" s="184"/>
      <c r="AC31" s="184"/>
      <c r="AD31" s="184"/>
      <c r="AE31" s="184"/>
      <c r="AK31" s="184">
        <v>0</v>
      </c>
      <c r="AL31" s="184"/>
      <c r="AM31" s="184"/>
      <c r="AN31" s="184"/>
      <c r="AO31" s="184"/>
      <c r="AR31" s="18"/>
    </row>
    <row r="32" spans="1:71" s="17" customFormat="1" ht="14.45" hidden="1" customHeight="1" x14ac:dyDescent="0.15">
      <c r="B32" s="18"/>
      <c r="D32"/>
      <c r="F32" s="10" t="s">
        <v>35</v>
      </c>
      <c r="L32" s="183">
        <v>0.2</v>
      </c>
      <c r="M32" s="183"/>
      <c r="N32" s="183"/>
      <c r="O32" s="183"/>
      <c r="P32" s="183"/>
      <c r="W32" s="184">
        <f>ROUND(BC94, 2)</f>
        <v>0</v>
      </c>
      <c r="X32" s="184"/>
      <c r="Y32" s="184"/>
      <c r="Z32" s="184"/>
      <c r="AA32" s="184"/>
      <c r="AB32" s="184"/>
      <c r="AC32" s="184"/>
      <c r="AD32" s="184"/>
      <c r="AE32" s="184"/>
      <c r="AK32" s="184">
        <v>0</v>
      </c>
      <c r="AL32" s="184"/>
      <c r="AM32" s="184"/>
      <c r="AN32" s="184"/>
      <c r="AO32" s="184"/>
      <c r="AR32" s="18"/>
    </row>
    <row r="33" spans="2:44" s="17" customFormat="1" ht="14.45" hidden="1" customHeight="1" x14ac:dyDescent="0.15">
      <c r="B33" s="18"/>
      <c r="D33"/>
      <c r="F33" s="10" t="s">
        <v>36</v>
      </c>
      <c r="L33" s="183">
        <v>0</v>
      </c>
      <c r="M33" s="183"/>
      <c r="N33" s="183"/>
      <c r="O33" s="183"/>
      <c r="P33" s="183"/>
      <c r="W33" s="184">
        <f>ROUND(BD94, 2)</f>
        <v>0</v>
      </c>
      <c r="X33" s="184"/>
      <c r="Y33" s="184"/>
      <c r="Z33" s="184"/>
      <c r="AA33" s="184"/>
      <c r="AB33" s="184"/>
      <c r="AC33" s="184"/>
      <c r="AD33" s="184"/>
      <c r="AE33" s="184"/>
      <c r="AK33" s="184">
        <v>0</v>
      </c>
      <c r="AL33" s="184"/>
      <c r="AM33" s="184"/>
      <c r="AN33" s="184"/>
      <c r="AO33" s="184"/>
      <c r="AR33" s="18"/>
    </row>
    <row r="34" spans="2:44" s="13" customFormat="1" ht="6.95" customHeight="1" x14ac:dyDescent="0.15">
      <c r="B34" s="14"/>
      <c r="AR34" s="14"/>
    </row>
    <row r="35" spans="2:44" s="13" customFormat="1" ht="25.9" customHeight="1" x14ac:dyDescent="0.15">
      <c r="B35" s="14"/>
      <c r="C35" s="19"/>
      <c r="D35" s="20" t="s">
        <v>37</v>
      </c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2" t="s">
        <v>38</v>
      </c>
      <c r="U35" s="21"/>
      <c r="V35" s="21"/>
      <c r="W35" s="21"/>
      <c r="X35" s="179" t="s">
        <v>39</v>
      </c>
      <c r="Y35" s="179"/>
      <c r="Z35" s="179"/>
      <c r="AA35" s="179"/>
      <c r="AB35" s="179"/>
      <c r="AC35" s="21"/>
      <c r="AD35" s="21"/>
      <c r="AE35" s="21"/>
      <c r="AF35" s="21"/>
      <c r="AG35" s="21"/>
      <c r="AH35" s="21"/>
      <c r="AI35" s="21"/>
      <c r="AJ35" s="21"/>
      <c r="AK35" s="180">
        <f>SUM(AK26:AK33)</f>
        <v>0</v>
      </c>
      <c r="AL35" s="180"/>
      <c r="AM35" s="180"/>
      <c r="AN35" s="180"/>
      <c r="AO35" s="180"/>
      <c r="AP35" s="19"/>
      <c r="AQ35" s="19"/>
      <c r="AR35" s="14"/>
    </row>
    <row r="36" spans="2:44" s="13" customFormat="1" ht="6.95" customHeight="1" x14ac:dyDescent="0.15">
      <c r="B36" s="14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 s="14"/>
    </row>
    <row r="37" spans="2:44" s="13" customFormat="1" ht="14.45" customHeight="1" x14ac:dyDescent="0.15">
      <c r="B37" s="14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 s="14"/>
    </row>
    <row r="38" spans="2:44" ht="14.45" customHeight="1" x14ac:dyDescent="0.15">
      <c r="B38" s="5"/>
      <c r="AR38" s="5"/>
    </row>
    <row r="39" spans="2:44" ht="14.45" customHeight="1" x14ac:dyDescent="0.15">
      <c r="B39" s="5"/>
      <c r="AR39" s="5"/>
    </row>
    <row r="40" spans="2:44" ht="14.45" customHeight="1" x14ac:dyDescent="0.15">
      <c r="B40" s="5"/>
      <c r="AR40" s="5"/>
    </row>
    <row r="41" spans="2:44" ht="14.45" customHeight="1" x14ac:dyDescent="0.15">
      <c r="B41" s="5"/>
      <c r="AR41" s="5"/>
    </row>
    <row r="42" spans="2:44" ht="14.45" customHeight="1" x14ac:dyDescent="0.15">
      <c r="B42" s="5"/>
      <c r="AR42" s="5"/>
    </row>
    <row r="43" spans="2:44" ht="14.45" customHeight="1" x14ac:dyDescent="0.15">
      <c r="B43" s="5"/>
      <c r="AR43" s="5"/>
    </row>
    <row r="44" spans="2:44" ht="14.45" customHeight="1" x14ac:dyDescent="0.15">
      <c r="B44" s="5"/>
      <c r="AR44" s="5"/>
    </row>
    <row r="45" spans="2:44" ht="14.45" customHeight="1" x14ac:dyDescent="0.15">
      <c r="B45" s="5"/>
      <c r="AR45" s="5"/>
    </row>
    <row r="46" spans="2:44" ht="14.45" customHeight="1" x14ac:dyDescent="0.15">
      <c r="B46" s="5"/>
      <c r="AR46" s="5"/>
    </row>
    <row r="47" spans="2:44" ht="14.45" customHeight="1" x14ac:dyDescent="0.15">
      <c r="B47" s="5"/>
      <c r="AR47" s="5"/>
    </row>
    <row r="48" spans="2:44" ht="14.45" customHeight="1" x14ac:dyDescent="0.15">
      <c r="B48" s="5"/>
      <c r="AR48" s="5"/>
    </row>
    <row r="49" spans="2:44" s="13" customFormat="1" ht="14.45" customHeight="1" x14ac:dyDescent="0.15">
      <c r="B49" s="14"/>
      <c r="D49" s="23" t="s">
        <v>40</v>
      </c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3" t="s">
        <v>41</v>
      </c>
      <c r="AI49" s="24"/>
      <c r="AJ49" s="24"/>
      <c r="AK49" s="24"/>
      <c r="AL49" s="24"/>
      <c r="AM49" s="24"/>
      <c r="AN49" s="24"/>
      <c r="AO49" s="24"/>
      <c r="AR49" s="14"/>
    </row>
    <row r="50" spans="2:44" x14ac:dyDescent="0.15">
      <c r="B50" s="5"/>
      <c r="AR50" s="5"/>
    </row>
    <row r="51" spans="2:44" x14ac:dyDescent="0.15">
      <c r="B51" s="5"/>
      <c r="AR51" s="5"/>
    </row>
    <row r="52" spans="2:44" x14ac:dyDescent="0.15">
      <c r="B52" s="5"/>
      <c r="AR52" s="5"/>
    </row>
    <row r="53" spans="2:44" x14ac:dyDescent="0.15">
      <c r="B53" s="5"/>
      <c r="AR53" s="5"/>
    </row>
    <row r="54" spans="2:44" x14ac:dyDescent="0.15">
      <c r="B54" s="5"/>
      <c r="AR54" s="5"/>
    </row>
    <row r="55" spans="2:44" x14ac:dyDescent="0.15">
      <c r="B55" s="5"/>
      <c r="AR55" s="5"/>
    </row>
    <row r="56" spans="2:44" x14ac:dyDescent="0.15">
      <c r="B56" s="5"/>
      <c r="AR56" s="5"/>
    </row>
    <row r="57" spans="2:44" x14ac:dyDescent="0.15">
      <c r="B57" s="5"/>
      <c r="AR57" s="5"/>
    </row>
    <row r="58" spans="2:44" x14ac:dyDescent="0.15">
      <c r="B58" s="5"/>
      <c r="AR58" s="5"/>
    </row>
    <row r="59" spans="2:44" x14ac:dyDescent="0.15">
      <c r="B59" s="5"/>
      <c r="AR59" s="5"/>
    </row>
    <row r="60" spans="2:44" s="13" customFormat="1" ht="12.75" x14ac:dyDescent="0.15">
      <c r="B60" s="14"/>
      <c r="D60" s="25" t="s">
        <v>42</v>
      </c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25" t="s">
        <v>43</v>
      </c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25" t="s">
        <v>42</v>
      </c>
      <c r="AI60" s="16"/>
      <c r="AJ60" s="16"/>
      <c r="AK60" s="16"/>
      <c r="AL60" s="16"/>
      <c r="AM60" s="25" t="s">
        <v>43</v>
      </c>
      <c r="AN60" s="16"/>
      <c r="AO60" s="16"/>
      <c r="AR60" s="14"/>
    </row>
    <row r="61" spans="2:44" x14ac:dyDescent="0.15">
      <c r="B61" s="5"/>
      <c r="AR61" s="5"/>
    </row>
    <row r="62" spans="2:44" x14ac:dyDescent="0.15">
      <c r="B62" s="5"/>
      <c r="AR62" s="5"/>
    </row>
    <row r="63" spans="2:44" x14ac:dyDescent="0.15">
      <c r="B63" s="5"/>
      <c r="AR63" s="5"/>
    </row>
    <row r="64" spans="2:44" s="13" customFormat="1" ht="12.75" x14ac:dyDescent="0.15">
      <c r="B64" s="14"/>
      <c r="D64" s="23" t="s">
        <v>44</v>
      </c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3" t="s">
        <v>45</v>
      </c>
      <c r="AI64" s="24"/>
      <c r="AJ64" s="24"/>
      <c r="AK64" s="24"/>
      <c r="AL64" s="24"/>
      <c r="AM64" s="24"/>
      <c r="AN64" s="24"/>
      <c r="AO64" s="24"/>
      <c r="AR64" s="14"/>
    </row>
    <row r="65" spans="1:44" x14ac:dyDescent="0.15">
      <c r="B65" s="5"/>
      <c r="AR65" s="5"/>
    </row>
    <row r="66" spans="1:44" x14ac:dyDescent="0.15">
      <c r="B66" s="5"/>
      <c r="AR66" s="5"/>
    </row>
    <row r="67" spans="1:44" x14ac:dyDescent="0.15">
      <c r="B67" s="5"/>
      <c r="AR67" s="5"/>
    </row>
    <row r="68" spans="1:44" x14ac:dyDescent="0.15">
      <c r="B68" s="5"/>
      <c r="AR68" s="5"/>
    </row>
    <row r="69" spans="1:44" x14ac:dyDescent="0.15">
      <c r="B69" s="5"/>
      <c r="AR69" s="5"/>
    </row>
    <row r="70" spans="1:44" x14ac:dyDescent="0.15">
      <c r="B70" s="5"/>
      <c r="AR70" s="5"/>
    </row>
    <row r="71" spans="1:44" x14ac:dyDescent="0.15">
      <c r="B71" s="5"/>
      <c r="AR71" s="5"/>
    </row>
    <row r="72" spans="1:44" x14ac:dyDescent="0.15">
      <c r="B72" s="5"/>
      <c r="AR72" s="5"/>
    </row>
    <row r="73" spans="1:44" x14ac:dyDescent="0.15">
      <c r="B73" s="5"/>
      <c r="AR73" s="5"/>
    </row>
    <row r="74" spans="1:44" x14ac:dyDescent="0.15">
      <c r="B74" s="5"/>
      <c r="AR74" s="5"/>
    </row>
    <row r="75" spans="1:44" s="13" customFormat="1" ht="12.75" x14ac:dyDescent="0.15">
      <c r="B75" s="14"/>
      <c r="D75" s="25" t="s">
        <v>42</v>
      </c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25" t="s">
        <v>43</v>
      </c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25" t="s">
        <v>42</v>
      </c>
      <c r="AI75" s="16"/>
      <c r="AJ75" s="16"/>
      <c r="AK75" s="16"/>
      <c r="AL75" s="16"/>
      <c r="AM75" s="25" t="s">
        <v>43</v>
      </c>
      <c r="AN75" s="16"/>
      <c r="AO75" s="16"/>
      <c r="AR75" s="14"/>
    </row>
    <row r="76" spans="1:44" s="13" customFormat="1" x14ac:dyDescent="0.15">
      <c r="B76" s="14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R76" s="14"/>
    </row>
    <row r="77" spans="1:44" ht="6.95" customHeight="1" x14ac:dyDescent="0.15">
      <c r="A77" s="13"/>
      <c r="B77" s="26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  <c r="AF77" s="27"/>
      <c r="AG77" s="27"/>
      <c r="AH77" s="27"/>
      <c r="AI77" s="27"/>
      <c r="AJ77" s="27"/>
      <c r="AK77" s="27"/>
      <c r="AL77" s="27"/>
      <c r="AM77" s="27"/>
      <c r="AN77" s="27"/>
      <c r="AO77" s="27"/>
      <c r="AP77" s="27"/>
      <c r="AQ77" s="27"/>
      <c r="AR77" s="14"/>
    </row>
    <row r="81" spans="1:91" s="13" customFormat="1" ht="6.95" customHeight="1" x14ac:dyDescent="0.15">
      <c r="B81" s="28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14"/>
    </row>
    <row r="82" spans="1:91" ht="24.95" customHeight="1" x14ac:dyDescent="0.15">
      <c r="A82" s="13"/>
      <c r="B82" s="14"/>
      <c r="C82" s="6" t="s">
        <v>46</v>
      </c>
      <c r="AR82" s="14"/>
    </row>
    <row r="83" spans="1:91" ht="6.95" customHeight="1" x14ac:dyDescent="0.15">
      <c r="A83" s="13"/>
      <c r="B83" s="14"/>
      <c r="AR83" s="14"/>
    </row>
    <row r="84" spans="1:91" s="30" customFormat="1" ht="12" customHeight="1" x14ac:dyDescent="0.15">
      <c r="B84" s="31"/>
      <c r="C84" s="10" t="s">
        <v>9</v>
      </c>
      <c r="L84" s="30" t="str">
        <f>K5</f>
        <v>1</v>
      </c>
      <c r="AR84" s="31"/>
    </row>
    <row r="85" spans="1:91" s="32" customFormat="1" ht="36.950000000000003" customHeight="1" x14ac:dyDescent="0.15">
      <c r="B85" s="33"/>
      <c r="C85" s="34" t="s">
        <v>11</v>
      </c>
      <c r="L85" s="181" t="str">
        <f>K6</f>
        <v>SOŠ Tornaľa - modernizácia odborného vzdelávania - budova SOŠ</v>
      </c>
      <c r="M85" s="181"/>
      <c r="N85" s="181"/>
      <c r="O85" s="181"/>
      <c r="P85" s="181"/>
      <c r="Q85" s="181"/>
      <c r="R85" s="181"/>
      <c r="S85" s="181"/>
      <c r="T85" s="181"/>
      <c r="U85" s="181"/>
      <c r="V85" s="181"/>
      <c r="W85" s="181"/>
      <c r="X85" s="181"/>
      <c r="Y85" s="181"/>
      <c r="Z85" s="181"/>
      <c r="AA85" s="181"/>
      <c r="AB85" s="181"/>
      <c r="AC85" s="181"/>
      <c r="AD85" s="181"/>
      <c r="AE85" s="181"/>
      <c r="AF85" s="181"/>
      <c r="AG85" s="181"/>
      <c r="AH85" s="181"/>
      <c r="AI85" s="181"/>
      <c r="AJ85" s="181"/>
      <c r="AK85" s="181"/>
      <c r="AL85" s="181"/>
      <c r="AM85" s="181"/>
      <c r="AN85" s="181"/>
      <c r="AO85" s="181"/>
      <c r="AR85" s="33"/>
    </row>
    <row r="86" spans="1:91" s="13" customFormat="1" ht="6.95" customHeight="1" x14ac:dyDescent="0.15">
      <c r="B86" s="14"/>
      <c r="AR86" s="14"/>
    </row>
    <row r="87" spans="1:91" s="13" customFormat="1" ht="12" customHeight="1" x14ac:dyDescent="0.15">
      <c r="B87" s="14"/>
      <c r="C87" s="10" t="s">
        <v>15</v>
      </c>
      <c r="L87" s="35" t="str">
        <f>IF(K8="","",K8)</f>
        <v>Tornaľa</v>
      </c>
      <c r="AI87" s="10" t="s">
        <v>17</v>
      </c>
      <c r="AM87" s="182">
        <f>IF(AN8= "","",AN8)</f>
        <v>44466</v>
      </c>
      <c r="AN87" s="182"/>
      <c r="AR87" s="14"/>
    </row>
    <row r="88" spans="1:91" s="13" customFormat="1" ht="6.95" customHeight="1" x14ac:dyDescent="0.15">
      <c r="B88" s="14"/>
      <c r="C88"/>
      <c r="L88"/>
      <c r="AI88"/>
      <c r="AM88"/>
      <c r="AN88"/>
      <c r="AR88" s="14"/>
    </row>
    <row r="89" spans="1:91" ht="15.2" customHeight="1" x14ac:dyDescent="0.15">
      <c r="A89" s="13"/>
      <c r="B89" s="14"/>
      <c r="C89" s="10" t="s">
        <v>18</v>
      </c>
      <c r="D89" s="13"/>
      <c r="E89" s="13"/>
      <c r="F89" s="13"/>
      <c r="G89" s="13"/>
      <c r="H89" s="13"/>
      <c r="I89" s="13"/>
      <c r="J89" s="13"/>
      <c r="K89" s="13"/>
      <c r="L89" s="30" t="str">
        <f>IF(E11= "","",E11)</f>
        <v xml:space="preserve"> </v>
      </c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0" t="s">
        <v>22</v>
      </c>
      <c r="AJ89" s="13"/>
      <c r="AK89" s="13"/>
      <c r="AL89" s="13"/>
      <c r="AM89" s="174" t="str">
        <f>IF(E17="","",E17)</f>
        <v xml:space="preserve"> </v>
      </c>
      <c r="AN89" s="174"/>
      <c r="AO89" s="174"/>
      <c r="AP89" s="174"/>
      <c r="AQ89" s="13"/>
      <c r="AR89" s="14"/>
      <c r="AS89" s="173" t="s">
        <v>47</v>
      </c>
      <c r="AT89" s="173"/>
      <c r="AU89" s="36"/>
      <c r="AV89" s="36"/>
      <c r="AW89" s="36"/>
      <c r="AX89" s="36"/>
      <c r="AY89" s="36"/>
      <c r="AZ89" s="36"/>
      <c r="BA89" s="36"/>
      <c r="BB89" s="36"/>
      <c r="BC89" s="36"/>
      <c r="BD89" s="37"/>
    </row>
    <row r="90" spans="1:91" ht="15.2" customHeight="1" x14ac:dyDescent="0.15">
      <c r="A90" s="13"/>
      <c r="B90" s="14"/>
      <c r="C90" s="10" t="s">
        <v>21</v>
      </c>
      <c r="D90" s="13"/>
      <c r="E90" s="13"/>
      <c r="F90" s="13"/>
      <c r="G90" s="13"/>
      <c r="H90" s="13"/>
      <c r="I90" s="13"/>
      <c r="J90" s="13"/>
      <c r="K90" s="13"/>
      <c r="L90" s="30" t="str">
        <f>IF(E14="","",E14)</f>
        <v xml:space="preserve"> </v>
      </c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0" t="s">
        <v>25</v>
      </c>
      <c r="AJ90" s="13"/>
      <c r="AK90" s="13"/>
      <c r="AL90" s="13"/>
      <c r="AM90" s="174" t="str">
        <f>IF(E20="","",E20)</f>
        <v xml:space="preserve"> </v>
      </c>
      <c r="AN90" s="174"/>
      <c r="AO90" s="174"/>
      <c r="AP90" s="174"/>
      <c r="AQ90" s="13"/>
      <c r="AR90" s="14"/>
      <c r="AS90" s="173"/>
      <c r="AT90" s="173"/>
      <c r="AU90" s="38"/>
      <c r="AV90" s="38"/>
      <c r="AW90" s="38"/>
      <c r="AX90" s="38"/>
      <c r="AY90" s="38"/>
      <c r="AZ90" s="38"/>
      <c r="BA90" s="38"/>
      <c r="BB90" s="38"/>
      <c r="BC90" s="38"/>
      <c r="BD90" s="39"/>
    </row>
    <row r="91" spans="1:91" ht="10.9" customHeight="1" x14ac:dyDescent="0.15">
      <c r="A91" s="13"/>
      <c r="B91" s="14"/>
      <c r="D91" s="13"/>
      <c r="E91" s="13"/>
      <c r="F91" s="13"/>
      <c r="G91" s="13"/>
      <c r="H91" s="13"/>
      <c r="I91" s="13"/>
      <c r="J91" s="13"/>
      <c r="K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J91" s="13"/>
      <c r="AK91" s="13"/>
      <c r="AL91" s="13"/>
      <c r="AQ91" s="13"/>
      <c r="AR91" s="14"/>
      <c r="AS91" s="173"/>
      <c r="AT91" s="173"/>
      <c r="AU91" s="38"/>
      <c r="AV91" s="38"/>
      <c r="AW91" s="38"/>
      <c r="AX91" s="38"/>
      <c r="AY91" s="38"/>
      <c r="AZ91" s="38"/>
      <c r="BA91" s="38"/>
      <c r="BB91" s="38"/>
      <c r="BC91" s="38"/>
      <c r="BD91" s="39"/>
    </row>
    <row r="92" spans="1:91" ht="29.25" customHeight="1" x14ac:dyDescent="0.15">
      <c r="A92" s="13"/>
      <c r="B92" s="14"/>
      <c r="C92" s="175" t="s">
        <v>48</v>
      </c>
      <c r="D92" s="175"/>
      <c r="E92" s="175"/>
      <c r="F92" s="175"/>
      <c r="G92" s="175"/>
      <c r="H92" s="40"/>
      <c r="I92" s="176" t="s">
        <v>49</v>
      </c>
      <c r="J92" s="176"/>
      <c r="K92" s="176"/>
      <c r="L92" s="176"/>
      <c r="M92" s="176"/>
      <c r="N92" s="176"/>
      <c r="O92" s="176"/>
      <c r="P92" s="176"/>
      <c r="Q92" s="176"/>
      <c r="R92" s="176"/>
      <c r="S92" s="176"/>
      <c r="T92" s="176"/>
      <c r="U92" s="176"/>
      <c r="V92" s="176"/>
      <c r="W92" s="176"/>
      <c r="X92" s="176"/>
      <c r="Y92" s="176"/>
      <c r="Z92" s="176"/>
      <c r="AA92" s="176"/>
      <c r="AB92" s="176"/>
      <c r="AC92" s="176"/>
      <c r="AD92" s="176"/>
      <c r="AE92" s="176"/>
      <c r="AF92" s="176"/>
      <c r="AG92" s="177" t="s">
        <v>50</v>
      </c>
      <c r="AH92" s="177"/>
      <c r="AI92" s="177"/>
      <c r="AJ92" s="177"/>
      <c r="AK92" s="177"/>
      <c r="AL92" s="177"/>
      <c r="AM92" s="177"/>
      <c r="AN92" s="178" t="s">
        <v>51</v>
      </c>
      <c r="AO92" s="178"/>
      <c r="AP92" s="178"/>
      <c r="AQ92" s="41" t="s">
        <v>52</v>
      </c>
      <c r="AR92" s="14"/>
      <c r="AS92" s="42" t="s">
        <v>53</v>
      </c>
      <c r="AT92" s="43" t="s">
        <v>54</v>
      </c>
      <c r="AU92" s="43" t="s">
        <v>55</v>
      </c>
      <c r="AV92" s="43" t="s">
        <v>56</v>
      </c>
      <c r="AW92" s="43" t="s">
        <v>57</v>
      </c>
      <c r="AX92" s="43" t="s">
        <v>58</v>
      </c>
      <c r="AY92" s="43" t="s">
        <v>59</v>
      </c>
      <c r="AZ92" s="43" t="s">
        <v>60</v>
      </c>
      <c r="BA92" s="43" t="s">
        <v>61</v>
      </c>
      <c r="BB92" s="43" t="s">
        <v>62</v>
      </c>
      <c r="BC92" s="43" t="s">
        <v>63</v>
      </c>
      <c r="BD92" s="44" t="s">
        <v>64</v>
      </c>
    </row>
    <row r="93" spans="1:91" ht="10.9" customHeight="1" x14ac:dyDescent="0.15">
      <c r="A93" s="13"/>
      <c r="B93" s="14"/>
      <c r="AR93" s="14"/>
      <c r="AS93" s="45"/>
      <c r="AT93" s="36"/>
      <c r="AU93" s="36"/>
      <c r="AV93" s="36"/>
      <c r="AW93" s="36"/>
      <c r="AX93" s="36"/>
      <c r="AY93" s="36"/>
      <c r="AZ93" s="36"/>
      <c r="BA93" s="36"/>
      <c r="BB93" s="36"/>
      <c r="BC93" s="36"/>
      <c r="BD93" s="37"/>
    </row>
    <row r="94" spans="1:91" s="46" customFormat="1" ht="32.450000000000003" customHeight="1" x14ac:dyDescent="0.15">
      <c r="B94" s="47"/>
      <c r="C94" s="48" t="s">
        <v>65</v>
      </c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171">
        <f>ROUND(SUM(AG95:AG96),2)</f>
        <v>0</v>
      </c>
      <c r="AH94" s="171"/>
      <c r="AI94" s="171"/>
      <c r="AJ94" s="171"/>
      <c r="AK94" s="171"/>
      <c r="AL94" s="171"/>
      <c r="AM94" s="171"/>
      <c r="AN94" s="172">
        <f>SUM(AG94,AT94)</f>
        <v>0</v>
      </c>
      <c r="AO94" s="172"/>
      <c r="AP94" s="172"/>
      <c r="AQ94" s="50"/>
      <c r="AR94" s="47"/>
      <c r="AS94" s="51">
        <f>ROUND(SUM(AS95:AS96),2)</f>
        <v>0</v>
      </c>
      <c r="AT94" s="52">
        <f>ROUND(SUM(AV94:AW94),2)</f>
        <v>0</v>
      </c>
      <c r="AU94" s="53" t="e">
        <f>ROUND(SUM(AU95:AU96),5)</f>
        <v>#REF!</v>
      </c>
      <c r="AV94" s="52">
        <f>ROUND(AZ94*L29,2)</f>
        <v>0</v>
      </c>
      <c r="AW94" s="52">
        <f>ROUND(BA94*L30,2)</f>
        <v>0</v>
      </c>
      <c r="AX94" s="52">
        <f>ROUND(BB94*L29,2)</f>
        <v>0</v>
      </c>
      <c r="AY94" s="52">
        <f>ROUND(BC94*L30,2)</f>
        <v>0</v>
      </c>
      <c r="AZ94" s="52">
        <f>ROUND(SUM(AZ95:AZ96),2)</f>
        <v>0</v>
      </c>
      <c r="BA94" s="52">
        <f>ROUND(SUM(BA95:BA96),2)</f>
        <v>0</v>
      </c>
      <c r="BB94" s="52">
        <f>ROUND(SUM(BB95:BB96),2)</f>
        <v>0</v>
      </c>
      <c r="BC94" s="52">
        <f>ROUND(SUM(BC95:BC96),2)</f>
        <v>0</v>
      </c>
      <c r="BD94" s="54">
        <f>ROUND(SUM(BD95:BD96),2)</f>
        <v>0</v>
      </c>
      <c r="BS94" s="55" t="s">
        <v>66</v>
      </c>
      <c r="BT94" s="55" t="s">
        <v>67</v>
      </c>
      <c r="BU94" s="56" t="s">
        <v>68</v>
      </c>
      <c r="BV94" s="55" t="s">
        <v>69</v>
      </c>
      <c r="BW94" s="55" t="s">
        <v>3</v>
      </c>
      <c r="BX94" s="55" t="s">
        <v>70</v>
      </c>
      <c r="CL94" s="55"/>
    </row>
    <row r="95" spans="1:91" s="66" customFormat="1" ht="16.5" customHeight="1" x14ac:dyDescent="0.15">
      <c r="A95" s="57" t="s">
        <v>71</v>
      </c>
      <c r="B95" s="58"/>
      <c r="C95" s="59"/>
      <c r="D95" s="169" t="s">
        <v>10</v>
      </c>
      <c r="E95" s="169"/>
      <c r="F95" s="169"/>
      <c r="G95" s="169"/>
      <c r="H95" s="169"/>
      <c r="I95" s="60"/>
      <c r="J95" s="169" t="s">
        <v>72</v>
      </c>
      <c r="K95" s="169"/>
      <c r="L95" s="169"/>
      <c r="M95" s="169"/>
      <c r="N95" s="169"/>
      <c r="O95" s="169"/>
      <c r="P95" s="169"/>
      <c r="Q95" s="169"/>
      <c r="R95" s="169"/>
      <c r="S95" s="169"/>
      <c r="T95" s="169"/>
      <c r="U95" s="169"/>
      <c r="V95" s="169"/>
      <c r="W95" s="169"/>
      <c r="X95" s="169"/>
      <c r="Y95" s="169"/>
      <c r="Z95" s="169"/>
      <c r="AA95" s="169"/>
      <c r="AB95" s="169"/>
      <c r="AC95" s="169"/>
      <c r="AD95" s="169"/>
      <c r="AE95" s="169"/>
      <c r="AF95" s="169"/>
      <c r="AG95" s="170">
        <f>'1 - SO01 - budova SOŠ - b...'!J30</f>
        <v>0</v>
      </c>
      <c r="AH95" s="170"/>
      <c r="AI95" s="170"/>
      <c r="AJ95" s="170"/>
      <c r="AK95" s="170"/>
      <c r="AL95" s="170"/>
      <c r="AM95" s="170"/>
      <c r="AN95" s="170">
        <f>SUM(AG95,AT95)</f>
        <v>0</v>
      </c>
      <c r="AO95" s="170"/>
      <c r="AP95" s="170"/>
      <c r="AQ95" s="61" t="s">
        <v>73</v>
      </c>
      <c r="AR95" s="58"/>
      <c r="AS95" s="62">
        <v>0</v>
      </c>
      <c r="AT95" s="63">
        <f>ROUND(SUM(AV95:AW95),2)</f>
        <v>0</v>
      </c>
      <c r="AU95" s="64" t="e">
        <f>'1 - SO01 - budova SOŠ - b...'!P126</f>
        <v>#REF!</v>
      </c>
      <c r="AV95" s="63">
        <f>'1 - SO01 - budova SOŠ - b...'!J33</f>
        <v>0</v>
      </c>
      <c r="AW95" s="63">
        <f>'1 - SO01 - budova SOŠ - b...'!J34</f>
        <v>0</v>
      </c>
      <c r="AX95" s="63">
        <f>'1 - SO01 - budova SOŠ - b...'!J35</f>
        <v>0</v>
      </c>
      <c r="AY95" s="63">
        <f>'1 - SO01 - budova SOŠ - b...'!J36</f>
        <v>0</v>
      </c>
      <c r="AZ95" s="63">
        <f>'1 - SO01 - budova SOŠ - b...'!F33</f>
        <v>0</v>
      </c>
      <c r="BA95" s="63">
        <f>'1 - SO01 - budova SOŠ - b...'!F34</f>
        <v>0</v>
      </c>
      <c r="BB95" s="63">
        <f>'1 - SO01 - budova SOŠ - b...'!F35</f>
        <v>0</v>
      </c>
      <c r="BC95" s="63">
        <f>'1 - SO01 - budova SOŠ - b...'!F36</f>
        <v>0</v>
      </c>
      <c r="BD95" s="65">
        <f>'1 - SO01 - budova SOŠ - b...'!F37</f>
        <v>0</v>
      </c>
      <c r="BT95" s="67" t="s">
        <v>10</v>
      </c>
      <c r="BV95" s="67" t="s">
        <v>69</v>
      </c>
      <c r="BW95" s="67" t="s">
        <v>74</v>
      </c>
      <c r="BX95" s="67" t="s">
        <v>3</v>
      </c>
      <c r="CL95" s="67"/>
      <c r="CM95" s="67" t="s">
        <v>67</v>
      </c>
    </row>
    <row r="96" spans="1:91" s="66" customFormat="1" ht="16.5" customHeight="1" x14ac:dyDescent="0.15">
      <c r="A96" s="57" t="s">
        <v>71</v>
      </c>
      <c r="B96" s="58"/>
      <c r="C96" s="59"/>
      <c r="D96" s="169" t="s">
        <v>75</v>
      </c>
      <c r="E96" s="169"/>
      <c r="F96" s="169"/>
      <c r="G96" s="169"/>
      <c r="H96" s="169"/>
      <c r="I96" s="60"/>
      <c r="J96" s="169" t="s">
        <v>76</v>
      </c>
      <c r="K96" s="169"/>
      <c r="L96" s="169"/>
      <c r="M96" s="169"/>
      <c r="N96" s="169"/>
      <c r="O96" s="169"/>
      <c r="P96" s="169"/>
      <c r="Q96" s="169"/>
      <c r="R96" s="169"/>
      <c r="S96" s="169"/>
      <c r="T96" s="169"/>
      <c r="U96" s="169"/>
      <c r="V96" s="169"/>
      <c r="W96" s="169"/>
      <c r="X96" s="169"/>
      <c r="Y96" s="169"/>
      <c r="Z96" s="169"/>
      <c r="AA96" s="169"/>
      <c r="AB96" s="169"/>
      <c r="AC96" s="169"/>
      <c r="AD96" s="169"/>
      <c r="AE96" s="169"/>
      <c r="AF96" s="169"/>
      <c r="AG96" s="170">
        <f>'2 - SO01 - budova SOŠ - a...'!J30</f>
        <v>0</v>
      </c>
      <c r="AH96" s="170"/>
      <c r="AI96" s="170"/>
      <c r="AJ96" s="170"/>
      <c r="AK96" s="170"/>
      <c r="AL96" s="170"/>
      <c r="AM96" s="170"/>
      <c r="AN96" s="170">
        <f>SUM(AG96,AT96)</f>
        <v>0</v>
      </c>
      <c r="AO96" s="170"/>
      <c r="AP96" s="170"/>
      <c r="AQ96" s="61" t="s">
        <v>73</v>
      </c>
      <c r="AR96" s="58"/>
      <c r="AS96" s="62">
        <v>0</v>
      </c>
      <c r="AT96" s="63">
        <f>ROUND(SUM(AV96:AW96),2)</f>
        <v>0</v>
      </c>
      <c r="AU96" s="64">
        <f>'2 - SO01 - budova SOŠ - a...'!P143</f>
        <v>3355.4516702700002</v>
      </c>
      <c r="AV96" s="63">
        <f>'2 - SO01 - budova SOŠ - a...'!J33</f>
        <v>0</v>
      </c>
      <c r="AW96" s="63">
        <f>'2 - SO01 - budova SOŠ - a...'!J34</f>
        <v>0</v>
      </c>
      <c r="AX96" s="63">
        <f>'2 - SO01 - budova SOŠ - a...'!J35</f>
        <v>0</v>
      </c>
      <c r="AY96" s="63">
        <f>'2 - SO01 - budova SOŠ - a...'!J36</f>
        <v>0</v>
      </c>
      <c r="AZ96" s="63">
        <f>'2 - SO01 - budova SOŠ - a...'!F33</f>
        <v>0</v>
      </c>
      <c r="BA96" s="63">
        <f>'2 - SO01 - budova SOŠ - a...'!F34</f>
        <v>0</v>
      </c>
      <c r="BB96" s="63">
        <f>'2 - SO01 - budova SOŠ - a...'!F35</f>
        <v>0</v>
      </c>
      <c r="BC96" s="63">
        <f>'2 - SO01 - budova SOŠ - a...'!F36</f>
        <v>0</v>
      </c>
      <c r="BD96" s="65">
        <f>'2 - SO01 - budova SOŠ - a...'!F37</f>
        <v>0</v>
      </c>
      <c r="BT96" s="67" t="s">
        <v>10</v>
      </c>
      <c r="BV96" s="67" t="s">
        <v>69</v>
      </c>
      <c r="BW96" s="67" t="s">
        <v>77</v>
      </c>
      <c r="BX96" s="67" t="s">
        <v>3</v>
      </c>
      <c r="CL96" s="67"/>
      <c r="CM96" s="67" t="s">
        <v>67</v>
      </c>
    </row>
    <row r="97" spans="1:44" s="13" customFormat="1" ht="30" customHeight="1" x14ac:dyDescent="0.15">
      <c r="B97" s="14"/>
      <c r="AR97" s="14"/>
    </row>
    <row r="98" spans="1:44" ht="6.95" customHeight="1" x14ac:dyDescent="0.15">
      <c r="A98" s="13"/>
      <c r="B98" s="26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27"/>
      <c r="AH98" s="27"/>
      <c r="AI98" s="27"/>
      <c r="AJ98" s="27"/>
      <c r="AK98" s="27"/>
      <c r="AL98" s="27"/>
      <c r="AM98" s="27"/>
      <c r="AN98" s="27"/>
      <c r="AO98" s="27"/>
      <c r="AP98" s="27"/>
      <c r="AQ98" s="27"/>
      <c r="AR98" s="14"/>
    </row>
  </sheetData>
  <mergeCells count="44">
    <mergeCell ref="AR2:BE2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D96:H96"/>
    <mergeCell ref="J96:AF96"/>
    <mergeCell ref="AG96:AM96"/>
    <mergeCell ref="AN96:AP96"/>
    <mergeCell ref="AG94:AM94"/>
    <mergeCell ref="AN94:AP94"/>
    <mergeCell ref="D95:H95"/>
    <mergeCell ref="J95:AF95"/>
    <mergeCell ref="AG95:AM95"/>
    <mergeCell ref="AN95:AP95"/>
  </mergeCells>
  <hyperlinks>
    <hyperlink ref="A95" location="'1 - SO01 - budova SOŠ - b..!'!C2" display="/" xr:uid="{00000000-0004-0000-0000-000000000000}"/>
    <hyperlink ref="A96" location="'2 - SO01 - budova SOŠ - a..!'!C2" display="/" xr:uid="{00000000-0004-0000-0000-000001000000}"/>
  </hyperlinks>
  <pageMargins left="0.39370078740157483" right="0.39370078740157483" top="0.39370078740157483" bottom="0.39370078740157483" header="0.51181102362204722" footer="0"/>
  <pageSetup paperSize="9" scale="79" firstPageNumber="0" fitToHeight="100" orientation="portrait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M172"/>
  <sheetViews>
    <sheetView showGridLines="0" workbookViewId="0">
      <selection activeCell="J12" sqref="J12"/>
    </sheetView>
  </sheetViews>
  <sheetFormatPr defaultRowHeight="10.5" x14ac:dyDescent="0.15"/>
  <cols>
    <col min="1" max="1" width="8.1640625"/>
    <col min="2" max="2" width="1.5"/>
    <col min="3" max="3" width="4"/>
    <col min="4" max="4" width="4.1640625"/>
    <col min="5" max="5" width="16.83203125"/>
    <col min="6" max="6" width="50.1640625"/>
    <col min="7" max="7" width="6.83203125"/>
    <col min="8" max="8" width="11.1640625"/>
    <col min="9" max="10" width="19.83203125"/>
    <col min="11" max="11" width="0" hidden="1"/>
    <col min="13" max="21" width="0" hidden="1"/>
    <col min="22" max="22" width="12.1640625"/>
    <col min="23" max="23" width="16"/>
    <col min="24" max="24" width="12.1640625"/>
    <col min="25" max="25" width="14.6640625"/>
    <col min="26" max="26" width="10.6640625"/>
    <col min="27" max="27" width="14.6640625"/>
    <col min="28" max="28" width="16"/>
    <col min="29" max="29" width="10.6640625"/>
    <col min="30" max="30" width="14.6640625"/>
    <col min="31" max="31" width="16"/>
    <col min="32" max="42" width="8.5"/>
    <col min="63" max="63" width="10"/>
    <col min="67" max="1025" width="8.5"/>
  </cols>
  <sheetData>
    <row r="1" spans="1:46" x14ac:dyDescent="0.15">
      <c r="A1" s="68"/>
    </row>
    <row r="2" spans="1:46" ht="36.950000000000003" customHeight="1" x14ac:dyDescent="0.15">
      <c r="L2" s="186" t="s">
        <v>4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2" t="s">
        <v>74</v>
      </c>
    </row>
    <row r="3" spans="1:46" ht="6.95" customHeight="1" x14ac:dyDescent="0.15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67</v>
      </c>
    </row>
    <row r="4" spans="1:46" ht="24.95" customHeight="1" x14ac:dyDescent="0.15">
      <c r="B4" s="5"/>
      <c r="D4" s="6" t="s">
        <v>78</v>
      </c>
      <c r="L4" s="5"/>
      <c r="M4" s="69" t="s">
        <v>8</v>
      </c>
      <c r="AT4" s="2" t="s">
        <v>2</v>
      </c>
    </row>
    <row r="5" spans="1:46" ht="6.95" customHeight="1" x14ac:dyDescent="0.15">
      <c r="B5" s="5"/>
      <c r="L5" s="5"/>
    </row>
    <row r="6" spans="1:46" ht="12" customHeight="1" x14ac:dyDescent="0.15">
      <c r="B6" s="5"/>
      <c r="D6" s="10" t="s">
        <v>11</v>
      </c>
      <c r="L6" s="5"/>
    </row>
    <row r="7" spans="1:46" ht="16.5" customHeight="1" x14ac:dyDescent="0.15">
      <c r="B7" s="5"/>
      <c r="E7" s="191" t="str">
        <f>'Rekapitulácia stavby'!K6</f>
        <v>SOŠ Tornaľa - modernizácia odborného vzdelávania - budova SOŠ</v>
      </c>
      <c r="F7" s="191"/>
      <c r="G7" s="191"/>
      <c r="H7" s="191"/>
      <c r="L7" s="5"/>
    </row>
    <row r="8" spans="1:46" s="13" customFormat="1" ht="12" customHeight="1" x14ac:dyDescent="0.15">
      <c r="B8" s="14"/>
      <c r="D8" s="10" t="s">
        <v>79</v>
      </c>
      <c r="L8" s="14"/>
    </row>
    <row r="9" spans="1:46" s="13" customFormat="1" ht="36.950000000000003" customHeight="1" x14ac:dyDescent="0.15">
      <c r="B9" s="14"/>
      <c r="D9"/>
      <c r="E9" s="181" t="s">
        <v>80</v>
      </c>
      <c r="F9" s="181"/>
      <c r="G9" s="181"/>
      <c r="H9" s="181"/>
      <c r="L9" s="14"/>
    </row>
    <row r="10" spans="1:46" s="13" customFormat="1" x14ac:dyDescent="0.15">
      <c r="B10" s="14"/>
      <c r="D10"/>
      <c r="E10"/>
      <c r="F10"/>
      <c r="G10"/>
      <c r="H10"/>
      <c r="L10" s="14"/>
    </row>
    <row r="11" spans="1:46" s="13" customFormat="1" ht="12" customHeight="1" x14ac:dyDescent="0.15">
      <c r="B11" s="14"/>
      <c r="D11" s="10" t="s">
        <v>13</v>
      </c>
      <c r="E11"/>
      <c r="F11" s="11"/>
      <c r="G11"/>
      <c r="H11"/>
      <c r="I11" s="10" t="s">
        <v>14</v>
      </c>
      <c r="J11" s="11"/>
      <c r="L11" s="14"/>
    </row>
    <row r="12" spans="1:46" s="13" customFormat="1" ht="12" customHeight="1" x14ac:dyDescent="0.15">
      <c r="B12" s="14"/>
      <c r="D12" s="10" t="s">
        <v>15</v>
      </c>
      <c r="E12"/>
      <c r="F12" s="149" t="s">
        <v>938</v>
      </c>
      <c r="G12"/>
      <c r="H12"/>
      <c r="I12" s="10" t="s">
        <v>17</v>
      </c>
      <c r="J12" s="70">
        <f>'Rekapitulácia stavby'!AN8</f>
        <v>44466</v>
      </c>
      <c r="L12" s="14"/>
    </row>
    <row r="13" spans="1:46" s="13" customFormat="1" ht="10.9" customHeight="1" x14ac:dyDescent="0.15">
      <c r="B13" s="14"/>
      <c r="D13"/>
      <c r="E13"/>
      <c r="F13"/>
      <c r="G13"/>
      <c r="H13"/>
      <c r="I13"/>
      <c r="J13"/>
      <c r="L13" s="14"/>
    </row>
    <row r="14" spans="1:46" s="13" customFormat="1" ht="12" customHeight="1" x14ac:dyDescent="0.15">
      <c r="B14" s="14"/>
      <c r="D14" s="10" t="s">
        <v>18</v>
      </c>
      <c r="E14"/>
      <c r="F14" t="s">
        <v>939</v>
      </c>
      <c r="G14"/>
      <c r="H14"/>
      <c r="I14" s="10" t="s">
        <v>19</v>
      </c>
      <c r="J14" s="11" t="str">
        <f>IF('Rekapitulácia stavby'!AN10="","",'Rekapitulácia stavby'!AN10)</f>
        <v/>
      </c>
      <c r="L14" s="14"/>
    </row>
    <row r="15" spans="1:46" s="13" customFormat="1" ht="18" customHeight="1" x14ac:dyDescent="0.15">
      <c r="B15" s="14"/>
      <c r="D15"/>
      <c r="E15" s="11" t="str">
        <f>IF('Rekapitulácia stavby'!E11="","",'Rekapitulácia stavby'!E11)</f>
        <v xml:space="preserve"> </v>
      </c>
      <c r="F15"/>
      <c r="G15"/>
      <c r="H15"/>
      <c r="I15" s="10" t="s">
        <v>20</v>
      </c>
      <c r="J15" s="11" t="str">
        <f>IF('Rekapitulácia stavby'!AN11="","",'Rekapitulácia stavby'!AN11)</f>
        <v/>
      </c>
      <c r="L15" s="14"/>
    </row>
    <row r="16" spans="1:46" s="13" customFormat="1" ht="6.95" customHeight="1" x14ac:dyDescent="0.15">
      <c r="B16" s="14"/>
      <c r="D16"/>
      <c r="E16"/>
      <c r="F16"/>
      <c r="G16"/>
      <c r="H16"/>
      <c r="I16"/>
      <c r="J16"/>
      <c r="L16" s="14"/>
    </row>
    <row r="17" spans="1:12" s="13" customFormat="1" ht="12" customHeight="1" x14ac:dyDescent="0.15">
      <c r="B17" s="14"/>
      <c r="D17" s="10" t="s">
        <v>21</v>
      </c>
      <c r="E17"/>
      <c r="F17"/>
      <c r="G17"/>
      <c r="H17"/>
      <c r="I17" s="10" t="s">
        <v>19</v>
      </c>
      <c r="J17" s="11">
        <f>'Rekapitulácia stavby'!AN13</f>
        <v>0</v>
      </c>
      <c r="L17" s="14"/>
    </row>
    <row r="18" spans="1:12" s="13" customFormat="1" ht="18" customHeight="1" x14ac:dyDescent="0.15">
      <c r="B18" s="14"/>
      <c r="D18"/>
      <c r="E18" s="187" t="str">
        <f>'Rekapitulácia stavby'!E14</f>
        <v xml:space="preserve"> </v>
      </c>
      <c r="F18" s="187"/>
      <c r="G18" s="187"/>
      <c r="H18" s="187"/>
      <c r="I18" s="10" t="s">
        <v>20</v>
      </c>
      <c r="J18" s="11">
        <f>'Rekapitulácia stavby'!AN14</f>
        <v>0</v>
      </c>
      <c r="L18" s="14"/>
    </row>
    <row r="19" spans="1:12" s="13" customFormat="1" ht="6.95" customHeight="1" x14ac:dyDescent="0.15">
      <c r="B19" s="14"/>
      <c r="D19"/>
      <c r="E19"/>
      <c r="F19"/>
      <c r="G19"/>
      <c r="H19"/>
      <c r="I19"/>
      <c r="J19"/>
      <c r="L19" s="14"/>
    </row>
    <row r="20" spans="1:12" s="13" customFormat="1" ht="12" customHeight="1" x14ac:dyDescent="0.15">
      <c r="B20" s="14"/>
      <c r="D20" s="10" t="s">
        <v>22</v>
      </c>
      <c r="E20"/>
      <c r="F20" t="s">
        <v>940</v>
      </c>
      <c r="G20"/>
      <c r="H20"/>
      <c r="I20" s="10" t="s">
        <v>19</v>
      </c>
      <c r="J20" s="11" t="str">
        <f>IF('Rekapitulácia stavby'!AN16="","",'Rekapitulácia stavby'!AN16)</f>
        <v/>
      </c>
      <c r="L20" s="14"/>
    </row>
    <row r="21" spans="1:12" s="13" customFormat="1" ht="18" customHeight="1" x14ac:dyDescent="0.15">
      <c r="B21" s="14"/>
      <c r="D21"/>
      <c r="E21" s="11" t="str">
        <f>IF('Rekapitulácia stavby'!E17="","",'Rekapitulácia stavby'!E17)</f>
        <v xml:space="preserve"> </v>
      </c>
      <c r="F21"/>
      <c r="G21"/>
      <c r="H21"/>
      <c r="I21" s="10" t="s">
        <v>20</v>
      </c>
      <c r="J21" s="11" t="str">
        <f>IF('Rekapitulácia stavby'!AN17="","",'Rekapitulácia stavby'!AN17)</f>
        <v/>
      </c>
      <c r="L21" s="14"/>
    </row>
    <row r="22" spans="1:12" s="13" customFormat="1" ht="6.95" customHeight="1" x14ac:dyDescent="0.15">
      <c r="B22" s="14"/>
      <c r="D22"/>
      <c r="E22"/>
      <c r="F22"/>
      <c r="G22"/>
      <c r="H22"/>
      <c r="I22"/>
      <c r="J22"/>
      <c r="L22" s="14"/>
    </row>
    <row r="23" spans="1:12" s="13" customFormat="1" ht="12" customHeight="1" x14ac:dyDescent="0.15">
      <c r="B23" s="14"/>
      <c r="D23" s="10" t="s">
        <v>25</v>
      </c>
      <c r="E23"/>
      <c r="F23" t="s">
        <v>937</v>
      </c>
      <c r="G23"/>
      <c r="H23"/>
      <c r="I23" s="10" t="s">
        <v>19</v>
      </c>
      <c r="J23" s="11" t="str">
        <f>IF('Rekapitulácia stavby'!AN19="","",'Rekapitulácia stavby'!AN19)</f>
        <v/>
      </c>
      <c r="L23" s="14"/>
    </row>
    <row r="24" spans="1:12" s="13" customFormat="1" ht="18" customHeight="1" x14ac:dyDescent="0.15">
      <c r="B24" s="14"/>
      <c r="D24"/>
      <c r="E24" s="11" t="str">
        <f>IF('Rekapitulácia stavby'!E20="","",'Rekapitulácia stavby'!E20)</f>
        <v xml:space="preserve"> </v>
      </c>
      <c r="F24"/>
      <c r="G24"/>
      <c r="H24"/>
      <c r="I24" s="10" t="s">
        <v>20</v>
      </c>
      <c r="J24" s="11" t="str">
        <f>IF('Rekapitulácia stavby'!AN20="","",'Rekapitulácia stavby'!AN20)</f>
        <v/>
      </c>
      <c r="L24" s="14"/>
    </row>
    <row r="25" spans="1:12" s="13" customFormat="1" ht="6.95" customHeight="1" x14ac:dyDescent="0.15">
      <c r="B25" s="14"/>
      <c r="D25"/>
      <c r="E25"/>
      <c r="F25"/>
      <c r="G25"/>
      <c r="H25"/>
      <c r="I25"/>
      <c r="J25"/>
      <c r="L25" s="14"/>
    </row>
    <row r="26" spans="1:12" ht="12" customHeight="1" x14ac:dyDescent="0.15">
      <c r="A26" s="13"/>
      <c r="B26" s="14"/>
      <c r="C26" s="13"/>
      <c r="D26" s="10" t="s">
        <v>26</v>
      </c>
      <c r="L26" s="14"/>
    </row>
    <row r="27" spans="1:12" s="71" customFormat="1" ht="16.5" customHeight="1" x14ac:dyDescent="0.15">
      <c r="B27" s="72"/>
      <c r="E27" s="189"/>
      <c r="F27" s="189"/>
      <c r="G27" s="189"/>
      <c r="H27" s="189"/>
      <c r="L27" s="72"/>
    </row>
    <row r="28" spans="1:12" s="13" customFormat="1" ht="6.95" customHeight="1" x14ac:dyDescent="0.15">
      <c r="B28" s="14"/>
      <c r="L28" s="14"/>
    </row>
    <row r="29" spans="1:12" s="13" customFormat="1" ht="6.95" customHeight="1" x14ac:dyDescent="0.15">
      <c r="B29" s="14"/>
      <c r="D29" s="36"/>
      <c r="E29" s="36"/>
      <c r="F29" s="36"/>
      <c r="G29" s="36"/>
      <c r="H29" s="36"/>
      <c r="I29" s="36"/>
      <c r="J29" s="36"/>
      <c r="K29" s="36"/>
      <c r="L29" s="14"/>
    </row>
    <row r="30" spans="1:12" s="13" customFormat="1" ht="25.35" customHeight="1" x14ac:dyDescent="0.15">
      <c r="B30" s="14"/>
      <c r="D30" s="73" t="s">
        <v>27</v>
      </c>
      <c r="E30"/>
      <c r="F30"/>
      <c r="G30"/>
      <c r="H30"/>
      <c r="I30"/>
      <c r="J30" s="74">
        <f>ROUND(J126, 2)</f>
        <v>0</v>
      </c>
      <c r="K30"/>
      <c r="L30" s="14"/>
    </row>
    <row r="31" spans="1:12" s="13" customFormat="1" ht="6.95" customHeight="1" x14ac:dyDescent="0.15">
      <c r="B31" s="14"/>
      <c r="D31" s="36"/>
      <c r="E31" s="36"/>
      <c r="F31" s="36"/>
      <c r="G31" s="36"/>
      <c r="H31" s="36"/>
      <c r="I31" s="36"/>
      <c r="J31" s="36"/>
      <c r="K31" s="36"/>
      <c r="L31" s="14"/>
    </row>
    <row r="32" spans="1:12" s="13" customFormat="1" ht="14.45" customHeight="1" x14ac:dyDescent="0.15">
      <c r="B32" s="14"/>
      <c r="D32"/>
      <c r="E32"/>
      <c r="F32" s="75" t="s">
        <v>29</v>
      </c>
      <c r="G32"/>
      <c r="H32"/>
      <c r="I32" s="75" t="s">
        <v>28</v>
      </c>
      <c r="J32" s="75" t="s">
        <v>30</v>
      </c>
      <c r="K32"/>
      <c r="L32" s="14"/>
    </row>
    <row r="33" spans="2:12" s="13" customFormat="1" ht="14.45" customHeight="1" x14ac:dyDescent="0.15">
      <c r="B33" s="14"/>
      <c r="D33" s="76" t="s">
        <v>31</v>
      </c>
      <c r="E33" s="10" t="s">
        <v>32</v>
      </c>
      <c r="F33" s="77">
        <f>ROUND((SUM(BE126:BE171)),  2)</f>
        <v>0</v>
      </c>
      <c r="G33"/>
      <c r="H33"/>
      <c r="I33" s="78">
        <v>0.2</v>
      </c>
      <c r="J33" s="77">
        <f>ROUND(((SUM(BE126:BE171))*I33),  2)</f>
        <v>0</v>
      </c>
      <c r="K33"/>
      <c r="L33" s="14"/>
    </row>
    <row r="34" spans="2:12" s="13" customFormat="1" ht="14.45" customHeight="1" x14ac:dyDescent="0.15">
      <c r="B34" s="14"/>
      <c r="D34"/>
      <c r="E34" s="10" t="s">
        <v>33</v>
      </c>
      <c r="F34" s="77">
        <f>ROUND((SUM(BF126:BF171)),  2)</f>
        <v>0</v>
      </c>
      <c r="G34"/>
      <c r="H34"/>
      <c r="I34" s="78">
        <v>0.2</v>
      </c>
      <c r="J34" s="77">
        <f>ROUND(((SUM(BF126:BF171))*I34),  2)</f>
        <v>0</v>
      </c>
      <c r="K34"/>
      <c r="L34" s="14"/>
    </row>
    <row r="35" spans="2:12" s="13" customFormat="1" ht="14.45" hidden="1" customHeight="1" x14ac:dyDescent="0.15">
      <c r="B35" s="14"/>
      <c r="D35"/>
      <c r="E35" s="10" t="s">
        <v>34</v>
      </c>
      <c r="F35" s="77">
        <f>ROUND((SUM(BG126:BG171)),  2)</f>
        <v>0</v>
      </c>
      <c r="G35"/>
      <c r="H35"/>
      <c r="I35" s="78">
        <v>0.2</v>
      </c>
      <c r="J35" s="77">
        <f>0</f>
        <v>0</v>
      </c>
      <c r="K35"/>
      <c r="L35" s="14"/>
    </row>
    <row r="36" spans="2:12" s="13" customFormat="1" ht="14.45" hidden="1" customHeight="1" x14ac:dyDescent="0.15">
      <c r="B36" s="14"/>
      <c r="D36"/>
      <c r="E36" s="10" t="s">
        <v>35</v>
      </c>
      <c r="F36" s="77">
        <f>ROUND((SUM(BH126:BH171)),  2)</f>
        <v>0</v>
      </c>
      <c r="G36"/>
      <c r="H36"/>
      <c r="I36" s="78">
        <v>0.2</v>
      </c>
      <c r="J36" s="77">
        <f>0</f>
        <v>0</v>
      </c>
      <c r="K36"/>
      <c r="L36" s="14"/>
    </row>
    <row r="37" spans="2:12" s="13" customFormat="1" ht="14.45" hidden="1" customHeight="1" x14ac:dyDescent="0.15">
      <c r="B37" s="14"/>
      <c r="D37"/>
      <c r="E37" s="10" t="s">
        <v>36</v>
      </c>
      <c r="F37" s="77">
        <f>ROUND((SUM(BI126:BI171)),  2)</f>
        <v>0</v>
      </c>
      <c r="G37"/>
      <c r="H37"/>
      <c r="I37" s="78">
        <v>0</v>
      </c>
      <c r="J37" s="77">
        <f>0</f>
        <v>0</v>
      </c>
      <c r="K37"/>
      <c r="L37" s="14"/>
    </row>
    <row r="38" spans="2:12" s="13" customFormat="1" ht="6.95" customHeight="1" x14ac:dyDescent="0.15">
      <c r="B38" s="14"/>
      <c r="D38"/>
      <c r="E38"/>
      <c r="F38"/>
      <c r="G38"/>
      <c r="H38"/>
      <c r="I38"/>
      <c r="J38"/>
      <c r="K38"/>
      <c r="L38" s="14"/>
    </row>
    <row r="39" spans="2:12" s="13" customFormat="1" ht="25.35" customHeight="1" x14ac:dyDescent="0.15">
      <c r="B39" s="14"/>
      <c r="C39" s="79"/>
      <c r="D39" s="80" t="s">
        <v>37</v>
      </c>
      <c r="E39" s="40"/>
      <c r="F39" s="40"/>
      <c r="G39" s="81" t="s">
        <v>38</v>
      </c>
      <c r="H39" s="82" t="s">
        <v>39</v>
      </c>
      <c r="I39" s="40"/>
      <c r="J39" s="83">
        <f>SUM(J30:J37)</f>
        <v>0</v>
      </c>
      <c r="K39" s="84"/>
      <c r="L39" s="14"/>
    </row>
    <row r="40" spans="2:12" s="13" customFormat="1" ht="14.45" customHeight="1" x14ac:dyDescent="0.15">
      <c r="B40" s="14"/>
      <c r="C40"/>
      <c r="D40"/>
      <c r="E40"/>
      <c r="F40"/>
      <c r="G40"/>
      <c r="H40"/>
      <c r="I40"/>
      <c r="J40"/>
      <c r="K40"/>
      <c r="L40" s="14"/>
    </row>
    <row r="41" spans="2:12" ht="14.45" customHeight="1" x14ac:dyDescent="0.15">
      <c r="B41" s="5"/>
      <c r="L41" s="5"/>
    </row>
    <row r="42" spans="2:12" ht="14.45" customHeight="1" x14ac:dyDescent="0.15">
      <c r="B42" s="5"/>
      <c r="L42" s="5"/>
    </row>
    <row r="43" spans="2:12" ht="14.45" customHeight="1" x14ac:dyDescent="0.15">
      <c r="B43" s="5"/>
      <c r="L43" s="5"/>
    </row>
    <row r="44" spans="2:12" ht="14.45" customHeight="1" x14ac:dyDescent="0.15">
      <c r="B44" s="5"/>
      <c r="L44" s="5"/>
    </row>
    <row r="45" spans="2:12" ht="14.45" customHeight="1" x14ac:dyDescent="0.15">
      <c r="B45" s="5"/>
      <c r="L45" s="5"/>
    </row>
    <row r="46" spans="2:12" ht="14.45" customHeight="1" x14ac:dyDescent="0.15">
      <c r="B46" s="5"/>
      <c r="L46" s="5"/>
    </row>
    <row r="47" spans="2:12" ht="14.45" customHeight="1" x14ac:dyDescent="0.15">
      <c r="B47" s="5"/>
      <c r="L47" s="5"/>
    </row>
    <row r="48" spans="2:12" ht="14.45" customHeight="1" x14ac:dyDescent="0.15">
      <c r="B48" s="5"/>
      <c r="L48" s="5"/>
    </row>
    <row r="49" spans="2:12" ht="14.45" customHeight="1" x14ac:dyDescent="0.15">
      <c r="B49" s="5"/>
      <c r="L49" s="5"/>
    </row>
    <row r="50" spans="2:12" s="13" customFormat="1" ht="14.45" customHeight="1" x14ac:dyDescent="0.15">
      <c r="B50" s="14"/>
      <c r="D50" s="23" t="s">
        <v>40</v>
      </c>
      <c r="E50" s="24"/>
      <c r="F50" s="24"/>
      <c r="G50" s="23" t="s">
        <v>41</v>
      </c>
      <c r="H50" s="24"/>
      <c r="I50" s="24"/>
      <c r="J50" s="24"/>
      <c r="K50" s="24"/>
      <c r="L50" s="14"/>
    </row>
    <row r="51" spans="2:12" x14ac:dyDescent="0.15">
      <c r="B51" s="5"/>
      <c r="L51" s="5"/>
    </row>
    <row r="52" spans="2:12" x14ac:dyDescent="0.15">
      <c r="B52" s="5"/>
      <c r="L52" s="5"/>
    </row>
    <row r="53" spans="2:12" x14ac:dyDescent="0.15">
      <c r="B53" s="5"/>
      <c r="L53" s="5"/>
    </row>
    <row r="54" spans="2:12" x14ac:dyDescent="0.15">
      <c r="B54" s="5"/>
      <c r="L54" s="5"/>
    </row>
    <row r="55" spans="2:12" x14ac:dyDescent="0.15">
      <c r="B55" s="5"/>
      <c r="L55" s="5"/>
    </row>
    <row r="56" spans="2:12" x14ac:dyDescent="0.15">
      <c r="B56" s="5"/>
      <c r="L56" s="5"/>
    </row>
    <row r="57" spans="2:12" x14ac:dyDescent="0.15">
      <c r="B57" s="5"/>
      <c r="L57" s="5"/>
    </row>
    <row r="58" spans="2:12" x14ac:dyDescent="0.15">
      <c r="B58" s="5"/>
      <c r="L58" s="5"/>
    </row>
    <row r="59" spans="2:12" x14ac:dyDescent="0.15">
      <c r="B59" s="5"/>
      <c r="L59" s="5"/>
    </row>
    <row r="60" spans="2:12" x14ac:dyDescent="0.15">
      <c r="B60" s="5"/>
      <c r="L60" s="5"/>
    </row>
    <row r="61" spans="2:12" s="13" customFormat="1" ht="12.75" x14ac:dyDescent="0.15">
      <c r="B61" s="14"/>
      <c r="D61" s="25" t="s">
        <v>42</v>
      </c>
      <c r="E61" s="16"/>
      <c r="F61" s="85" t="s">
        <v>43</v>
      </c>
      <c r="G61" s="25" t="s">
        <v>42</v>
      </c>
      <c r="H61" s="16"/>
      <c r="I61" s="16"/>
      <c r="J61" s="86" t="s">
        <v>43</v>
      </c>
      <c r="K61" s="16"/>
      <c r="L61" s="14"/>
    </row>
    <row r="62" spans="2:12" x14ac:dyDescent="0.15">
      <c r="B62" s="5"/>
      <c r="L62" s="5"/>
    </row>
    <row r="63" spans="2:12" x14ac:dyDescent="0.15">
      <c r="B63" s="5"/>
      <c r="L63" s="5"/>
    </row>
    <row r="64" spans="2:12" x14ac:dyDescent="0.15">
      <c r="B64" s="5"/>
      <c r="L64" s="5"/>
    </row>
    <row r="65" spans="1:12" s="13" customFormat="1" ht="12.75" x14ac:dyDescent="0.15">
      <c r="B65" s="14"/>
      <c r="D65" s="23" t="s">
        <v>44</v>
      </c>
      <c r="E65" s="24"/>
      <c r="F65" s="24"/>
      <c r="G65" s="23" t="s">
        <v>45</v>
      </c>
      <c r="H65" s="24"/>
      <c r="I65" s="24"/>
      <c r="J65" s="24"/>
      <c r="K65" s="24"/>
      <c r="L65" s="14"/>
    </row>
    <row r="66" spans="1:12" x14ac:dyDescent="0.15">
      <c r="B66" s="5"/>
      <c r="L66" s="5"/>
    </row>
    <row r="67" spans="1:12" x14ac:dyDescent="0.15">
      <c r="B67" s="5"/>
      <c r="L67" s="5"/>
    </row>
    <row r="68" spans="1:12" x14ac:dyDescent="0.15">
      <c r="B68" s="5"/>
      <c r="L68" s="5"/>
    </row>
    <row r="69" spans="1:12" x14ac:dyDescent="0.15">
      <c r="B69" s="5"/>
      <c r="L69" s="5"/>
    </row>
    <row r="70" spans="1:12" x14ac:dyDescent="0.15">
      <c r="B70" s="5"/>
      <c r="L70" s="5"/>
    </row>
    <row r="71" spans="1:12" x14ac:dyDescent="0.15">
      <c r="B71" s="5"/>
      <c r="L71" s="5"/>
    </row>
    <row r="72" spans="1:12" x14ac:dyDescent="0.15">
      <c r="B72" s="5"/>
      <c r="L72" s="5"/>
    </row>
    <row r="73" spans="1:12" x14ac:dyDescent="0.15">
      <c r="B73" s="5"/>
      <c r="L73" s="5"/>
    </row>
    <row r="74" spans="1:12" x14ac:dyDescent="0.15">
      <c r="B74" s="5"/>
      <c r="L74" s="5"/>
    </row>
    <row r="75" spans="1:12" x14ac:dyDescent="0.15">
      <c r="B75" s="5"/>
      <c r="L75" s="5"/>
    </row>
    <row r="76" spans="1:12" s="13" customFormat="1" ht="12.75" x14ac:dyDescent="0.15">
      <c r="B76" s="14"/>
      <c r="D76" s="25" t="s">
        <v>42</v>
      </c>
      <c r="E76" s="16"/>
      <c r="F76" s="85" t="s">
        <v>43</v>
      </c>
      <c r="G76" s="25" t="s">
        <v>42</v>
      </c>
      <c r="H76" s="16"/>
      <c r="I76" s="16"/>
      <c r="J76" s="86" t="s">
        <v>43</v>
      </c>
      <c r="K76" s="16"/>
      <c r="L76" s="14"/>
    </row>
    <row r="77" spans="1:12" ht="14.45" customHeight="1" x14ac:dyDescent="0.15">
      <c r="A77" s="13"/>
      <c r="B77" s="26"/>
      <c r="C77" s="27"/>
      <c r="D77" s="27"/>
      <c r="E77" s="27"/>
      <c r="F77" s="27"/>
      <c r="G77" s="27"/>
      <c r="H77" s="27"/>
      <c r="I77" s="27"/>
      <c r="J77" s="27"/>
      <c r="K77" s="27"/>
      <c r="L77" s="14"/>
    </row>
    <row r="81" spans="1:47" s="13" customFormat="1" ht="6.95" hidden="1" customHeight="1" x14ac:dyDescent="0.15">
      <c r="B81" s="28"/>
      <c r="C81" s="29"/>
      <c r="D81" s="29"/>
      <c r="E81" s="29"/>
      <c r="F81" s="29"/>
      <c r="G81" s="29"/>
      <c r="H81" s="29"/>
      <c r="I81" s="29"/>
      <c r="J81" s="29"/>
      <c r="K81" s="29"/>
      <c r="L81" s="14"/>
    </row>
    <row r="82" spans="1:47" ht="24.95" hidden="1" customHeight="1" x14ac:dyDescent="0.15">
      <c r="A82" s="13"/>
      <c r="B82" s="14"/>
      <c r="C82" s="6" t="s">
        <v>81</v>
      </c>
      <c r="L82" s="14"/>
    </row>
    <row r="83" spans="1:47" ht="6.95" hidden="1" customHeight="1" x14ac:dyDescent="0.15">
      <c r="A83" s="13"/>
      <c r="B83" s="14"/>
      <c r="L83" s="14"/>
    </row>
    <row r="84" spans="1:47" ht="12" hidden="1" customHeight="1" x14ac:dyDescent="0.15">
      <c r="A84" s="13"/>
      <c r="B84" s="14"/>
      <c r="C84" s="10" t="s">
        <v>11</v>
      </c>
      <c r="L84" s="14"/>
    </row>
    <row r="85" spans="1:47" ht="16.5" hidden="1" customHeight="1" x14ac:dyDescent="0.15">
      <c r="A85" s="13"/>
      <c r="B85" s="14"/>
      <c r="E85" s="191" t="str">
        <f>E7</f>
        <v>SOŠ Tornaľa - modernizácia odborného vzdelávania - budova SOŠ</v>
      </c>
      <c r="F85" s="191"/>
      <c r="G85" s="191"/>
      <c r="H85" s="191"/>
      <c r="L85" s="14"/>
    </row>
    <row r="86" spans="1:47" ht="12" hidden="1" customHeight="1" x14ac:dyDescent="0.15">
      <c r="A86" s="13"/>
      <c r="B86" s="14"/>
      <c r="C86" s="10" t="s">
        <v>79</v>
      </c>
      <c r="L86" s="14"/>
    </row>
    <row r="87" spans="1:47" ht="16.5" hidden="1" customHeight="1" x14ac:dyDescent="0.15">
      <c r="A87" s="13"/>
      <c r="B87" s="14"/>
      <c r="E87" s="181" t="str">
        <f>E9</f>
        <v>1 - SO01 - budova SOŠ - buracie prace</v>
      </c>
      <c r="F87" s="181"/>
      <c r="G87" s="181"/>
      <c r="H87" s="181"/>
      <c r="L87" s="14"/>
    </row>
    <row r="88" spans="1:47" ht="6.95" hidden="1" customHeight="1" x14ac:dyDescent="0.15">
      <c r="A88" s="13"/>
      <c r="B88" s="14"/>
      <c r="L88" s="14"/>
    </row>
    <row r="89" spans="1:47" ht="12" hidden="1" customHeight="1" x14ac:dyDescent="0.15">
      <c r="A89" s="13"/>
      <c r="B89" s="14"/>
      <c r="C89" s="10" t="s">
        <v>15</v>
      </c>
      <c r="F89" s="11" t="str">
        <f>F12</f>
        <v>Tornaľa</v>
      </c>
      <c r="I89" s="10" t="s">
        <v>17</v>
      </c>
      <c r="J89" s="70">
        <f>IF(J12="","",J12)</f>
        <v>44466</v>
      </c>
      <c r="L89" s="14"/>
    </row>
    <row r="90" spans="1:47" ht="6.95" hidden="1" customHeight="1" x14ac:dyDescent="0.15">
      <c r="A90" s="13"/>
      <c r="B90" s="14"/>
      <c r="L90" s="14"/>
    </row>
    <row r="91" spans="1:47" ht="15.2" hidden="1" customHeight="1" x14ac:dyDescent="0.15">
      <c r="A91" s="13"/>
      <c r="B91" s="14"/>
      <c r="C91" s="10" t="s">
        <v>18</v>
      </c>
      <c r="F91" s="11" t="str">
        <f>E15</f>
        <v xml:space="preserve"> </v>
      </c>
      <c r="I91" s="10" t="s">
        <v>22</v>
      </c>
      <c r="J91" s="87" t="str">
        <f>E21</f>
        <v xml:space="preserve"> </v>
      </c>
      <c r="L91" s="14"/>
    </row>
    <row r="92" spans="1:47" ht="15.2" hidden="1" customHeight="1" x14ac:dyDescent="0.15">
      <c r="A92" s="13"/>
      <c r="B92" s="14"/>
      <c r="C92" s="10" t="s">
        <v>21</v>
      </c>
      <c r="F92" s="11" t="str">
        <f>IF(E18="","",E18)</f>
        <v xml:space="preserve"> </v>
      </c>
      <c r="I92" s="10" t="s">
        <v>25</v>
      </c>
      <c r="J92" s="87" t="str">
        <f>E24</f>
        <v xml:space="preserve"> </v>
      </c>
      <c r="L92" s="14"/>
    </row>
    <row r="93" spans="1:47" ht="10.35" hidden="1" customHeight="1" x14ac:dyDescent="0.15">
      <c r="A93" s="13"/>
      <c r="B93" s="14"/>
      <c r="L93" s="14"/>
    </row>
    <row r="94" spans="1:47" ht="29.25" hidden="1" customHeight="1" x14ac:dyDescent="0.15">
      <c r="A94" s="13"/>
      <c r="B94" s="14"/>
      <c r="C94" s="88" t="s">
        <v>82</v>
      </c>
      <c r="D94" s="79"/>
      <c r="E94" s="79"/>
      <c r="F94" s="79"/>
      <c r="G94" s="79"/>
      <c r="H94" s="79"/>
      <c r="I94" s="79"/>
      <c r="J94" s="89" t="s">
        <v>83</v>
      </c>
      <c r="K94" s="79"/>
      <c r="L94" s="14"/>
    </row>
    <row r="95" spans="1:47" ht="10.35" hidden="1" customHeight="1" x14ac:dyDescent="0.15">
      <c r="A95" s="13"/>
      <c r="B95" s="14"/>
      <c r="L95" s="14"/>
    </row>
    <row r="96" spans="1:47" ht="22.9" hidden="1" customHeight="1" x14ac:dyDescent="0.15">
      <c r="A96" s="13"/>
      <c r="B96" s="14"/>
      <c r="C96" s="90" t="s">
        <v>84</v>
      </c>
      <c r="J96" s="74">
        <f>J126</f>
        <v>0</v>
      </c>
      <c r="L96" s="14"/>
      <c r="AU96" s="2" t="s">
        <v>85</v>
      </c>
    </row>
    <row r="97" spans="1:12" s="91" customFormat="1" ht="24.95" hidden="1" customHeight="1" x14ac:dyDescent="0.15">
      <c r="B97" s="92"/>
      <c r="D97" s="93" t="s">
        <v>86</v>
      </c>
      <c r="E97" s="94"/>
      <c r="F97" s="94"/>
      <c r="G97" s="94"/>
      <c r="H97" s="94"/>
      <c r="I97" s="94"/>
      <c r="J97" s="95">
        <f>J127</f>
        <v>0</v>
      </c>
      <c r="L97" s="92"/>
    </row>
    <row r="98" spans="1:12" s="96" customFormat="1" ht="19.899999999999999" hidden="1" customHeight="1" x14ac:dyDescent="0.15">
      <c r="B98" s="97"/>
      <c r="D98" s="98" t="s">
        <v>87</v>
      </c>
      <c r="E98" s="99"/>
      <c r="F98" s="99"/>
      <c r="G98" s="99"/>
      <c r="H98" s="99"/>
      <c r="I98" s="99"/>
      <c r="J98" s="100">
        <f>J128</f>
        <v>0</v>
      </c>
      <c r="L98" s="97"/>
    </row>
    <row r="99" spans="1:12" s="91" customFormat="1" ht="24.95" hidden="1" customHeight="1" x14ac:dyDescent="0.15">
      <c r="B99" s="92"/>
      <c r="D99" s="93" t="s">
        <v>88</v>
      </c>
      <c r="E99" s="94"/>
      <c r="F99" s="94"/>
      <c r="G99" s="94"/>
      <c r="H99" s="94"/>
      <c r="I99" s="94"/>
      <c r="J99" s="95">
        <f>J151</f>
        <v>0</v>
      </c>
      <c r="L99" s="92"/>
    </row>
    <row r="100" spans="1:12" s="96" customFormat="1" ht="19.899999999999999" hidden="1" customHeight="1" x14ac:dyDescent="0.15">
      <c r="B100" s="97"/>
      <c r="D100" s="98" t="s">
        <v>89</v>
      </c>
      <c r="E100" s="99"/>
      <c r="F100" s="99"/>
      <c r="G100" s="99"/>
      <c r="H100" s="99"/>
      <c r="I100" s="99"/>
      <c r="J100" s="100">
        <f>J152</f>
        <v>0</v>
      </c>
      <c r="L100" s="97"/>
    </row>
    <row r="101" spans="1:12" s="96" customFormat="1" ht="19.899999999999999" hidden="1" customHeight="1" x14ac:dyDescent="0.15">
      <c r="B101" s="97"/>
      <c r="D101" s="98" t="s">
        <v>90</v>
      </c>
      <c r="E101" s="99"/>
      <c r="F101" s="99"/>
      <c r="G101" s="99"/>
      <c r="H101" s="99"/>
      <c r="I101" s="99"/>
      <c r="J101" s="100">
        <f>J155</f>
        <v>0</v>
      </c>
      <c r="L101" s="97"/>
    </row>
    <row r="102" spans="1:12" s="96" customFormat="1" ht="19.899999999999999" hidden="1" customHeight="1" x14ac:dyDescent="0.15">
      <c r="B102" s="97"/>
      <c r="D102" s="98" t="s">
        <v>91</v>
      </c>
      <c r="E102" s="99"/>
      <c r="F102" s="99"/>
      <c r="G102" s="99"/>
      <c r="H102" s="99"/>
      <c r="I102" s="99"/>
      <c r="J102" s="100" t="e">
        <f>#REF!</f>
        <v>#REF!</v>
      </c>
      <c r="L102" s="97"/>
    </row>
    <row r="103" spans="1:12" s="96" customFormat="1" ht="19.899999999999999" hidden="1" customHeight="1" x14ac:dyDescent="0.15">
      <c r="B103" s="97"/>
      <c r="D103" s="98" t="s">
        <v>92</v>
      </c>
      <c r="E103" s="99"/>
      <c r="F103" s="99"/>
      <c r="G103" s="99"/>
      <c r="H103" s="99"/>
      <c r="I103" s="99"/>
      <c r="J103" s="100">
        <f>J160</f>
        <v>0</v>
      </c>
      <c r="L103" s="97"/>
    </row>
    <row r="104" spans="1:12" s="96" customFormat="1" ht="19.899999999999999" hidden="1" customHeight="1" x14ac:dyDescent="0.15">
      <c r="B104" s="97"/>
      <c r="D104" s="98" t="s">
        <v>93</v>
      </c>
      <c r="E104" s="99"/>
      <c r="F104" s="99"/>
      <c r="G104" s="99"/>
      <c r="H104" s="99"/>
      <c r="I104" s="99"/>
      <c r="J104" s="100">
        <f>J165</f>
        <v>0</v>
      </c>
      <c r="L104" s="97"/>
    </row>
    <row r="105" spans="1:12" s="96" customFormat="1" ht="19.899999999999999" hidden="1" customHeight="1" x14ac:dyDescent="0.15">
      <c r="B105" s="97"/>
      <c r="D105" s="98" t="s">
        <v>94</v>
      </c>
      <c r="E105" s="99"/>
      <c r="F105" s="99"/>
      <c r="G105" s="99"/>
      <c r="H105" s="99"/>
      <c r="I105" s="99"/>
      <c r="J105" s="100">
        <f>J167</f>
        <v>0</v>
      </c>
      <c r="L105" s="97"/>
    </row>
    <row r="106" spans="1:12" s="96" customFormat="1" ht="19.899999999999999" hidden="1" customHeight="1" x14ac:dyDescent="0.15">
      <c r="B106" s="97"/>
      <c r="D106" s="98" t="s">
        <v>95</v>
      </c>
      <c r="E106" s="99"/>
      <c r="F106" s="99"/>
      <c r="G106" s="99"/>
      <c r="H106" s="99"/>
      <c r="I106" s="99"/>
      <c r="J106" s="100">
        <f>J170</f>
        <v>0</v>
      </c>
      <c r="L106" s="97"/>
    </row>
    <row r="107" spans="1:12" s="13" customFormat="1" ht="21.75" hidden="1" customHeight="1" x14ac:dyDescent="0.15">
      <c r="B107" s="14"/>
      <c r="L107" s="14"/>
    </row>
    <row r="108" spans="1:12" ht="6.95" hidden="1" customHeight="1" x14ac:dyDescent="0.15">
      <c r="A108" s="13"/>
      <c r="B108" s="26"/>
      <c r="C108" s="27"/>
      <c r="D108" s="27"/>
      <c r="E108" s="27"/>
      <c r="F108" s="27"/>
      <c r="G108" s="27"/>
      <c r="H108" s="27"/>
      <c r="I108" s="27"/>
      <c r="J108" s="27"/>
      <c r="K108" s="27"/>
      <c r="L108" s="14"/>
    </row>
    <row r="109" spans="1:12" hidden="1" x14ac:dyDescent="0.15"/>
    <row r="112" spans="1:12" s="13" customFormat="1" ht="6.95" customHeight="1" x14ac:dyDescent="0.15">
      <c r="B112" s="28"/>
      <c r="C112" s="29"/>
      <c r="D112" s="29"/>
      <c r="E112" s="29"/>
      <c r="F112" s="29"/>
      <c r="G112" s="29"/>
      <c r="H112" s="29"/>
      <c r="I112" s="29"/>
      <c r="J112" s="29"/>
      <c r="K112" s="29"/>
      <c r="L112" s="14"/>
    </row>
    <row r="113" spans="1:63" ht="24.95" customHeight="1" x14ac:dyDescent="0.15">
      <c r="A113" s="13"/>
      <c r="B113" s="14"/>
      <c r="C113" s="6" t="s">
        <v>96</v>
      </c>
      <c r="L113" s="14"/>
    </row>
    <row r="114" spans="1:63" ht="6.95" customHeight="1" x14ac:dyDescent="0.15">
      <c r="A114" s="13"/>
      <c r="B114" s="14"/>
      <c r="L114" s="14"/>
    </row>
    <row r="115" spans="1:63" ht="12" customHeight="1" x14ac:dyDescent="0.15">
      <c r="A115" s="13"/>
      <c r="B115" s="14"/>
      <c r="C115" s="10" t="s">
        <v>11</v>
      </c>
      <c r="L115" s="14"/>
    </row>
    <row r="116" spans="1:63" ht="16.5" customHeight="1" x14ac:dyDescent="0.15">
      <c r="A116" s="13"/>
      <c r="B116" s="14"/>
      <c r="E116" s="191" t="str">
        <f>E7</f>
        <v>SOŠ Tornaľa - modernizácia odborného vzdelávania - budova SOŠ</v>
      </c>
      <c r="F116" s="191"/>
      <c r="G116" s="191"/>
      <c r="H116" s="191"/>
      <c r="L116" s="14"/>
    </row>
    <row r="117" spans="1:63" ht="12" customHeight="1" x14ac:dyDescent="0.15">
      <c r="A117" s="13"/>
      <c r="B117" s="14"/>
      <c r="C117" s="10" t="s">
        <v>79</v>
      </c>
      <c r="L117" s="14"/>
    </row>
    <row r="118" spans="1:63" ht="16.5" customHeight="1" x14ac:dyDescent="0.15">
      <c r="A118" s="13"/>
      <c r="B118" s="14"/>
      <c r="E118" s="181" t="str">
        <f>E9</f>
        <v>1 - SO01 - budova SOŠ - buracie prace</v>
      </c>
      <c r="F118" s="181"/>
      <c r="G118" s="181"/>
      <c r="H118" s="181"/>
      <c r="L118" s="14"/>
    </row>
    <row r="119" spans="1:63" ht="6.95" customHeight="1" x14ac:dyDescent="0.15">
      <c r="A119" s="13"/>
      <c r="B119" s="14"/>
      <c r="L119" s="14"/>
    </row>
    <row r="120" spans="1:63" ht="12" customHeight="1" x14ac:dyDescent="0.15">
      <c r="A120" s="13"/>
      <c r="B120" s="14"/>
      <c r="C120" s="10" t="s">
        <v>15</v>
      </c>
      <c r="F120" s="11" t="str">
        <f>F12</f>
        <v>Tornaľa</v>
      </c>
      <c r="I120" s="10" t="s">
        <v>17</v>
      </c>
      <c r="J120" s="70">
        <f>IF(J12="","",J12)</f>
        <v>44466</v>
      </c>
      <c r="L120" s="14"/>
    </row>
    <row r="121" spans="1:63" ht="6.95" customHeight="1" x14ac:dyDescent="0.15">
      <c r="A121" s="13"/>
      <c r="B121" s="14"/>
      <c r="L121" s="14"/>
    </row>
    <row r="122" spans="1:63" ht="15.2" customHeight="1" x14ac:dyDescent="0.15">
      <c r="A122" s="13"/>
      <c r="B122" s="14"/>
      <c r="C122" s="10" t="s">
        <v>18</v>
      </c>
      <c r="F122" s="11" t="str">
        <f>E15</f>
        <v xml:space="preserve"> </v>
      </c>
      <c r="I122" s="10" t="s">
        <v>22</v>
      </c>
      <c r="J122" s="87" t="str">
        <f>E21</f>
        <v xml:space="preserve"> </v>
      </c>
      <c r="L122" s="14"/>
    </row>
    <row r="123" spans="1:63" ht="15.2" customHeight="1" x14ac:dyDescent="0.15">
      <c r="A123" s="13"/>
      <c r="B123" s="14"/>
      <c r="C123" s="10" t="s">
        <v>21</v>
      </c>
      <c r="F123" s="11" t="str">
        <f>IF(E18="","",E18)</f>
        <v xml:space="preserve"> </v>
      </c>
      <c r="I123" s="10" t="s">
        <v>25</v>
      </c>
      <c r="J123" s="87" t="str">
        <f>E24</f>
        <v xml:space="preserve"> </v>
      </c>
      <c r="L123" s="14"/>
    </row>
    <row r="124" spans="1:63" ht="10.35" customHeight="1" x14ac:dyDescent="0.15">
      <c r="A124" s="13"/>
      <c r="B124" s="14"/>
      <c r="L124" s="14"/>
    </row>
    <row r="125" spans="1:63" s="101" customFormat="1" ht="29.25" customHeight="1" x14ac:dyDescent="0.15">
      <c r="B125" s="102"/>
      <c r="C125" s="103" t="s">
        <v>97</v>
      </c>
      <c r="D125" s="104" t="s">
        <v>52</v>
      </c>
      <c r="E125" s="104" t="s">
        <v>48</v>
      </c>
      <c r="F125" s="104" t="s">
        <v>49</v>
      </c>
      <c r="G125" s="104" t="s">
        <v>98</v>
      </c>
      <c r="H125" s="104" t="s">
        <v>99</v>
      </c>
      <c r="I125" s="104" t="s">
        <v>100</v>
      </c>
      <c r="J125" s="105" t="s">
        <v>83</v>
      </c>
      <c r="K125" s="106" t="s">
        <v>101</v>
      </c>
      <c r="L125" s="102"/>
      <c r="M125" s="42"/>
      <c r="N125" s="43" t="s">
        <v>31</v>
      </c>
      <c r="O125" s="43" t="s">
        <v>102</v>
      </c>
      <c r="P125" s="43" t="s">
        <v>103</v>
      </c>
      <c r="Q125" s="43" t="s">
        <v>104</v>
      </c>
      <c r="R125" s="43" t="s">
        <v>105</v>
      </c>
      <c r="S125" s="43" t="s">
        <v>106</v>
      </c>
      <c r="T125" s="43" t="s">
        <v>107</v>
      </c>
      <c r="U125" s="44" t="s">
        <v>108</v>
      </c>
    </row>
    <row r="126" spans="1:63" s="13" customFormat="1" ht="22.9" customHeight="1" x14ac:dyDescent="0.2">
      <c r="B126" s="14"/>
      <c r="C126" s="48" t="s">
        <v>84</v>
      </c>
      <c r="J126" s="107">
        <f>BK126</f>
        <v>0</v>
      </c>
      <c r="L126" s="14"/>
      <c r="M126" s="45"/>
      <c r="N126" s="36"/>
      <c r="O126" s="36"/>
      <c r="P126" s="108" t="e">
        <f>P127+P151</f>
        <v>#REF!</v>
      </c>
      <c r="Q126" s="36"/>
      <c r="R126" s="108" t="e">
        <f>R127+R151</f>
        <v>#REF!</v>
      </c>
      <c r="S126" s="36"/>
      <c r="T126" s="108" t="e">
        <f>T127+T151</f>
        <v>#REF!</v>
      </c>
      <c r="U126" s="37"/>
      <c r="AT126" s="2" t="s">
        <v>66</v>
      </c>
      <c r="AU126" s="2" t="s">
        <v>85</v>
      </c>
      <c r="BF126" s="109"/>
      <c r="BK126" s="110">
        <f>BK127+BK151</f>
        <v>0</v>
      </c>
    </row>
    <row r="127" spans="1:63" s="111" customFormat="1" ht="25.9" customHeight="1" x14ac:dyDescent="0.2">
      <c r="B127" s="112"/>
      <c r="D127" s="113" t="s">
        <v>66</v>
      </c>
      <c r="E127" s="114" t="s">
        <v>109</v>
      </c>
      <c r="F127" s="114" t="s">
        <v>110</v>
      </c>
      <c r="J127" s="115">
        <f>BK127</f>
        <v>0</v>
      </c>
      <c r="L127" s="112"/>
      <c r="M127" s="116"/>
      <c r="N127" s="117"/>
      <c r="O127" s="117"/>
      <c r="P127" s="118">
        <f>P128</f>
        <v>0</v>
      </c>
      <c r="Q127" s="117"/>
      <c r="R127" s="118">
        <f>R128</f>
        <v>0</v>
      </c>
      <c r="S127" s="117"/>
      <c r="T127" s="118">
        <f>T128</f>
        <v>0</v>
      </c>
      <c r="U127" s="119"/>
      <c r="AR127" s="113" t="s">
        <v>10</v>
      </c>
      <c r="AT127" s="120" t="s">
        <v>66</v>
      </c>
      <c r="AU127" s="120" t="s">
        <v>67</v>
      </c>
      <c r="AY127" s="113" t="s">
        <v>111</v>
      </c>
      <c r="BK127" s="121">
        <f>BK128</f>
        <v>0</v>
      </c>
    </row>
    <row r="128" spans="1:63" ht="22.9" customHeight="1" x14ac:dyDescent="0.2">
      <c r="A128" s="111"/>
      <c r="B128" s="112"/>
      <c r="C128" s="111"/>
      <c r="D128" s="113" t="s">
        <v>66</v>
      </c>
      <c r="E128" s="122" t="s">
        <v>112</v>
      </c>
      <c r="F128" s="122" t="s">
        <v>113</v>
      </c>
      <c r="J128" s="123">
        <f>BK128</f>
        <v>0</v>
      </c>
      <c r="L128" s="112"/>
      <c r="M128" s="116"/>
      <c r="N128" s="117"/>
      <c r="O128" s="117"/>
      <c r="P128" s="118">
        <f>SUM(P129:P150)</f>
        <v>0</v>
      </c>
      <c r="Q128" s="117"/>
      <c r="R128" s="118">
        <f>SUM(R129:R150)</f>
        <v>0</v>
      </c>
      <c r="S128" s="117"/>
      <c r="T128" s="118">
        <f>SUM(T129:T150)</f>
        <v>0</v>
      </c>
      <c r="U128" s="119"/>
      <c r="AR128" s="113" t="s">
        <v>10</v>
      </c>
      <c r="AT128" s="120" t="s">
        <v>66</v>
      </c>
      <c r="AU128" s="120" t="s">
        <v>10</v>
      </c>
      <c r="AY128" s="113" t="s">
        <v>111</v>
      </c>
      <c r="BK128" s="121">
        <f>SUM(BK129:BK150)</f>
        <v>0</v>
      </c>
    </row>
    <row r="129" spans="2:65" s="13" customFormat="1" ht="16.5" customHeight="1" x14ac:dyDescent="0.15">
      <c r="B129" s="124"/>
      <c r="C129" s="125" t="s">
        <v>10</v>
      </c>
      <c r="D129" s="125" t="s">
        <v>114</v>
      </c>
      <c r="E129" s="126" t="s">
        <v>115</v>
      </c>
      <c r="F129" s="127" t="s">
        <v>116</v>
      </c>
      <c r="G129" s="128" t="s">
        <v>117</v>
      </c>
      <c r="H129" s="129">
        <v>4</v>
      </c>
      <c r="I129" s="129"/>
      <c r="J129" s="129">
        <f t="shared" ref="J129:J150" si="0">ROUND(I129*H129,3)</f>
        <v>0</v>
      </c>
      <c r="K129" s="127"/>
      <c r="L129" s="14"/>
      <c r="M129" s="130"/>
      <c r="N129" s="131" t="s">
        <v>33</v>
      </c>
      <c r="O129" s="132">
        <v>0</v>
      </c>
      <c r="P129" s="132">
        <f t="shared" ref="P129:P138" si="1">O129*H129</f>
        <v>0</v>
      </c>
      <c r="Q129" s="132">
        <v>0</v>
      </c>
      <c r="R129" s="132">
        <f t="shared" ref="R129:R138" si="2">Q129*H129</f>
        <v>0</v>
      </c>
      <c r="S129" s="132">
        <v>0</v>
      </c>
      <c r="T129" s="132">
        <f t="shared" ref="T129:T138" si="3">S129*H129</f>
        <v>0</v>
      </c>
      <c r="U129" s="133"/>
      <c r="AR129" s="134" t="s">
        <v>118</v>
      </c>
      <c r="AT129" s="134" t="s">
        <v>114</v>
      </c>
      <c r="AU129" s="134" t="s">
        <v>75</v>
      </c>
      <c r="AY129" s="2" t="s">
        <v>111</v>
      </c>
      <c r="BE129" s="109">
        <f t="shared" ref="BE129:BE138" si="4">IF(N129="základná",J129,0)</f>
        <v>0</v>
      </c>
      <c r="BF129" s="109">
        <f t="shared" ref="BF129:BF138" si="5">IF(N129="znížená",J129,0)</f>
        <v>0</v>
      </c>
      <c r="BG129" s="109">
        <f t="shared" ref="BG129:BG138" si="6">IF(N129="zákl. prenesená",J129,0)</f>
        <v>0</v>
      </c>
      <c r="BH129" s="109">
        <f t="shared" ref="BH129:BH138" si="7">IF(N129="zníž. prenesená",J129,0)</f>
        <v>0</v>
      </c>
      <c r="BI129" s="109">
        <f t="shared" ref="BI129:BI138" si="8">IF(N129="nulová",J129,0)</f>
        <v>0</v>
      </c>
      <c r="BJ129" s="2" t="s">
        <v>75</v>
      </c>
      <c r="BK129" s="135">
        <f t="shared" ref="BK129:BK138" si="9">ROUND(I129*H129,3)</f>
        <v>0</v>
      </c>
      <c r="BL129" s="2" t="s">
        <v>118</v>
      </c>
      <c r="BM129" s="134" t="s">
        <v>75</v>
      </c>
    </row>
    <row r="130" spans="2:65" s="13" customFormat="1" ht="16.5" customHeight="1" x14ac:dyDescent="0.15">
      <c r="B130" s="124"/>
      <c r="C130" s="125" t="s">
        <v>75</v>
      </c>
      <c r="D130" s="125" t="s">
        <v>114</v>
      </c>
      <c r="E130" s="126" t="s">
        <v>119</v>
      </c>
      <c r="F130" s="127" t="s">
        <v>120</v>
      </c>
      <c r="G130" s="128" t="s">
        <v>121</v>
      </c>
      <c r="H130" s="129">
        <v>1</v>
      </c>
      <c r="I130" s="129"/>
      <c r="J130" s="129">
        <f t="shared" si="0"/>
        <v>0</v>
      </c>
      <c r="K130" s="127"/>
      <c r="L130" s="14"/>
      <c r="M130" s="130"/>
      <c r="N130" s="131" t="s">
        <v>33</v>
      </c>
      <c r="O130" s="132">
        <v>0</v>
      </c>
      <c r="P130" s="132">
        <f t="shared" si="1"/>
        <v>0</v>
      </c>
      <c r="Q130" s="132">
        <v>0</v>
      </c>
      <c r="R130" s="132">
        <f t="shared" si="2"/>
        <v>0</v>
      </c>
      <c r="S130" s="132">
        <v>0</v>
      </c>
      <c r="T130" s="132">
        <f t="shared" si="3"/>
        <v>0</v>
      </c>
      <c r="U130" s="133"/>
      <c r="AR130" s="134" t="s">
        <v>118</v>
      </c>
      <c r="AT130" s="134" t="s">
        <v>114</v>
      </c>
      <c r="AU130" s="134" t="s">
        <v>75</v>
      </c>
      <c r="AY130" s="2" t="s">
        <v>111</v>
      </c>
      <c r="BE130" s="109">
        <f t="shared" si="4"/>
        <v>0</v>
      </c>
      <c r="BF130" s="109">
        <f t="shared" si="5"/>
        <v>0</v>
      </c>
      <c r="BG130" s="109">
        <f t="shared" si="6"/>
        <v>0</v>
      </c>
      <c r="BH130" s="109">
        <f t="shared" si="7"/>
        <v>0</v>
      </c>
      <c r="BI130" s="109">
        <f t="shared" si="8"/>
        <v>0</v>
      </c>
      <c r="BJ130" s="2" t="s">
        <v>75</v>
      </c>
      <c r="BK130" s="135">
        <f t="shared" si="9"/>
        <v>0</v>
      </c>
      <c r="BL130" s="2" t="s">
        <v>118</v>
      </c>
      <c r="BM130" s="134" t="s">
        <v>118</v>
      </c>
    </row>
    <row r="131" spans="2:65" s="13" customFormat="1" ht="16.5" customHeight="1" x14ac:dyDescent="0.15">
      <c r="B131" s="124"/>
      <c r="C131" s="125" t="s">
        <v>122</v>
      </c>
      <c r="D131" s="125" t="s">
        <v>114</v>
      </c>
      <c r="E131" s="126" t="s">
        <v>123</v>
      </c>
      <c r="F131" s="127" t="s">
        <v>124</v>
      </c>
      <c r="G131" s="128" t="s">
        <v>117</v>
      </c>
      <c r="H131" s="129">
        <v>2</v>
      </c>
      <c r="I131" s="129"/>
      <c r="J131" s="129">
        <f t="shared" si="0"/>
        <v>0</v>
      </c>
      <c r="K131" s="127"/>
      <c r="L131" s="14"/>
      <c r="M131" s="130"/>
      <c r="N131" s="131" t="s">
        <v>33</v>
      </c>
      <c r="O131" s="132">
        <v>0</v>
      </c>
      <c r="P131" s="132">
        <f t="shared" si="1"/>
        <v>0</v>
      </c>
      <c r="Q131" s="132">
        <v>0</v>
      </c>
      <c r="R131" s="132">
        <f t="shared" si="2"/>
        <v>0</v>
      </c>
      <c r="S131" s="132">
        <v>0</v>
      </c>
      <c r="T131" s="132">
        <f t="shared" si="3"/>
        <v>0</v>
      </c>
      <c r="U131" s="133"/>
      <c r="AR131" s="134" t="s">
        <v>118</v>
      </c>
      <c r="AT131" s="134" t="s">
        <v>114</v>
      </c>
      <c r="AU131" s="134" t="s">
        <v>75</v>
      </c>
      <c r="AY131" s="2" t="s">
        <v>111</v>
      </c>
      <c r="BE131" s="109">
        <f t="shared" si="4"/>
        <v>0</v>
      </c>
      <c r="BF131" s="109">
        <f t="shared" si="5"/>
        <v>0</v>
      </c>
      <c r="BG131" s="109">
        <f t="shared" si="6"/>
        <v>0</v>
      </c>
      <c r="BH131" s="109">
        <f t="shared" si="7"/>
        <v>0</v>
      </c>
      <c r="BI131" s="109">
        <f t="shared" si="8"/>
        <v>0</v>
      </c>
      <c r="BJ131" s="2" t="s">
        <v>75</v>
      </c>
      <c r="BK131" s="135">
        <f t="shared" si="9"/>
        <v>0</v>
      </c>
      <c r="BL131" s="2" t="s">
        <v>118</v>
      </c>
      <c r="BM131" s="134" t="s">
        <v>125</v>
      </c>
    </row>
    <row r="132" spans="2:65" s="13" customFormat="1" ht="16.5" customHeight="1" x14ac:dyDescent="0.15">
      <c r="B132" s="124"/>
      <c r="C132" s="125" t="s">
        <v>118</v>
      </c>
      <c r="D132" s="125" t="s">
        <v>114</v>
      </c>
      <c r="E132" s="126" t="s">
        <v>126</v>
      </c>
      <c r="F132" s="127" t="s">
        <v>127</v>
      </c>
      <c r="G132" s="128" t="s">
        <v>128</v>
      </c>
      <c r="H132" s="129">
        <v>24.273</v>
      </c>
      <c r="I132" s="129"/>
      <c r="J132" s="129">
        <f t="shared" si="0"/>
        <v>0</v>
      </c>
      <c r="K132" s="127"/>
      <c r="L132" s="14"/>
      <c r="M132" s="130"/>
      <c r="N132" s="131" t="s">
        <v>33</v>
      </c>
      <c r="O132" s="132">
        <v>0</v>
      </c>
      <c r="P132" s="132">
        <f t="shared" si="1"/>
        <v>0</v>
      </c>
      <c r="Q132" s="132">
        <v>0</v>
      </c>
      <c r="R132" s="132">
        <f t="shared" si="2"/>
        <v>0</v>
      </c>
      <c r="S132" s="132">
        <v>0</v>
      </c>
      <c r="T132" s="132">
        <f t="shared" si="3"/>
        <v>0</v>
      </c>
      <c r="U132" s="133"/>
      <c r="AR132" s="134" t="s">
        <v>118</v>
      </c>
      <c r="AT132" s="134" t="s">
        <v>114</v>
      </c>
      <c r="AU132" s="134" t="s">
        <v>75</v>
      </c>
      <c r="AY132" s="2" t="s">
        <v>111</v>
      </c>
      <c r="BE132" s="109">
        <f t="shared" si="4"/>
        <v>0</v>
      </c>
      <c r="BF132" s="109">
        <f t="shared" si="5"/>
        <v>0</v>
      </c>
      <c r="BG132" s="109">
        <f t="shared" si="6"/>
        <v>0</v>
      </c>
      <c r="BH132" s="109">
        <f t="shared" si="7"/>
        <v>0</v>
      </c>
      <c r="BI132" s="109">
        <f t="shared" si="8"/>
        <v>0</v>
      </c>
      <c r="BJ132" s="2" t="s">
        <v>75</v>
      </c>
      <c r="BK132" s="135">
        <f t="shared" si="9"/>
        <v>0</v>
      </c>
      <c r="BL132" s="2" t="s">
        <v>118</v>
      </c>
      <c r="BM132" s="134" t="s">
        <v>129</v>
      </c>
    </row>
    <row r="133" spans="2:65" s="13" customFormat="1" ht="36" customHeight="1" x14ac:dyDescent="0.15">
      <c r="B133" s="124"/>
      <c r="C133" s="125" t="s">
        <v>130</v>
      </c>
      <c r="D133" s="125" t="s">
        <v>114</v>
      </c>
      <c r="E133" s="126" t="s">
        <v>131</v>
      </c>
      <c r="F133" s="127" t="s">
        <v>132</v>
      </c>
      <c r="G133" s="128" t="s">
        <v>133</v>
      </c>
      <c r="H133" s="129">
        <v>117.453</v>
      </c>
      <c r="I133" s="129"/>
      <c r="J133" s="129">
        <f t="shared" si="0"/>
        <v>0</v>
      </c>
      <c r="K133" s="127"/>
      <c r="L133" s="14"/>
      <c r="M133" s="130"/>
      <c r="N133" s="131" t="s">
        <v>33</v>
      </c>
      <c r="O133" s="132">
        <v>0</v>
      </c>
      <c r="P133" s="132">
        <f t="shared" si="1"/>
        <v>0</v>
      </c>
      <c r="Q133" s="132">
        <v>0</v>
      </c>
      <c r="R133" s="132">
        <f t="shared" si="2"/>
        <v>0</v>
      </c>
      <c r="S133" s="132">
        <v>0</v>
      </c>
      <c r="T133" s="132">
        <f t="shared" si="3"/>
        <v>0</v>
      </c>
      <c r="U133" s="133"/>
      <c r="AR133" s="134" t="s">
        <v>118</v>
      </c>
      <c r="AT133" s="134" t="s">
        <v>114</v>
      </c>
      <c r="AU133" s="134" t="s">
        <v>75</v>
      </c>
      <c r="AY133" s="2" t="s">
        <v>111</v>
      </c>
      <c r="BE133" s="109">
        <f t="shared" si="4"/>
        <v>0</v>
      </c>
      <c r="BF133" s="109">
        <f t="shared" si="5"/>
        <v>0</v>
      </c>
      <c r="BG133" s="109">
        <f t="shared" si="6"/>
        <v>0</v>
      </c>
      <c r="BH133" s="109">
        <f t="shared" si="7"/>
        <v>0</v>
      </c>
      <c r="BI133" s="109">
        <f t="shared" si="8"/>
        <v>0</v>
      </c>
      <c r="BJ133" s="2" t="s">
        <v>75</v>
      </c>
      <c r="BK133" s="135">
        <f t="shared" si="9"/>
        <v>0</v>
      </c>
      <c r="BL133" s="2" t="s">
        <v>118</v>
      </c>
      <c r="BM133" s="134" t="s">
        <v>134</v>
      </c>
    </row>
    <row r="134" spans="2:65" s="13" customFormat="1" ht="24.75" customHeight="1" x14ac:dyDescent="0.15">
      <c r="B134" s="124"/>
      <c r="C134" s="125" t="s">
        <v>125</v>
      </c>
      <c r="D134" s="125" t="s">
        <v>114</v>
      </c>
      <c r="E134" s="126" t="s">
        <v>135</v>
      </c>
      <c r="F134" s="127" t="s">
        <v>136</v>
      </c>
      <c r="G134" s="128" t="s">
        <v>133</v>
      </c>
      <c r="H134" s="129">
        <v>7.9329999999999998</v>
      </c>
      <c r="I134" s="129"/>
      <c r="J134" s="129">
        <f t="shared" si="0"/>
        <v>0</v>
      </c>
      <c r="K134" s="127"/>
      <c r="L134" s="14"/>
      <c r="M134" s="130"/>
      <c r="N134" s="131" t="s">
        <v>33</v>
      </c>
      <c r="O134" s="132">
        <v>0</v>
      </c>
      <c r="P134" s="132">
        <f t="shared" si="1"/>
        <v>0</v>
      </c>
      <c r="Q134" s="132">
        <v>0</v>
      </c>
      <c r="R134" s="132">
        <f t="shared" si="2"/>
        <v>0</v>
      </c>
      <c r="S134" s="132">
        <v>0</v>
      </c>
      <c r="T134" s="132">
        <f t="shared" si="3"/>
        <v>0</v>
      </c>
      <c r="U134" s="133"/>
      <c r="AR134" s="134" t="s">
        <v>118</v>
      </c>
      <c r="AT134" s="134" t="s">
        <v>114</v>
      </c>
      <c r="AU134" s="134" t="s">
        <v>75</v>
      </c>
      <c r="AY134" s="2" t="s">
        <v>111</v>
      </c>
      <c r="BE134" s="109">
        <f t="shared" si="4"/>
        <v>0</v>
      </c>
      <c r="BF134" s="109">
        <f t="shared" si="5"/>
        <v>0</v>
      </c>
      <c r="BG134" s="109">
        <f t="shared" si="6"/>
        <v>0</v>
      </c>
      <c r="BH134" s="109">
        <f t="shared" si="7"/>
        <v>0</v>
      </c>
      <c r="BI134" s="109">
        <f t="shared" si="8"/>
        <v>0</v>
      </c>
      <c r="BJ134" s="2" t="s">
        <v>75</v>
      </c>
      <c r="BK134" s="135">
        <f t="shared" si="9"/>
        <v>0</v>
      </c>
      <c r="BL134" s="2" t="s">
        <v>118</v>
      </c>
      <c r="BM134" s="134" t="s">
        <v>134</v>
      </c>
    </row>
    <row r="135" spans="2:65" s="13" customFormat="1" ht="24.75" customHeight="1" x14ac:dyDescent="0.15">
      <c r="B135" s="124"/>
      <c r="C135" s="125" t="s">
        <v>137</v>
      </c>
      <c r="D135" s="125" t="s">
        <v>114</v>
      </c>
      <c r="E135" s="126" t="s">
        <v>138</v>
      </c>
      <c r="F135" s="127" t="s">
        <v>139</v>
      </c>
      <c r="G135" s="128" t="s">
        <v>128</v>
      </c>
      <c r="H135" s="129">
        <v>73.040000000000006</v>
      </c>
      <c r="I135" s="129"/>
      <c r="J135" s="129">
        <f t="shared" si="0"/>
        <v>0</v>
      </c>
      <c r="K135" s="127"/>
      <c r="L135" s="14"/>
      <c r="M135" s="130"/>
      <c r="N135" s="131" t="s">
        <v>33</v>
      </c>
      <c r="O135" s="132">
        <v>0</v>
      </c>
      <c r="P135" s="132">
        <f t="shared" si="1"/>
        <v>0</v>
      </c>
      <c r="Q135" s="132">
        <v>0</v>
      </c>
      <c r="R135" s="132">
        <f t="shared" si="2"/>
        <v>0</v>
      </c>
      <c r="S135" s="132">
        <v>0</v>
      </c>
      <c r="T135" s="132">
        <f t="shared" si="3"/>
        <v>0</v>
      </c>
      <c r="U135" s="133"/>
      <c r="AR135" s="134" t="s">
        <v>118</v>
      </c>
      <c r="AT135" s="134" t="s">
        <v>114</v>
      </c>
      <c r="AU135" s="134" t="s">
        <v>75</v>
      </c>
      <c r="AY135" s="2" t="s">
        <v>111</v>
      </c>
      <c r="BE135" s="109">
        <f t="shared" si="4"/>
        <v>0</v>
      </c>
      <c r="BF135" s="109">
        <f t="shared" si="5"/>
        <v>0</v>
      </c>
      <c r="BG135" s="109">
        <f t="shared" si="6"/>
        <v>0</v>
      </c>
      <c r="BH135" s="109">
        <f t="shared" si="7"/>
        <v>0</v>
      </c>
      <c r="BI135" s="109">
        <f t="shared" si="8"/>
        <v>0</v>
      </c>
      <c r="BJ135" s="2" t="s">
        <v>75</v>
      </c>
      <c r="BK135" s="135">
        <f t="shared" si="9"/>
        <v>0</v>
      </c>
      <c r="BL135" s="2" t="s">
        <v>118</v>
      </c>
      <c r="BM135" s="134" t="s">
        <v>140</v>
      </c>
    </row>
    <row r="136" spans="2:65" s="13" customFormat="1" ht="36" customHeight="1" x14ac:dyDescent="0.15">
      <c r="B136" s="124"/>
      <c r="C136" s="125" t="s">
        <v>129</v>
      </c>
      <c r="D136" s="125" t="s">
        <v>114</v>
      </c>
      <c r="E136" s="126" t="s">
        <v>141</v>
      </c>
      <c r="F136" s="127" t="s">
        <v>142</v>
      </c>
      <c r="G136" s="128" t="s">
        <v>128</v>
      </c>
      <c r="H136" s="129">
        <v>3.3462000000000001</v>
      </c>
      <c r="I136" s="129"/>
      <c r="J136" s="129">
        <f t="shared" si="0"/>
        <v>0</v>
      </c>
      <c r="K136" s="127"/>
      <c r="L136" s="14"/>
      <c r="M136" s="130"/>
      <c r="N136" s="131" t="s">
        <v>33</v>
      </c>
      <c r="O136" s="132">
        <v>0</v>
      </c>
      <c r="P136" s="132">
        <f t="shared" si="1"/>
        <v>0</v>
      </c>
      <c r="Q136" s="132">
        <v>0</v>
      </c>
      <c r="R136" s="132">
        <f t="shared" si="2"/>
        <v>0</v>
      </c>
      <c r="S136" s="132">
        <v>0</v>
      </c>
      <c r="T136" s="132">
        <f t="shared" si="3"/>
        <v>0</v>
      </c>
      <c r="U136" s="133"/>
      <c r="AR136" s="134" t="s">
        <v>118</v>
      </c>
      <c r="AT136" s="134" t="s">
        <v>114</v>
      </c>
      <c r="AU136" s="134" t="s">
        <v>75</v>
      </c>
      <c r="AY136" s="2" t="s">
        <v>111</v>
      </c>
      <c r="BE136" s="109">
        <f t="shared" si="4"/>
        <v>0</v>
      </c>
      <c r="BF136" s="109">
        <f t="shared" si="5"/>
        <v>0</v>
      </c>
      <c r="BG136" s="109">
        <f t="shared" si="6"/>
        <v>0</v>
      </c>
      <c r="BH136" s="109">
        <f t="shared" si="7"/>
        <v>0</v>
      </c>
      <c r="BI136" s="109">
        <f t="shared" si="8"/>
        <v>0</v>
      </c>
      <c r="BJ136" s="2" t="s">
        <v>75</v>
      </c>
      <c r="BK136" s="135">
        <f t="shared" si="9"/>
        <v>0</v>
      </c>
      <c r="BL136" s="2" t="s">
        <v>118</v>
      </c>
      <c r="BM136" s="134" t="s">
        <v>143</v>
      </c>
    </row>
    <row r="137" spans="2:65" s="13" customFormat="1" ht="36" customHeight="1" x14ac:dyDescent="0.15">
      <c r="B137" s="124"/>
      <c r="C137" s="125" t="s">
        <v>112</v>
      </c>
      <c r="D137" s="125" t="s">
        <v>114</v>
      </c>
      <c r="E137" s="126" t="s">
        <v>144</v>
      </c>
      <c r="F137" s="127" t="s">
        <v>145</v>
      </c>
      <c r="G137" s="128" t="s">
        <v>133</v>
      </c>
      <c r="H137" s="129">
        <v>103.6224</v>
      </c>
      <c r="I137" s="129"/>
      <c r="J137" s="129">
        <f t="shared" si="0"/>
        <v>0</v>
      </c>
      <c r="K137" s="127"/>
      <c r="L137" s="14"/>
      <c r="M137" s="130"/>
      <c r="N137" s="131" t="s">
        <v>33</v>
      </c>
      <c r="O137" s="132">
        <v>0</v>
      </c>
      <c r="P137" s="132">
        <f t="shared" si="1"/>
        <v>0</v>
      </c>
      <c r="Q137" s="132">
        <v>0</v>
      </c>
      <c r="R137" s="132">
        <f t="shared" si="2"/>
        <v>0</v>
      </c>
      <c r="S137" s="132">
        <v>0</v>
      </c>
      <c r="T137" s="132">
        <f t="shared" si="3"/>
        <v>0</v>
      </c>
      <c r="U137" s="133"/>
      <c r="AR137" s="134" t="s">
        <v>118</v>
      </c>
      <c r="AT137" s="134" t="s">
        <v>114</v>
      </c>
      <c r="AU137" s="134" t="s">
        <v>75</v>
      </c>
      <c r="AY137" s="2" t="s">
        <v>111</v>
      </c>
      <c r="BE137" s="109">
        <f t="shared" si="4"/>
        <v>0</v>
      </c>
      <c r="BF137" s="109">
        <f t="shared" si="5"/>
        <v>0</v>
      </c>
      <c r="BG137" s="109">
        <f t="shared" si="6"/>
        <v>0</v>
      </c>
      <c r="BH137" s="109">
        <f t="shared" si="7"/>
        <v>0</v>
      </c>
      <c r="BI137" s="109">
        <f t="shared" si="8"/>
        <v>0</v>
      </c>
      <c r="BJ137" s="2" t="s">
        <v>75</v>
      </c>
      <c r="BK137" s="135">
        <f t="shared" si="9"/>
        <v>0</v>
      </c>
      <c r="BL137" s="2" t="s">
        <v>118</v>
      </c>
      <c r="BM137" s="134" t="s">
        <v>146</v>
      </c>
    </row>
    <row r="138" spans="2:65" s="13" customFormat="1" ht="24" customHeight="1" x14ac:dyDescent="0.15">
      <c r="B138" s="124"/>
      <c r="C138" s="125" t="s">
        <v>134</v>
      </c>
      <c r="D138" s="125" t="s">
        <v>114</v>
      </c>
      <c r="E138" s="126" t="s">
        <v>147</v>
      </c>
      <c r="F138" s="127" t="s">
        <v>148</v>
      </c>
      <c r="G138" s="128" t="s">
        <v>117</v>
      </c>
      <c r="H138" s="129">
        <v>76</v>
      </c>
      <c r="I138" s="129"/>
      <c r="J138" s="129">
        <f t="shared" si="0"/>
        <v>0</v>
      </c>
      <c r="K138" s="127"/>
      <c r="L138" s="14"/>
      <c r="M138" s="130"/>
      <c r="N138" s="131" t="s">
        <v>33</v>
      </c>
      <c r="O138" s="132">
        <v>0</v>
      </c>
      <c r="P138" s="132">
        <f t="shared" si="1"/>
        <v>0</v>
      </c>
      <c r="Q138" s="132">
        <v>0</v>
      </c>
      <c r="R138" s="132">
        <f t="shared" si="2"/>
        <v>0</v>
      </c>
      <c r="S138" s="132">
        <v>0</v>
      </c>
      <c r="T138" s="132">
        <f t="shared" si="3"/>
        <v>0</v>
      </c>
      <c r="U138" s="133"/>
      <c r="AR138" s="134" t="s">
        <v>118</v>
      </c>
      <c r="AT138" s="134" t="s">
        <v>114</v>
      </c>
      <c r="AU138" s="134" t="s">
        <v>75</v>
      </c>
      <c r="AY138" s="2" t="s">
        <v>111</v>
      </c>
      <c r="BE138" s="109">
        <f t="shared" si="4"/>
        <v>0</v>
      </c>
      <c r="BF138" s="109">
        <f t="shared" si="5"/>
        <v>0</v>
      </c>
      <c r="BG138" s="109">
        <f t="shared" si="6"/>
        <v>0</v>
      </c>
      <c r="BH138" s="109">
        <f t="shared" si="7"/>
        <v>0</v>
      </c>
      <c r="BI138" s="109">
        <f t="shared" si="8"/>
        <v>0</v>
      </c>
      <c r="BJ138" s="2" t="s">
        <v>75</v>
      </c>
      <c r="BK138" s="135">
        <f t="shared" si="9"/>
        <v>0</v>
      </c>
      <c r="BL138" s="2" t="s">
        <v>118</v>
      </c>
      <c r="BM138" s="134" t="s">
        <v>149</v>
      </c>
    </row>
    <row r="139" spans="2:65" s="13" customFormat="1" ht="24" customHeight="1" x14ac:dyDescent="0.15">
      <c r="B139" s="124"/>
      <c r="C139" s="125">
        <v>101</v>
      </c>
      <c r="D139" s="125" t="s">
        <v>114</v>
      </c>
      <c r="E139" s="126" t="s">
        <v>150</v>
      </c>
      <c r="F139" s="127" t="s">
        <v>151</v>
      </c>
      <c r="G139" s="128" t="s">
        <v>117</v>
      </c>
      <c r="H139" s="129">
        <v>2</v>
      </c>
      <c r="I139" s="129"/>
      <c r="J139" s="129">
        <f t="shared" si="0"/>
        <v>0</v>
      </c>
      <c r="K139" s="127"/>
      <c r="L139" s="14"/>
      <c r="M139" s="130"/>
      <c r="N139" s="131"/>
      <c r="O139" s="132"/>
      <c r="P139" s="132"/>
      <c r="Q139" s="132"/>
      <c r="R139" s="132"/>
      <c r="S139" s="132"/>
      <c r="T139" s="132"/>
      <c r="U139" s="133"/>
      <c r="AR139" s="134"/>
      <c r="AT139" s="134"/>
      <c r="AU139" s="134"/>
      <c r="AY139" s="2"/>
      <c r="BE139" s="109"/>
      <c r="BF139" s="109"/>
      <c r="BG139" s="109"/>
      <c r="BH139" s="109"/>
      <c r="BI139" s="109"/>
      <c r="BJ139" s="2"/>
      <c r="BK139" s="135"/>
      <c r="BL139" s="2"/>
      <c r="BM139" s="134"/>
    </row>
    <row r="140" spans="2:65" s="13" customFormat="1" ht="24" customHeight="1" x14ac:dyDescent="0.15">
      <c r="B140" s="124"/>
      <c r="C140" s="125">
        <v>102</v>
      </c>
      <c r="D140" s="125" t="s">
        <v>114</v>
      </c>
      <c r="E140" s="126" t="s">
        <v>152</v>
      </c>
      <c r="F140" s="127" t="s">
        <v>153</v>
      </c>
      <c r="G140" s="128" t="s">
        <v>117</v>
      </c>
      <c r="H140" s="129">
        <v>2</v>
      </c>
      <c r="I140" s="129"/>
      <c r="J140" s="129">
        <f t="shared" si="0"/>
        <v>0</v>
      </c>
      <c r="K140" s="127"/>
      <c r="L140" s="14"/>
      <c r="M140" s="130"/>
      <c r="N140" s="131" t="s">
        <v>33</v>
      </c>
      <c r="O140" s="132">
        <v>0</v>
      </c>
      <c r="P140" s="132">
        <f t="shared" ref="P140:P150" si="10">O140*H140</f>
        <v>0</v>
      </c>
      <c r="Q140" s="132">
        <v>0</v>
      </c>
      <c r="R140" s="132">
        <f t="shared" ref="R140:R150" si="11">Q140*H140</f>
        <v>0</v>
      </c>
      <c r="S140" s="132">
        <v>0</v>
      </c>
      <c r="T140" s="132">
        <f t="shared" ref="T140:T150" si="12">S140*H140</f>
        <v>0</v>
      </c>
      <c r="U140" s="133"/>
      <c r="AR140" s="134" t="s">
        <v>118</v>
      </c>
      <c r="AT140" s="134" t="s">
        <v>114</v>
      </c>
      <c r="AU140" s="134" t="s">
        <v>75</v>
      </c>
      <c r="AY140" s="2" t="s">
        <v>111</v>
      </c>
      <c r="BE140" s="109">
        <f t="shared" ref="BE140:BE150" si="13">IF(N140="základná",J140,0)</f>
        <v>0</v>
      </c>
      <c r="BF140" s="109">
        <f t="shared" ref="BF140:BF150" si="14">IF(N140="znížená",J140,0)</f>
        <v>0</v>
      </c>
      <c r="BG140" s="109">
        <f t="shared" ref="BG140:BG150" si="15">IF(N140="zákl. prenesená",J140,0)</f>
        <v>0</v>
      </c>
      <c r="BH140" s="109">
        <f t="shared" ref="BH140:BH150" si="16">IF(N140="zníž. prenesená",J140,0)</f>
        <v>0</v>
      </c>
      <c r="BI140" s="109">
        <f t="shared" ref="BI140:BI150" si="17">IF(N140="nulová",J140,0)</f>
        <v>0</v>
      </c>
      <c r="BJ140" s="2" t="s">
        <v>75</v>
      </c>
      <c r="BK140" s="135">
        <f t="shared" ref="BK140:BK150" si="18">ROUND(I140*H140,3)</f>
        <v>0</v>
      </c>
      <c r="BL140" s="2" t="s">
        <v>118</v>
      </c>
      <c r="BM140" s="134" t="s">
        <v>6</v>
      </c>
    </row>
    <row r="141" spans="2:65" s="13" customFormat="1" ht="24" customHeight="1" x14ac:dyDescent="0.15">
      <c r="B141" s="124"/>
      <c r="C141" s="125" t="s">
        <v>140</v>
      </c>
      <c r="D141" s="125" t="s">
        <v>114</v>
      </c>
      <c r="E141" s="126" t="s">
        <v>154</v>
      </c>
      <c r="F141" s="127" t="s">
        <v>155</v>
      </c>
      <c r="G141" s="128" t="s">
        <v>133</v>
      </c>
      <c r="H141" s="129">
        <v>10.471</v>
      </c>
      <c r="I141" s="129"/>
      <c r="J141" s="129">
        <f t="shared" si="0"/>
        <v>0</v>
      </c>
      <c r="K141" s="127"/>
      <c r="L141" s="14"/>
      <c r="M141" s="130"/>
      <c r="N141" s="131" t="s">
        <v>33</v>
      </c>
      <c r="O141" s="132">
        <v>0</v>
      </c>
      <c r="P141" s="132">
        <f t="shared" si="10"/>
        <v>0</v>
      </c>
      <c r="Q141" s="132">
        <v>0</v>
      </c>
      <c r="R141" s="132">
        <f t="shared" si="11"/>
        <v>0</v>
      </c>
      <c r="S141" s="132">
        <v>0</v>
      </c>
      <c r="T141" s="132">
        <f t="shared" si="12"/>
        <v>0</v>
      </c>
      <c r="U141" s="133"/>
      <c r="AR141" s="134" t="s">
        <v>118</v>
      </c>
      <c r="AT141" s="134" t="s">
        <v>114</v>
      </c>
      <c r="AU141" s="134" t="s">
        <v>75</v>
      </c>
      <c r="AY141" s="2" t="s">
        <v>111</v>
      </c>
      <c r="BE141" s="109">
        <f t="shared" si="13"/>
        <v>0</v>
      </c>
      <c r="BF141" s="109">
        <f t="shared" si="14"/>
        <v>0</v>
      </c>
      <c r="BG141" s="109">
        <f t="shared" si="15"/>
        <v>0</v>
      </c>
      <c r="BH141" s="109">
        <f t="shared" si="16"/>
        <v>0</v>
      </c>
      <c r="BI141" s="109">
        <f t="shared" si="17"/>
        <v>0</v>
      </c>
      <c r="BJ141" s="2" t="s">
        <v>75</v>
      </c>
      <c r="BK141" s="135">
        <f t="shared" si="18"/>
        <v>0</v>
      </c>
      <c r="BL141" s="2" t="s">
        <v>118</v>
      </c>
      <c r="BM141" s="134" t="s">
        <v>156</v>
      </c>
    </row>
    <row r="142" spans="2:65" s="13" customFormat="1" ht="24" customHeight="1" x14ac:dyDescent="0.15">
      <c r="B142" s="124"/>
      <c r="C142" s="125" t="s">
        <v>157</v>
      </c>
      <c r="D142" s="125" t="s">
        <v>114</v>
      </c>
      <c r="E142" s="126" t="s">
        <v>158</v>
      </c>
      <c r="F142" s="127" t="s">
        <v>159</v>
      </c>
      <c r="G142" s="128" t="s">
        <v>133</v>
      </c>
      <c r="H142" s="129">
        <v>143.55000000000001</v>
      </c>
      <c r="I142" s="129"/>
      <c r="J142" s="129">
        <f t="shared" si="0"/>
        <v>0</v>
      </c>
      <c r="K142" s="127"/>
      <c r="L142" s="14"/>
      <c r="M142" s="130"/>
      <c r="N142" s="131" t="s">
        <v>33</v>
      </c>
      <c r="O142" s="132">
        <v>0</v>
      </c>
      <c r="P142" s="132">
        <f t="shared" si="10"/>
        <v>0</v>
      </c>
      <c r="Q142" s="132">
        <v>0</v>
      </c>
      <c r="R142" s="132">
        <f t="shared" si="11"/>
        <v>0</v>
      </c>
      <c r="S142" s="132">
        <v>0</v>
      </c>
      <c r="T142" s="132">
        <f t="shared" si="12"/>
        <v>0</v>
      </c>
      <c r="U142" s="133"/>
      <c r="AR142" s="134" t="s">
        <v>118</v>
      </c>
      <c r="AT142" s="134" t="s">
        <v>114</v>
      </c>
      <c r="AU142" s="134" t="s">
        <v>75</v>
      </c>
      <c r="AY142" s="2" t="s">
        <v>111</v>
      </c>
      <c r="BE142" s="109">
        <f t="shared" si="13"/>
        <v>0</v>
      </c>
      <c r="BF142" s="109">
        <f t="shared" si="14"/>
        <v>0</v>
      </c>
      <c r="BG142" s="109">
        <f t="shared" si="15"/>
        <v>0</v>
      </c>
      <c r="BH142" s="109">
        <f t="shared" si="16"/>
        <v>0</v>
      </c>
      <c r="BI142" s="109">
        <f t="shared" si="17"/>
        <v>0</v>
      </c>
      <c r="BJ142" s="2" t="s">
        <v>75</v>
      </c>
      <c r="BK142" s="135">
        <f t="shared" si="18"/>
        <v>0</v>
      </c>
      <c r="BL142" s="2" t="s">
        <v>118</v>
      </c>
      <c r="BM142" s="134" t="s">
        <v>160</v>
      </c>
    </row>
    <row r="143" spans="2:65" s="13" customFormat="1" ht="16.5" customHeight="1" x14ac:dyDescent="0.15">
      <c r="B143" s="124"/>
      <c r="C143" s="125" t="s">
        <v>143</v>
      </c>
      <c r="D143" s="125" t="s">
        <v>114</v>
      </c>
      <c r="E143" s="126" t="s">
        <v>161</v>
      </c>
      <c r="F143" s="127" t="s">
        <v>162</v>
      </c>
      <c r="G143" s="128" t="s">
        <v>117</v>
      </c>
      <c r="H143" s="129">
        <v>2</v>
      </c>
      <c r="I143" s="129"/>
      <c r="J143" s="129">
        <f t="shared" si="0"/>
        <v>0</v>
      </c>
      <c r="K143" s="127"/>
      <c r="L143" s="14"/>
      <c r="M143" s="130"/>
      <c r="N143" s="131" t="s">
        <v>33</v>
      </c>
      <c r="O143" s="132">
        <v>0</v>
      </c>
      <c r="P143" s="132">
        <f t="shared" si="10"/>
        <v>0</v>
      </c>
      <c r="Q143" s="132">
        <v>0</v>
      </c>
      <c r="R143" s="132">
        <f t="shared" si="11"/>
        <v>0</v>
      </c>
      <c r="S143" s="132">
        <v>0</v>
      </c>
      <c r="T143" s="132">
        <f t="shared" si="12"/>
        <v>0</v>
      </c>
      <c r="U143" s="133"/>
      <c r="AR143" s="134" t="s">
        <v>118</v>
      </c>
      <c r="AT143" s="134" t="s">
        <v>114</v>
      </c>
      <c r="AU143" s="134" t="s">
        <v>75</v>
      </c>
      <c r="AY143" s="2" t="s">
        <v>111</v>
      </c>
      <c r="BE143" s="109">
        <f t="shared" si="13"/>
        <v>0</v>
      </c>
      <c r="BF143" s="109">
        <f t="shared" si="14"/>
        <v>0</v>
      </c>
      <c r="BG143" s="109">
        <f t="shared" si="15"/>
        <v>0</v>
      </c>
      <c r="BH143" s="109">
        <f t="shared" si="16"/>
        <v>0</v>
      </c>
      <c r="BI143" s="109">
        <f t="shared" si="17"/>
        <v>0</v>
      </c>
      <c r="BJ143" s="2" t="s">
        <v>75</v>
      </c>
      <c r="BK143" s="135">
        <f t="shared" si="18"/>
        <v>0</v>
      </c>
      <c r="BL143" s="2" t="s">
        <v>118</v>
      </c>
      <c r="BM143" s="134" t="s">
        <v>163</v>
      </c>
    </row>
    <row r="144" spans="2:65" s="13" customFormat="1" ht="16.5" customHeight="1" x14ac:dyDescent="0.15">
      <c r="B144" s="124"/>
      <c r="C144" s="125" t="s">
        <v>164</v>
      </c>
      <c r="D144" s="125" t="s">
        <v>114</v>
      </c>
      <c r="E144" s="126" t="s">
        <v>165</v>
      </c>
      <c r="F144" s="127" t="s">
        <v>166</v>
      </c>
      <c r="G144" s="128" t="s">
        <v>167</v>
      </c>
      <c r="H144" s="129">
        <v>10</v>
      </c>
      <c r="I144" s="129"/>
      <c r="J144" s="129">
        <f t="shared" si="0"/>
        <v>0</v>
      </c>
      <c r="K144" s="127"/>
      <c r="L144" s="14"/>
      <c r="M144" s="130"/>
      <c r="N144" s="131" t="s">
        <v>33</v>
      </c>
      <c r="O144" s="132">
        <v>0</v>
      </c>
      <c r="P144" s="132">
        <f t="shared" si="10"/>
        <v>0</v>
      </c>
      <c r="Q144" s="132">
        <v>0</v>
      </c>
      <c r="R144" s="132">
        <f t="shared" si="11"/>
        <v>0</v>
      </c>
      <c r="S144" s="132">
        <v>0</v>
      </c>
      <c r="T144" s="132">
        <f t="shared" si="12"/>
        <v>0</v>
      </c>
      <c r="U144" s="133"/>
      <c r="AR144" s="134" t="s">
        <v>118</v>
      </c>
      <c r="AT144" s="134" t="s">
        <v>114</v>
      </c>
      <c r="AU144" s="134" t="s">
        <v>75</v>
      </c>
      <c r="AY144" s="2" t="s">
        <v>111</v>
      </c>
      <c r="BE144" s="109">
        <f t="shared" si="13"/>
        <v>0</v>
      </c>
      <c r="BF144" s="109">
        <f t="shared" si="14"/>
        <v>0</v>
      </c>
      <c r="BG144" s="109">
        <f t="shared" si="15"/>
        <v>0</v>
      </c>
      <c r="BH144" s="109">
        <f t="shared" si="16"/>
        <v>0</v>
      </c>
      <c r="BI144" s="109">
        <f t="shared" si="17"/>
        <v>0</v>
      </c>
      <c r="BJ144" s="2" t="s">
        <v>75</v>
      </c>
      <c r="BK144" s="135">
        <f t="shared" si="18"/>
        <v>0</v>
      </c>
      <c r="BL144" s="2" t="s">
        <v>118</v>
      </c>
      <c r="BM144" s="134" t="s">
        <v>168</v>
      </c>
    </row>
    <row r="145" spans="1:65" s="13" customFormat="1" ht="16.5" customHeight="1" x14ac:dyDescent="0.15">
      <c r="B145" s="124"/>
      <c r="C145" s="125" t="s">
        <v>146</v>
      </c>
      <c r="D145" s="125" t="s">
        <v>114</v>
      </c>
      <c r="E145" s="126" t="s">
        <v>169</v>
      </c>
      <c r="F145" s="127" t="s">
        <v>170</v>
      </c>
      <c r="G145" s="128" t="s">
        <v>167</v>
      </c>
      <c r="H145" s="129">
        <v>30</v>
      </c>
      <c r="I145" s="129"/>
      <c r="J145" s="129">
        <f t="shared" si="0"/>
        <v>0</v>
      </c>
      <c r="K145" s="127"/>
      <c r="L145" s="14"/>
      <c r="M145" s="130"/>
      <c r="N145" s="131" t="s">
        <v>33</v>
      </c>
      <c r="O145" s="132">
        <v>0</v>
      </c>
      <c r="P145" s="132">
        <f t="shared" si="10"/>
        <v>0</v>
      </c>
      <c r="Q145" s="132">
        <v>0</v>
      </c>
      <c r="R145" s="132">
        <f t="shared" si="11"/>
        <v>0</v>
      </c>
      <c r="S145" s="132">
        <v>0</v>
      </c>
      <c r="T145" s="132">
        <f t="shared" si="12"/>
        <v>0</v>
      </c>
      <c r="U145" s="133"/>
      <c r="AR145" s="134" t="s">
        <v>118</v>
      </c>
      <c r="AT145" s="134" t="s">
        <v>114</v>
      </c>
      <c r="AU145" s="134" t="s">
        <v>75</v>
      </c>
      <c r="AY145" s="2" t="s">
        <v>111</v>
      </c>
      <c r="BE145" s="109">
        <f t="shared" si="13"/>
        <v>0</v>
      </c>
      <c r="BF145" s="109">
        <f t="shared" si="14"/>
        <v>0</v>
      </c>
      <c r="BG145" s="109">
        <f t="shared" si="15"/>
        <v>0</v>
      </c>
      <c r="BH145" s="109">
        <f t="shared" si="16"/>
        <v>0</v>
      </c>
      <c r="BI145" s="109">
        <f t="shared" si="17"/>
        <v>0</v>
      </c>
      <c r="BJ145" s="2" t="s">
        <v>75</v>
      </c>
      <c r="BK145" s="135">
        <f t="shared" si="18"/>
        <v>0</v>
      </c>
      <c r="BL145" s="2" t="s">
        <v>118</v>
      </c>
      <c r="BM145" s="134" t="s">
        <v>171</v>
      </c>
    </row>
    <row r="146" spans="1:65" s="13" customFormat="1" ht="16.5" customHeight="1" x14ac:dyDescent="0.15">
      <c r="B146" s="124"/>
      <c r="C146" s="125" t="s">
        <v>172</v>
      </c>
      <c r="D146" s="125" t="s">
        <v>114</v>
      </c>
      <c r="E146" s="126" t="s">
        <v>173</v>
      </c>
      <c r="F146" s="127" t="s">
        <v>174</v>
      </c>
      <c r="G146" s="128" t="s">
        <v>175</v>
      </c>
      <c r="H146" s="129">
        <v>400.64800000000002</v>
      </c>
      <c r="I146" s="129"/>
      <c r="J146" s="129">
        <f t="shared" si="0"/>
        <v>0</v>
      </c>
      <c r="K146" s="127"/>
      <c r="L146" s="14"/>
      <c r="M146" s="130"/>
      <c r="N146" s="131" t="s">
        <v>33</v>
      </c>
      <c r="O146" s="132">
        <v>0</v>
      </c>
      <c r="P146" s="132">
        <f t="shared" si="10"/>
        <v>0</v>
      </c>
      <c r="Q146" s="132">
        <v>0</v>
      </c>
      <c r="R146" s="132">
        <f t="shared" si="11"/>
        <v>0</v>
      </c>
      <c r="S146" s="132">
        <v>0</v>
      </c>
      <c r="T146" s="132">
        <f t="shared" si="12"/>
        <v>0</v>
      </c>
      <c r="U146" s="133"/>
      <c r="AR146" s="134" t="s">
        <v>118</v>
      </c>
      <c r="AT146" s="134" t="s">
        <v>114</v>
      </c>
      <c r="AU146" s="134" t="s">
        <v>75</v>
      </c>
      <c r="AY146" s="2" t="s">
        <v>111</v>
      </c>
      <c r="BE146" s="109">
        <f t="shared" si="13"/>
        <v>0</v>
      </c>
      <c r="BF146" s="109">
        <f t="shared" si="14"/>
        <v>0</v>
      </c>
      <c r="BG146" s="109">
        <f t="shared" si="15"/>
        <v>0</v>
      </c>
      <c r="BH146" s="109">
        <f t="shared" si="16"/>
        <v>0</v>
      </c>
      <c r="BI146" s="109">
        <f t="shared" si="17"/>
        <v>0</v>
      </c>
      <c r="BJ146" s="2" t="s">
        <v>75</v>
      </c>
      <c r="BK146" s="135">
        <f t="shared" si="18"/>
        <v>0</v>
      </c>
      <c r="BL146" s="2" t="s">
        <v>118</v>
      </c>
      <c r="BM146" s="134" t="s">
        <v>176</v>
      </c>
    </row>
    <row r="147" spans="1:65" s="13" customFormat="1" ht="24" customHeight="1" x14ac:dyDescent="0.15">
      <c r="B147" s="124"/>
      <c r="C147" s="125" t="s">
        <v>149</v>
      </c>
      <c r="D147" s="125" t="s">
        <v>114</v>
      </c>
      <c r="E147" s="126" t="s">
        <v>177</v>
      </c>
      <c r="F147" s="127" t="s">
        <v>178</v>
      </c>
      <c r="G147" s="128" t="s">
        <v>175</v>
      </c>
      <c r="H147" s="129">
        <v>6009.72</v>
      </c>
      <c r="I147" s="129"/>
      <c r="J147" s="129">
        <f t="shared" si="0"/>
        <v>0</v>
      </c>
      <c r="K147" s="127"/>
      <c r="L147" s="14"/>
      <c r="M147" s="130"/>
      <c r="N147" s="131" t="s">
        <v>33</v>
      </c>
      <c r="O147" s="132">
        <v>0</v>
      </c>
      <c r="P147" s="132">
        <f t="shared" si="10"/>
        <v>0</v>
      </c>
      <c r="Q147" s="132">
        <v>0</v>
      </c>
      <c r="R147" s="132">
        <f t="shared" si="11"/>
        <v>0</v>
      </c>
      <c r="S147" s="132">
        <v>0</v>
      </c>
      <c r="T147" s="132">
        <f t="shared" si="12"/>
        <v>0</v>
      </c>
      <c r="U147" s="133"/>
      <c r="AR147" s="134" t="s">
        <v>118</v>
      </c>
      <c r="AT147" s="134" t="s">
        <v>114</v>
      </c>
      <c r="AU147" s="134" t="s">
        <v>75</v>
      </c>
      <c r="AY147" s="2" t="s">
        <v>111</v>
      </c>
      <c r="BE147" s="109">
        <f t="shared" si="13"/>
        <v>0</v>
      </c>
      <c r="BF147" s="109">
        <f t="shared" si="14"/>
        <v>0</v>
      </c>
      <c r="BG147" s="109">
        <f t="shared" si="15"/>
        <v>0</v>
      </c>
      <c r="BH147" s="109">
        <f t="shared" si="16"/>
        <v>0</v>
      </c>
      <c r="BI147" s="109">
        <f t="shared" si="17"/>
        <v>0</v>
      </c>
      <c r="BJ147" s="2" t="s">
        <v>75</v>
      </c>
      <c r="BK147" s="135">
        <f t="shared" si="18"/>
        <v>0</v>
      </c>
      <c r="BL147" s="2" t="s">
        <v>118</v>
      </c>
      <c r="BM147" s="134" t="s">
        <v>179</v>
      </c>
    </row>
    <row r="148" spans="1:65" s="13" customFormat="1" ht="24" customHeight="1" x14ac:dyDescent="0.15">
      <c r="B148" s="124"/>
      <c r="C148" s="125" t="s">
        <v>180</v>
      </c>
      <c r="D148" s="125" t="s">
        <v>114</v>
      </c>
      <c r="E148" s="126" t="s">
        <v>181</v>
      </c>
      <c r="F148" s="127" t="s">
        <v>182</v>
      </c>
      <c r="G148" s="128" t="s">
        <v>175</v>
      </c>
      <c r="H148" s="129">
        <v>400.64800000000002</v>
      </c>
      <c r="I148" s="129"/>
      <c r="J148" s="129">
        <f t="shared" si="0"/>
        <v>0</v>
      </c>
      <c r="K148" s="127"/>
      <c r="L148" s="14"/>
      <c r="M148" s="130"/>
      <c r="N148" s="131" t="s">
        <v>33</v>
      </c>
      <c r="O148" s="132">
        <v>0</v>
      </c>
      <c r="P148" s="132">
        <f t="shared" si="10"/>
        <v>0</v>
      </c>
      <c r="Q148" s="132">
        <v>0</v>
      </c>
      <c r="R148" s="132">
        <f t="shared" si="11"/>
        <v>0</v>
      </c>
      <c r="S148" s="132">
        <v>0</v>
      </c>
      <c r="T148" s="132">
        <f t="shared" si="12"/>
        <v>0</v>
      </c>
      <c r="U148" s="133"/>
      <c r="AR148" s="134" t="s">
        <v>118</v>
      </c>
      <c r="AT148" s="134" t="s">
        <v>114</v>
      </c>
      <c r="AU148" s="134" t="s">
        <v>75</v>
      </c>
      <c r="AY148" s="2" t="s">
        <v>111</v>
      </c>
      <c r="BE148" s="109">
        <f t="shared" si="13"/>
        <v>0</v>
      </c>
      <c r="BF148" s="109">
        <f t="shared" si="14"/>
        <v>0</v>
      </c>
      <c r="BG148" s="109">
        <f t="shared" si="15"/>
        <v>0</v>
      </c>
      <c r="BH148" s="109">
        <f t="shared" si="16"/>
        <v>0</v>
      </c>
      <c r="BI148" s="109">
        <f t="shared" si="17"/>
        <v>0</v>
      </c>
      <c r="BJ148" s="2" t="s">
        <v>75</v>
      </c>
      <c r="BK148" s="135">
        <f t="shared" si="18"/>
        <v>0</v>
      </c>
      <c r="BL148" s="2" t="s">
        <v>118</v>
      </c>
      <c r="BM148" s="134" t="s">
        <v>183</v>
      </c>
    </row>
    <row r="149" spans="1:65" s="13" customFormat="1" ht="24" customHeight="1" x14ac:dyDescent="0.15">
      <c r="B149" s="124"/>
      <c r="C149" s="125" t="s">
        <v>6</v>
      </c>
      <c r="D149" s="125" t="s">
        <v>114</v>
      </c>
      <c r="E149" s="126" t="s">
        <v>184</v>
      </c>
      <c r="F149" s="127" t="s">
        <v>185</v>
      </c>
      <c r="G149" s="128" t="s">
        <v>175</v>
      </c>
      <c r="H149" s="129">
        <v>2003.24</v>
      </c>
      <c r="I149" s="129"/>
      <c r="J149" s="129">
        <f t="shared" si="0"/>
        <v>0</v>
      </c>
      <c r="K149" s="127"/>
      <c r="L149" s="14"/>
      <c r="M149" s="130"/>
      <c r="N149" s="131" t="s">
        <v>33</v>
      </c>
      <c r="O149" s="132">
        <v>0</v>
      </c>
      <c r="P149" s="132">
        <f t="shared" si="10"/>
        <v>0</v>
      </c>
      <c r="Q149" s="132">
        <v>0</v>
      </c>
      <c r="R149" s="132">
        <f t="shared" si="11"/>
        <v>0</v>
      </c>
      <c r="S149" s="132">
        <v>0</v>
      </c>
      <c r="T149" s="132">
        <f t="shared" si="12"/>
        <v>0</v>
      </c>
      <c r="U149" s="133"/>
      <c r="AR149" s="134" t="s">
        <v>118</v>
      </c>
      <c r="AT149" s="134" t="s">
        <v>114</v>
      </c>
      <c r="AU149" s="134" t="s">
        <v>75</v>
      </c>
      <c r="AY149" s="2" t="s">
        <v>111</v>
      </c>
      <c r="BE149" s="109">
        <f t="shared" si="13"/>
        <v>0</v>
      </c>
      <c r="BF149" s="109">
        <f t="shared" si="14"/>
        <v>0</v>
      </c>
      <c r="BG149" s="109">
        <f t="shared" si="15"/>
        <v>0</v>
      </c>
      <c r="BH149" s="109">
        <f t="shared" si="16"/>
        <v>0</v>
      </c>
      <c r="BI149" s="109">
        <f t="shared" si="17"/>
        <v>0</v>
      </c>
      <c r="BJ149" s="2" t="s">
        <v>75</v>
      </c>
      <c r="BK149" s="135">
        <f t="shared" si="18"/>
        <v>0</v>
      </c>
      <c r="BL149" s="2" t="s">
        <v>118</v>
      </c>
      <c r="BM149" s="134" t="s">
        <v>186</v>
      </c>
    </row>
    <row r="150" spans="1:65" s="13" customFormat="1" ht="16.5" customHeight="1" x14ac:dyDescent="0.15">
      <c r="B150" s="124"/>
      <c r="C150" s="125" t="s">
        <v>187</v>
      </c>
      <c r="D150" s="125" t="s">
        <v>114</v>
      </c>
      <c r="E150" s="126" t="s">
        <v>188</v>
      </c>
      <c r="F150" s="127" t="s">
        <v>189</v>
      </c>
      <c r="G150" s="128" t="s">
        <v>175</v>
      </c>
      <c r="H150" s="129">
        <v>400.64800000000002</v>
      </c>
      <c r="I150" s="129"/>
      <c r="J150" s="129">
        <f t="shared" si="0"/>
        <v>0</v>
      </c>
      <c r="K150" s="127"/>
      <c r="L150" s="14"/>
      <c r="M150" s="130"/>
      <c r="N150" s="131" t="s">
        <v>33</v>
      </c>
      <c r="O150" s="132">
        <v>0</v>
      </c>
      <c r="P150" s="132">
        <f t="shared" si="10"/>
        <v>0</v>
      </c>
      <c r="Q150" s="132">
        <v>0</v>
      </c>
      <c r="R150" s="132">
        <f t="shared" si="11"/>
        <v>0</v>
      </c>
      <c r="S150" s="132">
        <v>0</v>
      </c>
      <c r="T150" s="132">
        <f t="shared" si="12"/>
        <v>0</v>
      </c>
      <c r="U150" s="133"/>
      <c r="AR150" s="134" t="s">
        <v>118</v>
      </c>
      <c r="AT150" s="134" t="s">
        <v>114</v>
      </c>
      <c r="AU150" s="134" t="s">
        <v>75</v>
      </c>
      <c r="AY150" s="2" t="s">
        <v>111</v>
      </c>
      <c r="BE150" s="109">
        <f t="shared" si="13"/>
        <v>0</v>
      </c>
      <c r="BF150" s="109">
        <f t="shared" si="14"/>
        <v>0</v>
      </c>
      <c r="BG150" s="109">
        <f t="shared" si="15"/>
        <v>0</v>
      </c>
      <c r="BH150" s="109">
        <f t="shared" si="16"/>
        <v>0</v>
      </c>
      <c r="BI150" s="109">
        <f t="shared" si="17"/>
        <v>0</v>
      </c>
      <c r="BJ150" s="2" t="s">
        <v>75</v>
      </c>
      <c r="BK150" s="135">
        <f t="shared" si="18"/>
        <v>0</v>
      </c>
      <c r="BL150" s="2" t="s">
        <v>118</v>
      </c>
      <c r="BM150" s="134" t="s">
        <v>190</v>
      </c>
    </row>
    <row r="151" spans="1:65" s="111" customFormat="1" ht="25.9" customHeight="1" x14ac:dyDescent="0.2">
      <c r="B151" s="112"/>
      <c r="D151" s="113" t="s">
        <v>66</v>
      </c>
      <c r="E151" s="114" t="s">
        <v>191</v>
      </c>
      <c r="F151" s="114" t="s">
        <v>192</v>
      </c>
      <c r="J151" s="115">
        <f>BK151</f>
        <v>0</v>
      </c>
      <c r="L151" s="112"/>
      <c r="M151" s="116"/>
      <c r="N151" s="117"/>
      <c r="O151" s="117"/>
      <c r="P151" s="118" t="e">
        <f>P152+P155+#REF!+P160+P165+P167+P170</f>
        <v>#REF!</v>
      </c>
      <c r="Q151" s="117"/>
      <c r="R151" s="118" t="e">
        <f>R152+R155+#REF!+R160+R165+R167+R170</f>
        <v>#REF!</v>
      </c>
      <c r="S151" s="117"/>
      <c r="T151" s="118" t="e">
        <f>T152+T155+#REF!+T160+T165+T167+T170</f>
        <v>#REF!</v>
      </c>
      <c r="U151" s="119"/>
      <c r="AR151" s="113" t="s">
        <v>10</v>
      </c>
      <c r="AT151" s="120" t="s">
        <v>66</v>
      </c>
      <c r="AU151" s="120" t="s">
        <v>67</v>
      </c>
      <c r="AY151" s="113" t="s">
        <v>111</v>
      </c>
      <c r="BK151" s="121">
        <f>BK152+BK155+BK160+BK165+BK167+BK170</f>
        <v>0</v>
      </c>
    </row>
    <row r="152" spans="1:65" ht="22.9" customHeight="1" x14ac:dyDescent="0.2">
      <c r="A152" s="111"/>
      <c r="B152" s="112"/>
      <c r="C152" s="111"/>
      <c r="D152" s="113" t="s">
        <v>66</v>
      </c>
      <c r="E152" s="122" t="s">
        <v>193</v>
      </c>
      <c r="F152" s="122" t="s">
        <v>194</v>
      </c>
      <c r="J152" s="123">
        <f>BK152</f>
        <v>0</v>
      </c>
      <c r="L152" s="112"/>
      <c r="M152" s="116"/>
      <c r="N152" s="117"/>
      <c r="O152" s="117"/>
      <c r="P152" s="118">
        <f>SUM(P153:P154)</f>
        <v>0</v>
      </c>
      <c r="Q152" s="117"/>
      <c r="R152" s="118">
        <f>SUM(R153:R154)</f>
        <v>0</v>
      </c>
      <c r="S152" s="117"/>
      <c r="T152" s="118">
        <f>SUM(T153:T154)</f>
        <v>0</v>
      </c>
      <c r="U152" s="119"/>
      <c r="AR152" s="113" t="s">
        <v>10</v>
      </c>
      <c r="AT152" s="120" t="s">
        <v>66</v>
      </c>
      <c r="AU152" s="120" t="s">
        <v>10</v>
      </c>
      <c r="AY152" s="113" t="s">
        <v>111</v>
      </c>
      <c r="BK152" s="121">
        <f>SUM(BK153:BK154)</f>
        <v>0</v>
      </c>
    </row>
    <row r="153" spans="1:65" s="13" customFormat="1" ht="24" customHeight="1" x14ac:dyDescent="0.15">
      <c r="B153" s="124"/>
      <c r="C153" s="125">
        <v>22</v>
      </c>
      <c r="D153" s="125" t="s">
        <v>114</v>
      </c>
      <c r="E153" s="126" t="s">
        <v>195</v>
      </c>
      <c r="F153" s="127" t="s">
        <v>196</v>
      </c>
      <c r="G153" s="128" t="s">
        <v>197</v>
      </c>
      <c r="H153" s="129">
        <v>10</v>
      </c>
      <c r="I153" s="129"/>
      <c r="J153" s="129">
        <f>ROUND(I153*H153,3)</f>
        <v>0</v>
      </c>
      <c r="K153" s="127"/>
      <c r="L153" s="14"/>
      <c r="M153" s="130"/>
      <c r="N153" s="131" t="s">
        <v>33</v>
      </c>
      <c r="O153" s="132">
        <v>0</v>
      </c>
      <c r="P153" s="132">
        <f>O153*H153</f>
        <v>0</v>
      </c>
      <c r="Q153" s="132">
        <v>0</v>
      </c>
      <c r="R153" s="132">
        <f>Q153*H153</f>
        <v>0</v>
      </c>
      <c r="S153" s="132">
        <v>0</v>
      </c>
      <c r="T153" s="132">
        <f>S153*H153</f>
        <v>0</v>
      </c>
      <c r="U153" s="133"/>
      <c r="AR153" s="134" t="s">
        <v>118</v>
      </c>
      <c r="AT153" s="134" t="s">
        <v>114</v>
      </c>
      <c r="AU153" s="134" t="s">
        <v>75</v>
      </c>
      <c r="AY153" s="2" t="s">
        <v>111</v>
      </c>
      <c r="BE153" s="109">
        <f>IF(N153="základná",J153,0)</f>
        <v>0</v>
      </c>
      <c r="BF153" s="109">
        <f>IF(N153="znížená",J153,0)</f>
        <v>0</v>
      </c>
      <c r="BG153" s="109">
        <f>IF(N153="zákl. prenesená",J153,0)</f>
        <v>0</v>
      </c>
      <c r="BH153" s="109">
        <f>IF(N153="zníž. prenesená",J153,0)</f>
        <v>0</v>
      </c>
      <c r="BI153" s="109">
        <f>IF(N153="nulová",J153,0)</f>
        <v>0</v>
      </c>
      <c r="BJ153" s="2" t="s">
        <v>75</v>
      </c>
      <c r="BK153" s="135">
        <f>ROUND(I153*H153,3)</f>
        <v>0</v>
      </c>
      <c r="BL153" s="2" t="s">
        <v>118</v>
      </c>
      <c r="BM153" s="134" t="s">
        <v>198</v>
      </c>
    </row>
    <row r="154" spans="1:65" s="13" customFormat="1" ht="24" customHeight="1" x14ac:dyDescent="0.15">
      <c r="B154" s="124"/>
      <c r="C154" s="125">
        <v>23</v>
      </c>
      <c r="D154" s="125" t="s">
        <v>114</v>
      </c>
      <c r="E154" s="126" t="s">
        <v>199</v>
      </c>
      <c r="F154" s="127" t="s">
        <v>200</v>
      </c>
      <c r="G154" s="128" t="s">
        <v>197</v>
      </c>
      <c r="H154" s="129">
        <v>3</v>
      </c>
      <c r="I154" s="129"/>
      <c r="J154" s="129">
        <f>ROUND(I154*H154,3)</f>
        <v>0</v>
      </c>
      <c r="K154" s="127"/>
      <c r="L154" s="14"/>
      <c r="M154" s="130"/>
      <c r="N154" s="131" t="s">
        <v>33</v>
      </c>
      <c r="O154" s="132">
        <v>0</v>
      </c>
      <c r="P154" s="132">
        <f>O154*H154</f>
        <v>0</v>
      </c>
      <c r="Q154" s="132">
        <v>0</v>
      </c>
      <c r="R154" s="132">
        <f>Q154*H154</f>
        <v>0</v>
      </c>
      <c r="S154" s="132">
        <v>0</v>
      </c>
      <c r="T154" s="132">
        <f>S154*H154</f>
        <v>0</v>
      </c>
      <c r="U154" s="133"/>
      <c r="AR154" s="134" t="s">
        <v>118</v>
      </c>
      <c r="AT154" s="134" t="s">
        <v>114</v>
      </c>
      <c r="AU154" s="134" t="s">
        <v>75</v>
      </c>
      <c r="AY154" s="2" t="s">
        <v>111</v>
      </c>
      <c r="BE154" s="109">
        <f>IF(N154="základná",J154,0)</f>
        <v>0</v>
      </c>
      <c r="BF154" s="109">
        <f>IF(N154="znížená",J154,0)</f>
        <v>0</v>
      </c>
      <c r="BG154" s="109">
        <f>IF(N154="zákl. prenesená",J154,0)</f>
        <v>0</v>
      </c>
      <c r="BH154" s="109">
        <f>IF(N154="zníž. prenesená",J154,0)</f>
        <v>0</v>
      </c>
      <c r="BI154" s="109">
        <f>IF(N154="nulová",J154,0)</f>
        <v>0</v>
      </c>
      <c r="BJ154" s="2" t="s">
        <v>75</v>
      </c>
      <c r="BK154" s="135">
        <f>ROUND(I154*H154,3)</f>
        <v>0</v>
      </c>
      <c r="BL154" s="2" t="s">
        <v>118</v>
      </c>
      <c r="BM154" s="134" t="s">
        <v>201</v>
      </c>
    </row>
    <row r="155" spans="1:65" s="111" customFormat="1" ht="22.9" customHeight="1" x14ac:dyDescent="0.2">
      <c r="B155" s="112"/>
      <c r="D155" s="113" t="s">
        <v>66</v>
      </c>
      <c r="E155" s="122" t="s">
        <v>202</v>
      </c>
      <c r="F155" s="122" t="s">
        <v>203</v>
      </c>
      <c r="J155" s="123">
        <f>BK155</f>
        <v>0</v>
      </c>
      <c r="L155" s="112"/>
      <c r="M155" s="116"/>
      <c r="N155" s="117"/>
      <c r="O155" s="117"/>
      <c r="P155" s="118">
        <f>SUM(P156:P159)</f>
        <v>0</v>
      </c>
      <c r="Q155" s="117"/>
      <c r="R155" s="118">
        <f>SUM(R156:R159)</f>
        <v>0</v>
      </c>
      <c r="S155" s="117"/>
      <c r="T155" s="118">
        <f>SUM(T156:T159)</f>
        <v>0</v>
      </c>
      <c r="U155" s="119"/>
      <c r="AR155" s="113" t="s">
        <v>10</v>
      </c>
      <c r="AT155" s="120" t="s">
        <v>66</v>
      </c>
      <c r="AU155" s="120" t="s">
        <v>10</v>
      </c>
      <c r="AY155" s="113" t="s">
        <v>111</v>
      </c>
      <c r="BK155" s="121">
        <f>SUM(BK156:BK159)</f>
        <v>0</v>
      </c>
    </row>
    <row r="156" spans="1:65" s="13" customFormat="1" ht="24" customHeight="1" x14ac:dyDescent="0.15">
      <c r="B156" s="124"/>
      <c r="C156" s="125">
        <v>24</v>
      </c>
      <c r="D156" s="125" t="s">
        <v>114</v>
      </c>
      <c r="E156" s="126" t="s">
        <v>204</v>
      </c>
      <c r="F156" s="127" t="s">
        <v>205</v>
      </c>
      <c r="G156" s="128" t="s">
        <v>167</v>
      </c>
      <c r="H156" s="129">
        <v>2848.7620000000002</v>
      </c>
      <c r="I156" s="129"/>
      <c r="J156" s="129">
        <f>ROUND(I156*H156,3)</f>
        <v>0</v>
      </c>
      <c r="K156" s="127"/>
      <c r="L156" s="14"/>
      <c r="M156" s="130"/>
      <c r="N156" s="131" t="s">
        <v>33</v>
      </c>
      <c r="O156" s="132">
        <v>0</v>
      </c>
      <c r="P156" s="132">
        <f>O156*H156</f>
        <v>0</v>
      </c>
      <c r="Q156" s="132">
        <v>0</v>
      </c>
      <c r="R156" s="132">
        <f>Q156*H156</f>
        <v>0</v>
      </c>
      <c r="S156" s="132">
        <v>0</v>
      </c>
      <c r="T156" s="132">
        <f>S156*H156</f>
        <v>0</v>
      </c>
      <c r="U156" s="133"/>
      <c r="AR156" s="134" t="s">
        <v>118</v>
      </c>
      <c r="AT156" s="134" t="s">
        <v>114</v>
      </c>
      <c r="AU156" s="134" t="s">
        <v>75</v>
      </c>
      <c r="AY156" s="2" t="s">
        <v>111</v>
      </c>
      <c r="BE156" s="109">
        <f>IF(N156="základná",J156,0)</f>
        <v>0</v>
      </c>
      <c r="BF156" s="109">
        <f>IF(N156="znížená",J156,0)</f>
        <v>0</v>
      </c>
      <c r="BG156" s="109">
        <f>IF(N156="zákl. prenesená",J156,0)</f>
        <v>0</v>
      </c>
      <c r="BH156" s="109">
        <f>IF(N156="zníž. prenesená",J156,0)</f>
        <v>0</v>
      </c>
      <c r="BI156" s="109">
        <f>IF(N156="nulová",J156,0)</f>
        <v>0</v>
      </c>
      <c r="BJ156" s="2" t="s">
        <v>75</v>
      </c>
      <c r="BK156" s="135">
        <f>ROUND(I156*H156,3)</f>
        <v>0</v>
      </c>
      <c r="BL156" s="2" t="s">
        <v>118</v>
      </c>
      <c r="BM156" s="134" t="s">
        <v>206</v>
      </c>
    </row>
    <row r="157" spans="1:65" s="13" customFormat="1" ht="24" customHeight="1" x14ac:dyDescent="0.15">
      <c r="B157" s="124"/>
      <c r="C157" s="125">
        <v>25</v>
      </c>
      <c r="D157" s="125" t="s">
        <v>114</v>
      </c>
      <c r="E157" s="126" t="s">
        <v>207</v>
      </c>
      <c r="F157" s="127" t="s">
        <v>208</v>
      </c>
      <c r="G157" s="128" t="s">
        <v>133</v>
      </c>
      <c r="H157" s="129">
        <v>1296.1279999999999</v>
      </c>
      <c r="I157" s="129"/>
      <c r="J157" s="129">
        <f>ROUND(I157*H157,3)</f>
        <v>0</v>
      </c>
      <c r="K157" s="127"/>
      <c r="L157" s="14"/>
      <c r="M157" s="130"/>
      <c r="N157" s="131" t="s">
        <v>33</v>
      </c>
      <c r="O157" s="132">
        <v>0</v>
      </c>
      <c r="P157" s="132">
        <f>O157*H157</f>
        <v>0</v>
      </c>
      <c r="Q157" s="132">
        <v>0</v>
      </c>
      <c r="R157" s="132">
        <f>Q157*H157</f>
        <v>0</v>
      </c>
      <c r="S157" s="132">
        <v>0</v>
      </c>
      <c r="T157" s="132">
        <f>S157*H157</f>
        <v>0</v>
      </c>
      <c r="U157" s="133"/>
      <c r="AR157" s="134" t="s">
        <v>118</v>
      </c>
      <c r="AT157" s="134" t="s">
        <v>114</v>
      </c>
      <c r="AU157" s="134" t="s">
        <v>75</v>
      </c>
      <c r="AY157" s="2" t="s">
        <v>111</v>
      </c>
      <c r="BE157" s="109">
        <f>IF(N157="základná",J157,0)</f>
        <v>0</v>
      </c>
      <c r="BF157" s="109">
        <f>IF(N157="znížená",J157,0)</f>
        <v>0</v>
      </c>
      <c r="BG157" s="109">
        <f>IF(N157="zákl. prenesená",J157,0)</f>
        <v>0</v>
      </c>
      <c r="BH157" s="109">
        <f>IF(N157="zníž. prenesená",J157,0)</f>
        <v>0</v>
      </c>
      <c r="BI157" s="109">
        <f>IF(N157="nulová",J157,0)</f>
        <v>0</v>
      </c>
      <c r="BJ157" s="2" t="s">
        <v>75</v>
      </c>
      <c r="BK157" s="135">
        <f>ROUND(I157*H157,3)</f>
        <v>0</v>
      </c>
      <c r="BL157" s="2" t="s">
        <v>118</v>
      </c>
      <c r="BM157" s="134" t="s">
        <v>209</v>
      </c>
    </row>
    <row r="158" spans="1:65" s="13" customFormat="1" ht="24" customHeight="1" x14ac:dyDescent="0.15">
      <c r="B158" s="124"/>
      <c r="C158" s="125">
        <v>26</v>
      </c>
      <c r="D158" s="125" t="s">
        <v>114</v>
      </c>
      <c r="E158" s="126" t="s">
        <v>210</v>
      </c>
      <c r="F158" s="127" t="s">
        <v>211</v>
      </c>
      <c r="G158" s="128" t="s">
        <v>117</v>
      </c>
      <c r="H158" s="129">
        <v>4</v>
      </c>
      <c r="I158" s="129"/>
      <c r="J158" s="129">
        <f>ROUND(I158*H158,3)</f>
        <v>0</v>
      </c>
      <c r="K158" s="127"/>
      <c r="L158" s="14"/>
      <c r="M158" s="130"/>
      <c r="N158" s="131" t="s">
        <v>33</v>
      </c>
      <c r="O158" s="132">
        <v>0</v>
      </c>
      <c r="P158" s="132">
        <f>O158*H158</f>
        <v>0</v>
      </c>
      <c r="Q158" s="132">
        <v>0</v>
      </c>
      <c r="R158" s="132">
        <f>Q158*H158</f>
        <v>0</v>
      </c>
      <c r="S158" s="132">
        <v>0</v>
      </c>
      <c r="T158" s="132">
        <f>S158*H158</f>
        <v>0</v>
      </c>
      <c r="U158" s="133"/>
      <c r="AR158" s="134" t="s">
        <v>118</v>
      </c>
      <c r="AT158" s="134" t="s">
        <v>114</v>
      </c>
      <c r="AU158" s="134" t="s">
        <v>75</v>
      </c>
      <c r="AY158" s="2" t="s">
        <v>111</v>
      </c>
      <c r="BE158" s="109">
        <f>IF(N158="základná",J158,0)</f>
        <v>0</v>
      </c>
      <c r="BF158" s="109">
        <f>IF(N158="znížená",J158,0)</f>
        <v>0</v>
      </c>
      <c r="BG158" s="109">
        <f>IF(N158="zákl. prenesená",J158,0)</f>
        <v>0</v>
      </c>
      <c r="BH158" s="109">
        <f>IF(N158="zníž. prenesená",J158,0)</f>
        <v>0</v>
      </c>
      <c r="BI158" s="109">
        <f>IF(N158="nulová",J158,0)</f>
        <v>0</v>
      </c>
      <c r="BJ158" s="2" t="s">
        <v>75</v>
      </c>
      <c r="BK158" s="135">
        <f>ROUND(I158*H158,3)</f>
        <v>0</v>
      </c>
      <c r="BL158" s="2" t="s">
        <v>118</v>
      </c>
      <c r="BM158" s="134" t="s">
        <v>212</v>
      </c>
    </row>
    <row r="159" spans="1:65" s="13" customFormat="1" ht="16.5" customHeight="1" x14ac:dyDescent="0.15">
      <c r="B159" s="124"/>
      <c r="C159" s="125">
        <v>27</v>
      </c>
      <c r="D159" s="125" t="s">
        <v>114</v>
      </c>
      <c r="E159" s="126" t="s">
        <v>213</v>
      </c>
      <c r="F159" s="127" t="s">
        <v>214</v>
      </c>
      <c r="G159" s="128" t="s">
        <v>133</v>
      </c>
      <c r="H159" s="129">
        <v>906.14200000000005</v>
      </c>
      <c r="I159" s="129"/>
      <c r="J159" s="129">
        <f>ROUND(I159*H159,3)</f>
        <v>0</v>
      </c>
      <c r="K159" s="127"/>
      <c r="L159" s="14"/>
      <c r="M159" s="130"/>
      <c r="N159" s="131" t="s">
        <v>33</v>
      </c>
      <c r="O159" s="132">
        <v>0</v>
      </c>
      <c r="P159" s="132">
        <f>O159*H159</f>
        <v>0</v>
      </c>
      <c r="Q159" s="132">
        <v>0</v>
      </c>
      <c r="R159" s="132">
        <f>Q159*H159</f>
        <v>0</v>
      </c>
      <c r="S159" s="132">
        <v>0</v>
      </c>
      <c r="T159" s="132">
        <f>S159*H159</f>
        <v>0</v>
      </c>
      <c r="U159" s="133"/>
      <c r="AR159" s="134" t="s">
        <v>118</v>
      </c>
      <c r="AT159" s="134" t="s">
        <v>114</v>
      </c>
      <c r="AU159" s="134" t="s">
        <v>75</v>
      </c>
      <c r="AY159" s="2" t="s">
        <v>111</v>
      </c>
      <c r="BE159" s="109">
        <f>IF(N159="základná",J159,0)</f>
        <v>0</v>
      </c>
      <c r="BF159" s="109">
        <f>IF(N159="znížená",J159,0)</f>
        <v>0</v>
      </c>
      <c r="BG159" s="109">
        <f>IF(N159="zákl. prenesená",J159,0)</f>
        <v>0</v>
      </c>
      <c r="BH159" s="109">
        <f>IF(N159="zníž. prenesená",J159,0)</f>
        <v>0</v>
      </c>
      <c r="BI159" s="109">
        <f>IF(N159="nulová",J159,0)</f>
        <v>0</v>
      </c>
      <c r="BJ159" s="2" t="s">
        <v>75</v>
      </c>
      <c r="BK159" s="135">
        <f>ROUND(I159*H159,3)</f>
        <v>0</v>
      </c>
      <c r="BL159" s="2" t="s">
        <v>118</v>
      </c>
      <c r="BM159" s="134" t="s">
        <v>215</v>
      </c>
    </row>
    <row r="160" spans="1:65" s="111" customFormat="1" ht="22.9" customHeight="1" x14ac:dyDescent="0.2">
      <c r="B160" s="112"/>
      <c r="D160" s="113" t="s">
        <v>66</v>
      </c>
      <c r="E160" s="122" t="s">
        <v>216</v>
      </c>
      <c r="F160" s="122" t="s">
        <v>217</v>
      </c>
      <c r="J160" s="123">
        <f>BK160</f>
        <v>0</v>
      </c>
      <c r="L160" s="112"/>
      <c r="M160" s="116"/>
      <c r="N160" s="117"/>
      <c r="O160" s="117"/>
      <c r="P160" s="118">
        <f>SUM(P161:P164)</f>
        <v>0</v>
      </c>
      <c r="Q160" s="117"/>
      <c r="R160" s="118">
        <f>SUM(R161:R164)</f>
        <v>0</v>
      </c>
      <c r="S160" s="117"/>
      <c r="T160" s="118">
        <f>SUM(T161:T164)</f>
        <v>0</v>
      </c>
      <c r="U160" s="119"/>
      <c r="AR160" s="113" t="s">
        <v>10</v>
      </c>
      <c r="AT160" s="120" t="s">
        <v>66</v>
      </c>
      <c r="AU160" s="120" t="s">
        <v>10</v>
      </c>
      <c r="AY160" s="113" t="s">
        <v>111</v>
      </c>
      <c r="BK160" s="121">
        <f>SUM(BK161:BK164)</f>
        <v>0</v>
      </c>
    </row>
    <row r="161" spans="1:65" s="13" customFormat="1" ht="36" customHeight="1" x14ac:dyDescent="0.15">
      <c r="B161" s="124"/>
      <c r="C161" s="125">
        <v>28</v>
      </c>
      <c r="D161" s="125" t="s">
        <v>114</v>
      </c>
      <c r="E161" s="126" t="s">
        <v>218</v>
      </c>
      <c r="F161" s="127" t="s">
        <v>219</v>
      </c>
      <c r="G161" s="128" t="s">
        <v>167</v>
      </c>
      <c r="H161" s="129">
        <v>283.06</v>
      </c>
      <c r="I161" s="129"/>
      <c r="J161" s="129">
        <f>ROUND(I161*H161,3)</f>
        <v>0</v>
      </c>
      <c r="K161" s="127"/>
      <c r="L161" s="14"/>
      <c r="M161" s="130"/>
      <c r="N161" s="131" t="s">
        <v>33</v>
      </c>
      <c r="O161" s="132">
        <v>0</v>
      </c>
      <c r="P161" s="132">
        <f>O161*H161</f>
        <v>0</v>
      </c>
      <c r="Q161" s="132">
        <v>0</v>
      </c>
      <c r="R161" s="132">
        <f>Q161*H161</f>
        <v>0</v>
      </c>
      <c r="S161" s="132">
        <v>0</v>
      </c>
      <c r="T161" s="132">
        <f>S161*H161</f>
        <v>0</v>
      </c>
      <c r="U161" s="133"/>
      <c r="AR161" s="134" t="s">
        <v>118</v>
      </c>
      <c r="AT161" s="134" t="s">
        <v>114</v>
      </c>
      <c r="AU161" s="134" t="s">
        <v>75</v>
      </c>
      <c r="AY161" s="2" t="s">
        <v>111</v>
      </c>
      <c r="BE161" s="109">
        <f>IF(N161="základná",J161,0)</f>
        <v>0</v>
      </c>
      <c r="BF161" s="109">
        <f>IF(N161="znížená",J161,0)</f>
        <v>0</v>
      </c>
      <c r="BG161" s="109">
        <f>IF(N161="zákl. prenesená",J161,0)</f>
        <v>0</v>
      </c>
      <c r="BH161" s="109">
        <f>IF(N161="zníž. prenesená",J161,0)</f>
        <v>0</v>
      </c>
      <c r="BI161" s="109">
        <f>IF(N161="nulová",J161,0)</f>
        <v>0</v>
      </c>
      <c r="BJ161" s="2" t="s">
        <v>75</v>
      </c>
      <c r="BK161" s="135">
        <f>ROUND(I161*H161,3)</f>
        <v>0</v>
      </c>
      <c r="BL161" s="2" t="s">
        <v>118</v>
      </c>
      <c r="BM161" s="134" t="s">
        <v>220</v>
      </c>
    </row>
    <row r="162" spans="1:65" s="13" customFormat="1" ht="24" customHeight="1" x14ac:dyDescent="0.15">
      <c r="B162" s="124"/>
      <c r="C162" s="125">
        <v>29</v>
      </c>
      <c r="D162" s="125" t="s">
        <v>114</v>
      </c>
      <c r="E162" s="126" t="s">
        <v>221</v>
      </c>
      <c r="F162" s="127" t="s">
        <v>222</v>
      </c>
      <c r="G162" s="128" t="s">
        <v>167</v>
      </c>
      <c r="H162" s="129">
        <v>184.95</v>
      </c>
      <c r="I162" s="129"/>
      <c r="J162" s="129">
        <f>ROUND(I162*H162,3)</f>
        <v>0</v>
      </c>
      <c r="K162" s="127"/>
      <c r="L162" s="14"/>
      <c r="M162" s="130"/>
      <c r="N162" s="131" t="s">
        <v>33</v>
      </c>
      <c r="O162" s="132">
        <v>0</v>
      </c>
      <c r="P162" s="132">
        <f>O162*H162</f>
        <v>0</v>
      </c>
      <c r="Q162" s="132">
        <v>0</v>
      </c>
      <c r="R162" s="132">
        <f>Q162*H162</f>
        <v>0</v>
      </c>
      <c r="S162" s="132">
        <v>0</v>
      </c>
      <c r="T162" s="132">
        <f>S162*H162</f>
        <v>0</v>
      </c>
      <c r="U162" s="133"/>
      <c r="AR162" s="134" t="s">
        <v>118</v>
      </c>
      <c r="AT162" s="134" t="s">
        <v>114</v>
      </c>
      <c r="AU162" s="134" t="s">
        <v>75</v>
      </c>
      <c r="AY162" s="2" t="s">
        <v>111</v>
      </c>
      <c r="BE162" s="109">
        <f>IF(N162="základná",J162,0)</f>
        <v>0</v>
      </c>
      <c r="BF162" s="109">
        <f>IF(N162="znížená",J162,0)</f>
        <v>0</v>
      </c>
      <c r="BG162" s="109">
        <f>IF(N162="zákl. prenesená",J162,0)</f>
        <v>0</v>
      </c>
      <c r="BH162" s="109">
        <f>IF(N162="zníž. prenesená",J162,0)</f>
        <v>0</v>
      </c>
      <c r="BI162" s="109">
        <f>IF(N162="nulová",J162,0)</f>
        <v>0</v>
      </c>
      <c r="BJ162" s="2" t="s">
        <v>75</v>
      </c>
      <c r="BK162" s="135">
        <f>ROUND(I162*H162,3)</f>
        <v>0</v>
      </c>
      <c r="BL162" s="2" t="s">
        <v>118</v>
      </c>
      <c r="BM162" s="134" t="s">
        <v>223</v>
      </c>
    </row>
    <row r="163" spans="1:65" s="13" customFormat="1" ht="24" customHeight="1" x14ac:dyDescent="0.15">
      <c r="B163" s="124"/>
      <c r="C163" s="125">
        <v>30</v>
      </c>
      <c r="D163" s="125" t="s">
        <v>114</v>
      </c>
      <c r="E163" s="126" t="s">
        <v>224</v>
      </c>
      <c r="F163" s="127" t="s">
        <v>225</v>
      </c>
      <c r="G163" s="128" t="s">
        <v>167</v>
      </c>
      <c r="H163" s="129">
        <v>182.05</v>
      </c>
      <c r="I163" s="129"/>
      <c r="J163" s="129">
        <f>ROUND(I163*H163,3)</f>
        <v>0</v>
      </c>
      <c r="K163" s="127"/>
      <c r="L163" s="14"/>
      <c r="M163" s="130"/>
      <c r="N163" s="131" t="s">
        <v>33</v>
      </c>
      <c r="O163" s="132">
        <v>0</v>
      </c>
      <c r="P163" s="132">
        <f>O163*H163</f>
        <v>0</v>
      </c>
      <c r="Q163" s="132">
        <v>0</v>
      </c>
      <c r="R163" s="132">
        <f>Q163*H163</f>
        <v>0</v>
      </c>
      <c r="S163" s="132">
        <v>0</v>
      </c>
      <c r="T163" s="132">
        <f>S163*H163</f>
        <v>0</v>
      </c>
      <c r="U163" s="133"/>
      <c r="AR163" s="134" t="s">
        <v>118</v>
      </c>
      <c r="AT163" s="134" t="s">
        <v>114</v>
      </c>
      <c r="AU163" s="134" t="s">
        <v>75</v>
      </c>
      <c r="AY163" s="2" t="s">
        <v>111</v>
      </c>
      <c r="BE163" s="109">
        <f>IF(N163="základná",J163,0)</f>
        <v>0</v>
      </c>
      <c r="BF163" s="109">
        <f>IF(N163="znížená",J163,0)</f>
        <v>0</v>
      </c>
      <c r="BG163" s="109">
        <f>IF(N163="zákl. prenesená",J163,0)</f>
        <v>0</v>
      </c>
      <c r="BH163" s="109">
        <f>IF(N163="zníž. prenesená",J163,0)</f>
        <v>0</v>
      </c>
      <c r="BI163" s="109">
        <f>IF(N163="nulová",J163,0)</f>
        <v>0</v>
      </c>
      <c r="BJ163" s="2" t="s">
        <v>75</v>
      </c>
      <c r="BK163" s="135">
        <f>ROUND(I163*H163,3)</f>
        <v>0</v>
      </c>
      <c r="BL163" s="2" t="s">
        <v>118</v>
      </c>
      <c r="BM163" s="134" t="s">
        <v>226</v>
      </c>
    </row>
    <row r="164" spans="1:65" s="13" customFormat="1" ht="24" customHeight="1" x14ac:dyDescent="0.15">
      <c r="B164" s="124"/>
      <c r="C164" s="125">
        <v>31</v>
      </c>
      <c r="D164" s="125" t="s">
        <v>114</v>
      </c>
      <c r="E164" s="126" t="s">
        <v>227</v>
      </c>
      <c r="F164" s="127" t="s">
        <v>228</v>
      </c>
      <c r="G164" s="128" t="s">
        <v>167</v>
      </c>
      <c r="H164" s="129">
        <v>114.4</v>
      </c>
      <c r="I164" s="129"/>
      <c r="J164" s="129">
        <f>ROUND(I164*H164,3)</f>
        <v>0</v>
      </c>
      <c r="K164" s="127"/>
      <c r="L164" s="14"/>
      <c r="M164" s="130"/>
      <c r="N164" s="131" t="s">
        <v>33</v>
      </c>
      <c r="O164" s="132">
        <v>0</v>
      </c>
      <c r="P164" s="132">
        <f>O164*H164</f>
        <v>0</v>
      </c>
      <c r="Q164" s="132">
        <v>0</v>
      </c>
      <c r="R164" s="132">
        <f>Q164*H164</f>
        <v>0</v>
      </c>
      <c r="S164" s="132">
        <v>0</v>
      </c>
      <c r="T164" s="132">
        <f>S164*H164</f>
        <v>0</v>
      </c>
      <c r="U164" s="133"/>
      <c r="AR164" s="134" t="s">
        <v>118</v>
      </c>
      <c r="AT164" s="134" t="s">
        <v>114</v>
      </c>
      <c r="AU164" s="134" t="s">
        <v>75</v>
      </c>
      <c r="AY164" s="2" t="s">
        <v>111</v>
      </c>
      <c r="BE164" s="109">
        <f>IF(N164="základná",J164,0)</f>
        <v>0</v>
      </c>
      <c r="BF164" s="109">
        <f>IF(N164="znížená",J164,0)</f>
        <v>0</v>
      </c>
      <c r="BG164" s="109">
        <f>IF(N164="zákl. prenesená",J164,0)</f>
        <v>0</v>
      </c>
      <c r="BH164" s="109">
        <f>IF(N164="zníž. prenesená",J164,0)</f>
        <v>0</v>
      </c>
      <c r="BI164" s="109">
        <f>IF(N164="nulová",J164,0)</f>
        <v>0</v>
      </c>
      <c r="BJ164" s="2" t="s">
        <v>75</v>
      </c>
      <c r="BK164" s="135">
        <f>ROUND(I164*H164,3)</f>
        <v>0</v>
      </c>
      <c r="BL164" s="2" t="s">
        <v>118</v>
      </c>
      <c r="BM164" s="134" t="s">
        <v>229</v>
      </c>
    </row>
    <row r="165" spans="1:65" s="111" customFormat="1" ht="22.9" customHeight="1" x14ac:dyDescent="0.2">
      <c r="B165" s="112"/>
      <c r="D165" s="113" t="s">
        <v>66</v>
      </c>
      <c r="E165" s="122" t="s">
        <v>230</v>
      </c>
      <c r="F165" s="122" t="s">
        <v>231</v>
      </c>
      <c r="J165" s="123">
        <f>BK165</f>
        <v>0</v>
      </c>
      <c r="L165" s="112"/>
      <c r="M165" s="116"/>
      <c r="N165" s="117"/>
      <c r="O165" s="117"/>
      <c r="P165" s="118">
        <f>P166</f>
        <v>0</v>
      </c>
      <c r="Q165" s="117"/>
      <c r="R165" s="118">
        <f>R166</f>
        <v>0</v>
      </c>
      <c r="S165" s="117"/>
      <c r="T165" s="118">
        <f>T166</f>
        <v>0</v>
      </c>
      <c r="U165" s="119"/>
      <c r="AR165" s="113" t="s">
        <v>10</v>
      </c>
      <c r="AT165" s="120" t="s">
        <v>66</v>
      </c>
      <c r="AU165" s="120" t="s">
        <v>10</v>
      </c>
      <c r="AY165" s="113" t="s">
        <v>111</v>
      </c>
      <c r="BK165" s="121">
        <f>BK166</f>
        <v>0</v>
      </c>
    </row>
    <row r="166" spans="1:65" s="13" customFormat="1" ht="36" customHeight="1" x14ac:dyDescent="0.15">
      <c r="B166" s="124"/>
      <c r="C166" s="125">
        <v>32</v>
      </c>
      <c r="D166" s="125" t="s">
        <v>114</v>
      </c>
      <c r="E166" s="126" t="s">
        <v>232</v>
      </c>
      <c r="F166" s="127" t="s">
        <v>233</v>
      </c>
      <c r="G166" s="128" t="s">
        <v>133</v>
      </c>
      <c r="H166" s="129">
        <v>1322.3820000000001</v>
      </c>
      <c r="I166" s="129"/>
      <c r="J166" s="129">
        <f>ROUND(I166*H166,3)</f>
        <v>0</v>
      </c>
      <c r="K166" s="127"/>
      <c r="L166" s="14"/>
      <c r="M166" s="130"/>
      <c r="N166" s="131" t="s">
        <v>33</v>
      </c>
      <c r="O166" s="132">
        <v>0</v>
      </c>
      <c r="P166" s="132">
        <f>O166*H166</f>
        <v>0</v>
      </c>
      <c r="Q166" s="132">
        <v>0</v>
      </c>
      <c r="R166" s="132">
        <f>Q166*H166</f>
        <v>0</v>
      </c>
      <c r="S166" s="132">
        <v>0</v>
      </c>
      <c r="T166" s="132">
        <f>S166*H166</f>
        <v>0</v>
      </c>
      <c r="U166" s="133"/>
      <c r="AR166" s="134" t="s">
        <v>118</v>
      </c>
      <c r="AT166" s="134" t="s">
        <v>114</v>
      </c>
      <c r="AU166" s="134" t="s">
        <v>75</v>
      </c>
      <c r="AY166" s="2" t="s">
        <v>111</v>
      </c>
      <c r="BE166" s="109">
        <f>IF(N166="základná",J166,0)</f>
        <v>0</v>
      </c>
      <c r="BF166" s="109">
        <f>IF(N166="znížená",J166,0)</f>
        <v>0</v>
      </c>
      <c r="BG166" s="109">
        <f>IF(N166="zákl. prenesená",J166,0)</f>
        <v>0</v>
      </c>
      <c r="BH166" s="109">
        <f>IF(N166="zníž. prenesená",J166,0)</f>
        <v>0</v>
      </c>
      <c r="BI166" s="109">
        <f>IF(N166="nulová",J166,0)</f>
        <v>0</v>
      </c>
      <c r="BJ166" s="2" t="s">
        <v>75</v>
      </c>
      <c r="BK166" s="135">
        <f>ROUND(I166*H166,3)</f>
        <v>0</v>
      </c>
      <c r="BL166" s="2" t="s">
        <v>118</v>
      </c>
      <c r="BM166" s="134" t="s">
        <v>234</v>
      </c>
    </row>
    <row r="167" spans="1:65" s="111" customFormat="1" ht="22.9" customHeight="1" x14ac:dyDescent="0.2">
      <c r="B167" s="112"/>
      <c r="D167" s="113" t="s">
        <v>66</v>
      </c>
      <c r="E167" s="122" t="s">
        <v>235</v>
      </c>
      <c r="F167" s="122" t="s">
        <v>236</v>
      </c>
      <c r="J167" s="123">
        <f>BK167</f>
        <v>0</v>
      </c>
      <c r="L167" s="112"/>
      <c r="M167" s="116"/>
      <c r="N167" s="117"/>
      <c r="O167" s="117"/>
      <c r="P167" s="118">
        <f>P168</f>
        <v>0</v>
      </c>
      <c r="Q167" s="117"/>
      <c r="R167" s="118">
        <f>R168</f>
        <v>0</v>
      </c>
      <c r="S167" s="117"/>
      <c r="T167" s="118">
        <f>T168</f>
        <v>0</v>
      </c>
      <c r="U167" s="119"/>
      <c r="AR167" s="113" t="s">
        <v>10</v>
      </c>
      <c r="AT167" s="120" t="s">
        <v>66</v>
      </c>
      <c r="AU167" s="120" t="s">
        <v>10</v>
      </c>
      <c r="AY167" s="113" t="s">
        <v>111</v>
      </c>
      <c r="BK167" s="121">
        <f>SUM(BK168:BK169)</f>
        <v>0</v>
      </c>
    </row>
    <row r="168" spans="1:65" s="13" customFormat="1" ht="16.5" customHeight="1" x14ac:dyDescent="0.15">
      <c r="B168" s="124"/>
      <c r="C168" s="125">
        <v>33</v>
      </c>
      <c r="D168" s="125" t="s">
        <v>114</v>
      </c>
      <c r="E168" s="126" t="s">
        <v>237</v>
      </c>
      <c r="F168" s="127" t="s">
        <v>238</v>
      </c>
      <c r="G168" s="128" t="s">
        <v>121</v>
      </c>
      <c r="H168" s="129">
        <v>1</v>
      </c>
      <c r="I168" s="129"/>
      <c r="J168" s="129">
        <f>ROUND(I168*H168,3)</f>
        <v>0</v>
      </c>
      <c r="K168" s="127"/>
      <c r="L168" s="14"/>
      <c r="M168" s="130"/>
      <c r="N168" s="131" t="s">
        <v>33</v>
      </c>
      <c r="O168" s="132">
        <v>0</v>
      </c>
      <c r="P168" s="132">
        <f>O168*H168</f>
        <v>0</v>
      </c>
      <c r="Q168" s="132">
        <v>0</v>
      </c>
      <c r="R168" s="132">
        <f>Q168*H168</f>
        <v>0</v>
      </c>
      <c r="S168" s="132">
        <v>0</v>
      </c>
      <c r="T168" s="132">
        <f>S168*H168</f>
        <v>0</v>
      </c>
      <c r="U168" s="133"/>
      <c r="AR168" s="134" t="s">
        <v>118</v>
      </c>
      <c r="AT168" s="134" t="s">
        <v>114</v>
      </c>
      <c r="AU168" s="134" t="s">
        <v>75</v>
      </c>
      <c r="AY168" s="2" t="s">
        <v>111</v>
      </c>
      <c r="BE168" s="109">
        <f>IF(N168="základná",J168,0)</f>
        <v>0</v>
      </c>
      <c r="BF168" s="109">
        <f>IF(N168="znížená",J168,0)</f>
        <v>0</v>
      </c>
      <c r="BG168" s="109">
        <f>IF(N168="zákl. prenesená",J168,0)</f>
        <v>0</v>
      </c>
      <c r="BH168" s="109">
        <f>IF(N168="zníž. prenesená",J168,0)</f>
        <v>0</v>
      </c>
      <c r="BI168" s="109">
        <f>IF(N168="nulová",J168,0)</f>
        <v>0</v>
      </c>
      <c r="BJ168" s="2" t="s">
        <v>75</v>
      </c>
      <c r="BK168" s="135">
        <f>ROUND(I168*H168,3)</f>
        <v>0</v>
      </c>
      <c r="BL168" s="2" t="s">
        <v>118</v>
      </c>
      <c r="BM168" s="134" t="s">
        <v>239</v>
      </c>
    </row>
    <row r="169" spans="1:65" s="13" customFormat="1" ht="16.5" customHeight="1" x14ac:dyDescent="0.15">
      <c r="B169" s="124"/>
      <c r="C169" s="125">
        <v>34</v>
      </c>
      <c r="D169" s="125" t="s">
        <v>114</v>
      </c>
      <c r="E169" s="126" t="s">
        <v>237</v>
      </c>
      <c r="F169" s="127" t="s">
        <v>240</v>
      </c>
      <c r="G169" s="128" t="s">
        <v>121</v>
      </c>
      <c r="H169" s="129">
        <v>1</v>
      </c>
      <c r="I169" s="129"/>
      <c r="J169" s="129">
        <f>ROUND(I169*H169,3)</f>
        <v>0</v>
      </c>
      <c r="K169" s="127"/>
      <c r="L169" s="14"/>
      <c r="M169" s="130"/>
      <c r="N169" s="131" t="s">
        <v>33</v>
      </c>
      <c r="O169" s="132">
        <v>0</v>
      </c>
      <c r="P169" s="132">
        <f>O169*H169</f>
        <v>0</v>
      </c>
      <c r="Q169" s="132">
        <v>0</v>
      </c>
      <c r="R169" s="132">
        <f>Q169*H169</f>
        <v>0</v>
      </c>
      <c r="S169" s="132">
        <v>0</v>
      </c>
      <c r="T169" s="132">
        <f>S169*H169</f>
        <v>0</v>
      </c>
      <c r="U169" s="133"/>
      <c r="AR169" s="134" t="s">
        <v>118</v>
      </c>
      <c r="AT169" s="134" t="s">
        <v>114</v>
      </c>
      <c r="AU169" s="134" t="s">
        <v>75</v>
      </c>
      <c r="AY169" s="2" t="s">
        <v>111</v>
      </c>
      <c r="BE169" s="109">
        <f>IF(N169="základná",J169,0)</f>
        <v>0</v>
      </c>
      <c r="BF169" s="109">
        <f>IF(N169="znížená",J169,0)</f>
        <v>0</v>
      </c>
      <c r="BG169" s="109">
        <f>IF(N169="zákl. prenesená",J169,0)</f>
        <v>0</v>
      </c>
      <c r="BH169" s="109">
        <f>IF(N169="zníž. prenesená",J169,0)</f>
        <v>0</v>
      </c>
      <c r="BI169" s="109">
        <f>IF(N169="nulová",J169,0)</f>
        <v>0</v>
      </c>
      <c r="BJ169" s="2" t="s">
        <v>75</v>
      </c>
      <c r="BK169" s="135">
        <f>ROUND(I169*H169,3)</f>
        <v>0</v>
      </c>
      <c r="BL169" s="2" t="s">
        <v>118</v>
      </c>
      <c r="BM169" s="134" t="s">
        <v>239</v>
      </c>
    </row>
    <row r="170" spans="1:65" s="111" customFormat="1" ht="22.9" customHeight="1" x14ac:dyDescent="0.2">
      <c r="B170" s="112"/>
      <c r="D170" s="113" t="s">
        <v>66</v>
      </c>
      <c r="E170" s="122" t="s">
        <v>241</v>
      </c>
      <c r="F170" s="122" t="s">
        <v>242</v>
      </c>
      <c r="J170" s="123">
        <f>BK170</f>
        <v>0</v>
      </c>
      <c r="L170" s="112"/>
      <c r="M170" s="116"/>
      <c r="N170" s="117"/>
      <c r="O170" s="117"/>
      <c r="P170" s="118">
        <f>P171</f>
        <v>0</v>
      </c>
      <c r="Q170" s="117"/>
      <c r="R170" s="118">
        <f>R171</f>
        <v>0</v>
      </c>
      <c r="S170" s="117"/>
      <c r="T170" s="118">
        <f>T171</f>
        <v>0</v>
      </c>
      <c r="U170" s="119"/>
      <c r="AR170" s="113" t="s">
        <v>10</v>
      </c>
      <c r="AT170" s="120" t="s">
        <v>66</v>
      </c>
      <c r="AU170" s="120" t="s">
        <v>10</v>
      </c>
      <c r="AY170" s="113" t="s">
        <v>111</v>
      </c>
      <c r="BK170" s="121">
        <f>BK171</f>
        <v>0</v>
      </c>
    </row>
    <row r="171" spans="1:65" s="13" customFormat="1" ht="24" customHeight="1" x14ac:dyDescent="0.15">
      <c r="B171" s="124"/>
      <c r="C171" s="125">
        <v>35</v>
      </c>
      <c r="D171" s="125" t="s">
        <v>114</v>
      </c>
      <c r="E171" s="126" t="s">
        <v>243</v>
      </c>
      <c r="F171" s="127" t="s">
        <v>244</v>
      </c>
      <c r="G171" s="128" t="s">
        <v>133</v>
      </c>
      <c r="H171" s="129">
        <v>1026.96</v>
      </c>
      <c r="I171" s="129"/>
      <c r="J171" s="129">
        <f>ROUND(I171*H171,3)</f>
        <v>0</v>
      </c>
      <c r="K171" s="127"/>
      <c r="L171" s="14"/>
      <c r="M171" s="136"/>
      <c r="N171" s="137" t="s">
        <v>33</v>
      </c>
      <c r="O171" s="138">
        <v>0</v>
      </c>
      <c r="P171" s="138">
        <f>O171*H171</f>
        <v>0</v>
      </c>
      <c r="Q171" s="138">
        <v>0</v>
      </c>
      <c r="R171" s="138">
        <f>Q171*H171</f>
        <v>0</v>
      </c>
      <c r="S171" s="138">
        <v>0</v>
      </c>
      <c r="T171" s="138">
        <f>S171*H171</f>
        <v>0</v>
      </c>
      <c r="U171" s="139"/>
      <c r="AR171" s="134" t="s">
        <v>118</v>
      </c>
      <c r="AT171" s="134" t="s">
        <v>114</v>
      </c>
      <c r="AU171" s="134" t="s">
        <v>75</v>
      </c>
      <c r="AY171" s="2" t="s">
        <v>111</v>
      </c>
      <c r="BE171" s="109">
        <f>IF(N171="základná",J171,0)</f>
        <v>0</v>
      </c>
      <c r="BF171" s="109">
        <f>IF(N171="znížená",J171,0)</f>
        <v>0</v>
      </c>
      <c r="BG171" s="109">
        <f>IF(N171="zákl. prenesená",J171,0)</f>
        <v>0</v>
      </c>
      <c r="BH171" s="109">
        <f>IF(N171="zníž. prenesená",J171,0)</f>
        <v>0</v>
      </c>
      <c r="BI171" s="109">
        <f>IF(N171="nulová",J171,0)</f>
        <v>0</v>
      </c>
      <c r="BJ171" s="2" t="s">
        <v>75</v>
      </c>
      <c r="BK171" s="135">
        <f>ROUND(I171*H171,3)</f>
        <v>0</v>
      </c>
      <c r="BL171" s="2" t="s">
        <v>118</v>
      </c>
      <c r="BM171" s="134" t="s">
        <v>245</v>
      </c>
    </row>
    <row r="172" spans="1:65" ht="6.95" customHeight="1" x14ac:dyDescent="0.15">
      <c r="A172" s="13"/>
      <c r="B172" s="26"/>
      <c r="C172" s="27"/>
      <c r="D172" s="27"/>
      <c r="E172" s="27"/>
      <c r="F172" s="27"/>
      <c r="G172" s="27"/>
      <c r="H172" s="27"/>
      <c r="I172" s="27"/>
      <c r="J172" s="27"/>
      <c r="K172" s="27"/>
      <c r="L172" s="14"/>
    </row>
  </sheetData>
  <autoFilter ref="C125:K171" xr:uid="{00000000-0009-0000-0000-000001000000}"/>
  <mergeCells count="9">
    <mergeCell ref="E85:H85"/>
    <mergeCell ref="E87:H87"/>
    <mergeCell ref="E116:H116"/>
    <mergeCell ref="E118:H118"/>
    <mergeCell ref="L2:V2"/>
    <mergeCell ref="E7:H7"/>
    <mergeCell ref="E9:H9"/>
    <mergeCell ref="E18:H18"/>
    <mergeCell ref="E27:H27"/>
  </mergeCells>
  <pageMargins left="0.39370078740157483" right="0.39370078740157483" top="0.39370078740157483" bottom="0.39370078740157483" header="0.51181102362204722" footer="0"/>
  <pageSetup paperSize="9" scale="87" firstPageNumber="0" orientation="portrait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M394"/>
  <sheetViews>
    <sheetView tabSelected="1" topLeftCell="A357" workbookViewId="0">
      <selection activeCell="X374" sqref="X374"/>
    </sheetView>
  </sheetViews>
  <sheetFormatPr defaultRowHeight="10.5" x14ac:dyDescent="0.15"/>
  <cols>
    <col min="1" max="1" width="8.1640625"/>
    <col min="2" max="2" width="1.5"/>
    <col min="3" max="3" width="5.5" bestFit="1" customWidth="1"/>
    <col min="4" max="4" width="4.1640625"/>
    <col min="5" max="5" width="16.83203125"/>
    <col min="6" max="6" width="50.1640625"/>
    <col min="7" max="7" width="6.83203125"/>
    <col min="8" max="8" width="11.1640625"/>
    <col min="9" max="10" width="19.83203125"/>
    <col min="11" max="11" width="0" hidden="1"/>
    <col min="13" max="21" width="0" hidden="1"/>
    <col min="22" max="22" width="12.1640625"/>
    <col min="23" max="23" width="16"/>
    <col min="24" max="24" width="12.1640625"/>
    <col min="25" max="25" width="14.6640625"/>
    <col min="26" max="26" width="10.6640625"/>
    <col min="27" max="27" width="14.6640625"/>
    <col min="28" max="28" width="16"/>
    <col min="29" max="29" width="10.6640625"/>
    <col min="30" max="30" width="14.6640625"/>
    <col min="31" max="31" width="16"/>
    <col min="32" max="43" width="8.5"/>
    <col min="44" max="65" width="0" hidden="1"/>
    <col min="66" max="1025" width="8.5"/>
  </cols>
  <sheetData>
    <row r="1" spans="1:46" x14ac:dyDescent="0.15">
      <c r="A1" s="68"/>
    </row>
    <row r="2" spans="1:46" ht="36.950000000000003" customHeight="1" x14ac:dyDescent="0.15">
      <c r="L2" s="186" t="s">
        <v>4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2" t="s">
        <v>77</v>
      </c>
    </row>
    <row r="3" spans="1:46" ht="6.95" customHeight="1" x14ac:dyDescent="0.15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67</v>
      </c>
    </row>
    <row r="4" spans="1:46" ht="24.95" customHeight="1" x14ac:dyDescent="0.15">
      <c r="B4" s="5"/>
      <c r="D4" s="6" t="s">
        <v>78</v>
      </c>
      <c r="L4" s="5"/>
      <c r="M4" s="69" t="s">
        <v>8</v>
      </c>
      <c r="AT4" s="2" t="s">
        <v>2</v>
      </c>
    </row>
    <row r="5" spans="1:46" ht="6.95" customHeight="1" x14ac:dyDescent="0.15">
      <c r="B5" s="5"/>
      <c r="L5" s="5"/>
    </row>
    <row r="6" spans="1:46" ht="12" customHeight="1" x14ac:dyDescent="0.15">
      <c r="B6" s="5"/>
      <c r="D6" s="10" t="s">
        <v>11</v>
      </c>
      <c r="L6" s="5"/>
    </row>
    <row r="7" spans="1:46" ht="16.5" customHeight="1" x14ac:dyDescent="0.15">
      <c r="B7" s="5"/>
      <c r="E7" s="191" t="str">
        <f>'Rekapitulácia stavby'!K6</f>
        <v>SOŠ Tornaľa - modernizácia odborného vzdelávania - budova SOŠ</v>
      </c>
      <c r="F7" s="191"/>
      <c r="G7" s="191"/>
      <c r="H7" s="191"/>
      <c r="L7" s="5"/>
    </row>
    <row r="8" spans="1:46" s="13" customFormat="1" ht="12" customHeight="1" x14ac:dyDescent="0.15">
      <c r="B8" s="14"/>
      <c r="D8" s="10" t="s">
        <v>79</v>
      </c>
      <c r="L8" s="14"/>
    </row>
    <row r="9" spans="1:46" s="13" customFormat="1" ht="36.950000000000003" customHeight="1" x14ac:dyDescent="0.15">
      <c r="B9" s="14"/>
      <c r="D9"/>
      <c r="E9" s="181" t="s">
        <v>246</v>
      </c>
      <c r="F9" s="181"/>
      <c r="G9" s="181"/>
      <c r="H9" s="181"/>
      <c r="L9" s="14"/>
    </row>
    <row r="10" spans="1:46" s="13" customFormat="1" x14ac:dyDescent="0.15">
      <c r="B10" s="14"/>
      <c r="D10"/>
      <c r="E10"/>
      <c r="F10"/>
      <c r="G10"/>
      <c r="H10"/>
      <c r="L10" s="14"/>
    </row>
    <row r="11" spans="1:46" s="13" customFormat="1" ht="12" customHeight="1" x14ac:dyDescent="0.15">
      <c r="B11" s="14"/>
      <c r="D11" s="10" t="s">
        <v>13</v>
      </c>
      <c r="E11"/>
      <c r="F11" s="11"/>
      <c r="G11"/>
      <c r="H11"/>
      <c r="I11" s="10" t="s">
        <v>14</v>
      </c>
      <c r="J11" s="11"/>
      <c r="L11" s="14"/>
    </row>
    <row r="12" spans="1:46" s="13" customFormat="1" ht="12" customHeight="1" x14ac:dyDescent="0.15">
      <c r="B12" s="14"/>
      <c r="D12" s="10" t="s">
        <v>15</v>
      </c>
      <c r="E12"/>
      <c r="F12" s="149" t="s">
        <v>938</v>
      </c>
      <c r="G12"/>
      <c r="H12"/>
      <c r="I12" s="10" t="s">
        <v>17</v>
      </c>
      <c r="J12" s="70">
        <v>44466</v>
      </c>
      <c r="L12" s="14"/>
    </row>
    <row r="13" spans="1:46" s="13" customFormat="1" ht="10.9" customHeight="1" x14ac:dyDescent="0.15">
      <c r="B13" s="14"/>
      <c r="D13"/>
      <c r="E13"/>
      <c r="F13"/>
      <c r="G13"/>
      <c r="H13"/>
      <c r="I13"/>
      <c r="J13"/>
      <c r="L13" s="14"/>
    </row>
    <row r="14" spans="1:46" s="13" customFormat="1" ht="12" customHeight="1" x14ac:dyDescent="0.15">
      <c r="B14" s="14"/>
      <c r="D14" s="10" t="s">
        <v>18</v>
      </c>
      <c r="E14"/>
      <c r="F14" t="s">
        <v>939</v>
      </c>
      <c r="G14"/>
      <c r="H14"/>
      <c r="I14" s="10" t="s">
        <v>19</v>
      </c>
      <c r="J14" s="11" t="str">
        <f>IF('Rekapitulácia stavby'!AN10="","",'Rekapitulácia stavby'!AN10)</f>
        <v/>
      </c>
      <c r="L14" s="14"/>
    </row>
    <row r="15" spans="1:46" s="13" customFormat="1" ht="18" customHeight="1" x14ac:dyDescent="0.15">
      <c r="B15" s="14"/>
      <c r="D15"/>
      <c r="E15" s="11" t="str">
        <f>IF('Rekapitulácia stavby'!E11="","",'Rekapitulácia stavby'!E11)</f>
        <v xml:space="preserve"> </v>
      </c>
      <c r="F15"/>
      <c r="G15"/>
      <c r="H15"/>
      <c r="I15" s="10" t="s">
        <v>20</v>
      </c>
      <c r="J15" s="11" t="str">
        <f>IF('Rekapitulácia stavby'!AN11="","",'Rekapitulácia stavby'!AN11)</f>
        <v/>
      </c>
      <c r="L15" s="14"/>
    </row>
    <row r="16" spans="1:46" s="13" customFormat="1" ht="6.95" customHeight="1" x14ac:dyDescent="0.15">
      <c r="B16" s="14"/>
      <c r="D16"/>
      <c r="E16"/>
      <c r="F16"/>
      <c r="G16"/>
      <c r="H16"/>
      <c r="I16"/>
      <c r="J16"/>
      <c r="L16" s="14"/>
    </row>
    <row r="17" spans="1:12" s="13" customFormat="1" ht="12" customHeight="1" x14ac:dyDescent="0.15">
      <c r="B17" s="14"/>
      <c r="D17" s="10" t="s">
        <v>21</v>
      </c>
      <c r="E17"/>
      <c r="F17"/>
      <c r="G17"/>
      <c r="H17"/>
      <c r="I17" s="10" t="s">
        <v>19</v>
      </c>
      <c r="J17" s="11">
        <f>'Rekapitulácia stavby'!AN13</f>
        <v>0</v>
      </c>
      <c r="L17" s="14"/>
    </row>
    <row r="18" spans="1:12" s="13" customFormat="1" ht="18" customHeight="1" x14ac:dyDescent="0.15">
      <c r="B18" s="14"/>
      <c r="D18"/>
      <c r="E18" s="187" t="str">
        <f>'Rekapitulácia stavby'!E14</f>
        <v xml:space="preserve"> </v>
      </c>
      <c r="F18" s="187"/>
      <c r="G18" s="187"/>
      <c r="H18" s="187"/>
      <c r="I18" s="10" t="s">
        <v>20</v>
      </c>
      <c r="J18" s="11">
        <f>'Rekapitulácia stavby'!AN14</f>
        <v>0</v>
      </c>
      <c r="L18" s="14"/>
    </row>
    <row r="19" spans="1:12" s="13" customFormat="1" ht="6.95" customHeight="1" x14ac:dyDescent="0.15">
      <c r="B19" s="14"/>
      <c r="D19"/>
      <c r="E19"/>
      <c r="F19"/>
      <c r="G19"/>
      <c r="H19"/>
      <c r="I19"/>
      <c r="J19"/>
      <c r="L19" s="14"/>
    </row>
    <row r="20" spans="1:12" s="13" customFormat="1" ht="12" customHeight="1" x14ac:dyDescent="0.15">
      <c r="B20" s="14"/>
      <c r="D20" s="10" t="s">
        <v>22</v>
      </c>
      <c r="E20"/>
      <c r="F20" t="s">
        <v>940</v>
      </c>
      <c r="G20"/>
      <c r="H20"/>
      <c r="I20" s="10" t="s">
        <v>19</v>
      </c>
      <c r="J20" s="11" t="str">
        <f>IF('Rekapitulácia stavby'!AN16="","",'Rekapitulácia stavby'!AN16)</f>
        <v/>
      </c>
      <c r="L20" s="14"/>
    </row>
    <row r="21" spans="1:12" s="13" customFormat="1" ht="18" customHeight="1" x14ac:dyDescent="0.15">
      <c r="B21" s="14"/>
      <c r="D21"/>
      <c r="E21" s="11" t="str">
        <f>IF('Rekapitulácia stavby'!E17="","",'Rekapitulácia stavby'!E17)</f>
        <v xml:space="preserve"> </v>
      </c>
      <c r="F21"/>
      <c r="G21"/>
      <c r="H21"/>
      <c r="I21" s="10" t="s">
        <v>20</v>
      </c>
      <c r="J21" s="11" t="str">
        <f>IF('Rekapitulácia stavby'!AN17="","",'Rekapitulácia stavby'!AN17)</f>
        <v/>
      </c>
      <c r="L21" s="14"/>
    </row>
    <row r="22" spans="1:12" s="13" customFormat="1" ht="6.95" customHeight="1" x14ac:dyDescent="0.15">
      <c r="B22" s="14"/>
      <c r="D22"/>
      <c r="E22"/>
      <c r="F22"/>
      <c r="G22"/>
      <c r="H22"/>
      <c r="I22"/>
      <c r="J22"/>
      <c r="L22" s="14"/>
    </row>
    <row r="23" spans="1:12" s="13" customFormat="1" ht="12" customHeight="1" x14ac:dyDescent="0.15">
      <c r="B23" s="14"/>
      <c r="D23" s="10" t="s">
        <v>25</v>
      </c>
      <c r="E23"/>
      <c r="F23" t="s">
        <v>937</v>
      </c>
      <c r="G23"/>
      <c r="H23"/>
      <c r="I23" s="10" t="s">
        <v>19</v>
      </c>
      <c r="J23" s="11" t="str">
        <f>IF('Rekapitulácia stavby'!AN19="","",'Rekapitulácia stavby'!AN19)</f>
        <v/>
      </c>
      <c r="L23" s="14"/>
    </row>
    <row r="24" spans="1:12" s="13" customFormat="1" ht="18" customHeight="1" x14ac:dyDescent="0.15">
      <c r="B24" s="14"/>
      <c r="D24"/>
      <c r="E24" s="11" t="str">
        <f>IF('Rekapitulácia stavby'!E20="","",'Rekapitulácia stavby'!E20)</f>
        <v xml:space="preserve"> </v>
      </c>
      <c r="F24"/>
      <c r="G24"/>
      <c r="H24"/>
      <c r="I24" s="10" t="s">
        <v>20</v>
      </c>
      <c r="J24" s="11" t="str">
        <f>IF('Rekapitulácia stavby'!AN20="","",'Rekapitulácia stavby'!AN20)</f>
        <v/>
      </c>
      <c r="L24" s="14"/>
    </row>
    <row r="25" spans="1:12" s="13" customFormat="1" ht="6.95" customHeight="1" x14ac:dyDescent="0.15">
      <c r="B25" s="14"/>
      <c r="D25"/>
      <c r="E25"/>
      <c r="F25"/>
      <c r="G25"/>
      <c r="H25"/>
      <c r="I25"/>
      <c r="J25"/>
      <c r="L25" s="14"/>
    </row>
    <row r="26" spans="1:12" ht="12" customHeight="1" x14ac:dyDescent="0.15">
      <c r="A26" s="13"/>
      <c r="B26" s="14"/>
      <c r="C26" s="13"/>
      <c r="D26" s="10" t="s">
        <v>26</v>
      </c>
      <c r="L26" s="14"/>
    </row>
    <row r="27" spans="1:12" s="71" customFormat="1" ht="16.5" customHeight="1" x14ac:dyDescent="0.15">
      <c r="B27" s="72"/>
      <c r="E27" s="189"/>
      <c r="F27" s="189"/>
      <c r="G27" s="189"/>
      <c r="H27" s="189"/>
      <c r="L27" s="72"/>
    </row>
    <row r="28" spans="1:12" s="13" customFormat="1" ht="6.95" customHeight="1" x14ac:dyDescent="0.15">
      <c r="B28" s="14"/>
      <c r="L28" s="14"/>
    </row>
    <row r="29" spans="1:12" s="13" customFormat="1" ht="6.95" customHeight="1" x14ac:dyDescent="0.15">
      <c r="B29" s="14"/>
      <c r="D29" s="36"/>
      <c r="E29" s="36"/>
      <c r="F29" s="36"/>
      <c r="G29" s="36"/>
      <c r="H29" s="36"/>
      <c r="I29" s="36"/>
      <c r="J29" s="36"/>
      <c r="K29" s="36"/>
      <c r="L29" s="14"/>
    </row>
    <row r="30" spans="1:12" s="13" customFormat="1" ht="25.35" customHeight="1" x14ac:dyDescent="0.15">
      <c r="B30" s="14"/>
      <c r="D30" s="73" t="s">
        <v>27</v>
      </c>
      <c r="E30"/>
      <c r="F30"/>
      <c r="G30"/>
      <c r="H30"/>
      <c r="I30"/>
      <c r="J30" s="74">
        <f>ROUND(J143, 2)</f>
        <v>0</v>
      </c>
      <c r="K30"/>
      <c r="L30" s="14"/>
    </row>
    <row r="31" spans="1:12" s="13" customFormat="1" ht="6.95" customHeight="1" x14ac:dyDescent="0.15">
      <c r="B31" s="14"/>
      <c r="D31" s="36"/>
      <c r="E31" s="36"/>
      <c r="F31" s="36"/>
      <c r="G31" s="36"/>
      <c r="H31" s="36"/>
      <c r="I31" s="36"/>
      <c r="J31" s="36"/>
      <c r="K31" s="36"/>
      <c r="L31" s="14"/>
    </row>
    <row r="32" spans="1:12" s="13" customFormat="1" ht="14.45" customHeight="1" x14ac:dyDescent="0.15">
      <c r="B32" s="14"/>
      <c r="D32"/>
      <c r="E32"/>
      <c r="F32" s="75" t="s">
        <v>29</v>
      </c>
      <c r="G32"/>
      <c r="H32"/>
      <c r="I32" s="75" t="s">
        <v>28</v>
      </c>
      <c r="J32" s="75" t="s">
        <v>30</v>
      </c>
      <c r="K32"/>
      <c r="L32" s="14"/>
    </row>
    <row r="33" spans="2:12" s="13" customFormat="1" ht="14.45" customHeight="1" x14ac:dyDescent="0.15">
      <c r="B33" s="14"/>
      <c r="D33" s="76" t="s">
        <v>31</v>
      </c>
      <c r="E33" s="10" t="s">
        <v>32</v>
      </c>
      <c r="F33" s="77">
        <f>ROUND((SUM(BE143:BE384)),  2)</f>
        <v>0</v>
      </c>
      <c r="G33"/>
      <c r="H33"/>
      <c r="I33" s="78">
        <v>0.2</v>
      </c>
      <c r="J33" s="77">
        <f>ROUND(((SUM(BE143:BE384))*I33),  2)</f>
        <v>0</v>
      </c>
      <c r="K33"/>
      <c r="L33" s="14"/>
    </row>
    <row r="34" spans="2:12" s="13" customFormat="1" ht="14.45" customHeight="1" x14ac:dyDescent="0.15">
      <c r="B34" s="14"/>
      <c r="D34"/>
      <c r="E34" s="10" t="s">
        <v>33</v>
      </c>
      <c r="F34" s="77">
        <f>ROUND((SUM(BF143:BF384)),  2)</f>
        <v>0</v>
      </c>
      <c r="G34"/>
      <c r="H34"/>
      <c r="I34" s="78">
        <v>0.2</v>
      </c>
      <c r="J34" s="77">
        <f>ROUND(((SUM(BF143:BF384))*I34),  2)</f>
        <v>0</v>
      </c>
      <c r="K34"/>
      <c r="L34" s="14"/>
    </row>
    <row r="35" spans="2:12" s="13" customFormat="1" ht="14.45" hidden="1" customHeight="1" x14ac:dyDescent="0.15">
      <c r="B35" s="14"/>
      <c r="D35"/>
      <c r="E35" s="10" t="s">
        <v>34</v>
      </c>
      <c r="F35" s="77">
        <f>ROUND((SUM(BG143:BG384)),  2)</f>
        <v>0</v>
      </c>
      <c r="G35"/>
      <c r="H35"/>
      <c r="I35" s="78">
        <v>0.2</v>
      </c>
      <c r="J35" s="77">
        <f>0</f>
        <v>0</v>
      </c>
      <c r="K35"/>
      <c r="L35" s="14"/>
    </row>
    <row r="36" spans="2:12" s="13" customFormat="1" ht="14.45" hidden="1" customHeight="1" x14ac:dyDescent="0.15">
      <c r="B36" s="14"/>
      <c r="D36"/>
      <c r="E36" s="10" t="s">
        <v>35</v>
      </c>
      <c r="F36" s="77">
        <f>ROUND((SUM(BH143:BH384)),  2)</f>
        <v>0</v>
      </c>
      <c r="G36"/>
      <c r="H36"/>
      <c r="I36" s="78">
        <v>0.2</v>
      </c>
      <c r="J36" s="77">
        <f>0</f>
        <v>0</v>
      </c>
      <c r="K36"/>
      <c r="L36" s="14"/>
    </row>
    <row r="37" spans="2:12" s="13" customFormat="1" ht="14.45" hidden="1" customHeight="1" x14ac:dyDescent="0.15">
      <c r="B37" s="14"/>
      <c r="D37"/>
      <c r="E37" s="10" t="s">
        <v>36</v>
      </c>
      <c r="F37" s="77">
        <f>ROUND((SUM(BI143:BI384)),  2)</f>
        <v>0</v>
      </c>
      <c r="G37"/>
      <c r="H37"/>
      <c r="I37" s="78">
        <v>0</v>
      </c>
      <c r="J37" s="77">
        <f>0</f>
        <v>0</v>
      </c>
      <c r="K37"/>
      <c r="L37" s="14"/>
    </row>
    <row r="38" spans="2:12" s="13" customFormat="1" ht="6.95" customHeight="1" x14ac:dyDescent="0.15">
      <c r="B38" s="14"/>
      <c r="D38"/>
      <c r="E38"/>
      <c r="F38"/>
      <c r="G38"/>
      <c r="H38"/>
      <c r="I38"/>
      <c r="J38"/>
      <c r="K38"/>
      <c r="L38" s="14"/>
    </row>
    <row r="39" spans="2:12" s="13" customFormat="1" ht="25.35" customHeight="1" x14ac:dyDescent="0.15">
      <c r="B39" s="14"/>
      <c r="C39" s="79"/>
      <c r="D39" s="80" t="s">
        <v>37</v>
      </c>
      <c r="E39" s="40"/>
      <c r="F39" s="40"/>
      <c r="G39" s="81" t="s">
        <v>38</v>
      </c>
      <c r="H39" s="82" t="s">
        <v>39</v>
      </c>
      <c r="I39" s="40"/>
      <c r="J39" s="83">
        <f>SUM(J30:J37)</f>
        <v>0</v>
      </c>
      <c r="K39" s="84"/>
      <c r="L39" s="14"/>
    </row>
    <row r="40" spans="2:12" s="13" customFormat="1" ht="14.45" customHeight="1" x14ac:dyDescent="0.15">
      <c r="B40" s="14"/>
      <c r="C40"/>
      <c r="D40"/>
      <c r="E40"/>
      <c r="F40"/>
      <c r="G40"/>
      <c r="H40"/>
      <c r="I40"/>
      <c r="J40"/>
      <c r="K40"/>
      <c r="L40" s="14"/>
    </row>
    <row r="41" spans="2:12" ht="14.45" customHeight="1" x14ac:dyDescent="0.15">
      <c r="B41" s="5"/>
      <c r="L41" s="5"/>
    </row>
    <row r="42" spans="2:12" ht="14.45" customHeight="1" x14ac:dyDescent="0.15">
      <c r="B42" s="5"/>
      <c r="L42" s="5"/>
    </row>
    <row r="43" spans="2:12" ht="14.45" customHeight="1" x14ac:dyDescent="0.15">
      <c r="B43" s="5"/>
      <c r="L43" s="5"/>
    </row>
    <row r="44" spans="2:12" ht="14.45" customHeight="1" x14ac:dyDescent="0.15">
      <c r="B44" s="5"/>
      <c r="L44" s="5"/>
    </row>
    <row r="45" spans="2:12" ht="14.45" customHeight="1" x14ac:dyDescent="0.15">
      <c r="B45" s="5"/>
      <c r="L45" s="5"/>
    </row>
    <row r="46" spans="2:12" ht="14.45" customHeight="1" x14ac:dyDescent="0.15">
      <c r="B46" s="5"/>
      <c r="L46" s="5"/>
    </row>
    <row r="47" spans="2:12" ht="14.45" customHeight="1" x14ac:dyDescent="0.15">
      <c r="B47" s="5"/>
      <c r="L47" s="5"/>
    </row>
    <row r="48" spans="2:12" ht="14.45" customHeight="1" x14ac:dyDescent="0.15">
      <c r="B48" s="5"/>
      <c r="L48" s="5"/>
    </row>
    <row r="49" spans="2:12" ht="14.45" customHeight="1" x14ac:dyDescent="0.15">
      <c r="B49" s="5"/>
      <c r="L49" s="5"/>
    </row>
    <row r="50" spans="2:12" s="13" customFormat="1" ht="14.45" customHeight="1" x14ac:dyDescent="0.15">
      <c r="B50" s="14"/>
      <c r="D50" s="23" t="s">
        <v>40</v>
      </c>
      <c r="E50" s="24"/>
      <c r="F50" s="24"/>
      <c r="G50" s="23" t="s">
        <v>41</v>
      </c>
      <c r="H50" s="24"/>
      <c r="I50" s="24"/>
      <c r="J50" s="24"/>
      <c r="K50" s="24"/>
      <c r="L50" s="14"/>
    </row>
    <row r="51" spans="2:12" x14ac:dyDescent="0.15">
      <c r="B51" s="5"/>
      <c r="L51" s="5"/>
    </row>
    <row r="52" spans="2:12" x14ac:dyDescent="0.15">
      <c r="B52" s="5"/>
      <c r="L52" s="5"/>
    </row>
    <row r="53" spans="2:12" x14ac:dyDescent="0.15">
      <c r="B53" s="5"/>
      <c r="L53" s="5"/>
    </row>
    <row r="54" spans="2:12" x14ac:dyDescent="0.15">
      <c r="B54" s="5"/>
      <c r="L54" s="5"/>
    </row>
    <row r="55" spans="2:12" x14ac:dyDescent="0.15">
      <c r="B55" s="5"/>
      <c r="L55" s="5"/>
    </row>
    <row r="56" spans="2:12" x14ac:dyDescent="0.15">
      <c r="B56" s="5"/>
      <c r="L56" s="5"/>
    </row>
    <row r="57" spans="2:12" x14ac:dyDescent="0.15">
      <c r="B57" s="5"/>
      <c r="L57" s="5"/>
    </row>
    <row r="58" spans="2:12" x14ac:dyDescent="0.15">
      <c r="B58" s="5"/>
      <c r="L58" s="5"/>
    </row>
    <row r="59" spans="2:12" x14ac:dyDescent="0.15">
      <c r="B59" s="5"/>
      <c r="L59" s="5"/>
    </row>
    <row r="60" spans="2:12" x14ac:dyDescent="0.15">
      <c r="B60" s="5"/>
      <c r="L60" s="5"/>
    </row>
    <row r="61" spans="2:12" s="13" customFormat="1" ht="12.75" x14ac:dyDescent="0.15">
      <c r="B61" s="14"/>
      <c r="D61" s="25" t="s">
        <v>42</v>
      </c>
      <c r="E61" s="16"/>
      <c r="F61" s="85" t="s">
        <v>43</v>
      </c>
      <c r="G61" s="25" t="s">
        <v>42</v>
      </c>
      <c r="H61" s="16"/>
      <c r="I61" s="16"/>
      <c r="J61" s="86" t="s">
        <v>43</v>
      </c>
      <c r="K61" s="16"/>
      <c r="L61" s="14"/>
    </row>
    <row r="62" spans="2:12" x14ac:dyDescent="0.15">
      <c r="B62" s="5"/>
      <c r="L62" s="5"/>
    </row>
    <row r="63" spans="2:12" x14ac:dyDescent="0.15">
      <c r="B63" s="5"/>
      <c r="L63" s="5"/>
    </row>
    <row r="64" spans="2:12" x14ac:dyDescent="0.15">
      <c r="B64" s="5"/>
      <c r="L64" s="5"/>
    </row>
    <row r="65" spans="1:12" s="13" customFormat="1" ht="12.75" x14ac:dyDescent="0.15">
      <c r="B65" s="14"/>
      <c r="D65" s="23" t="s">
        <v>44</v>
      </c>
      <c r="E65" s="24"/>
      <c r="F65" s="24"/>
      <c r="G65" s="23" t="s">
        <v>45</v>
      </c>
      <c r="H65" s="24"/>
      <c r="I65" s="24"/>
      <c r="J65" s="24"/>
      <c r="K65" s="24"/>
      <c r="L65" s="14"/>
    </row>
    <row r="66" spans="1:12" x14ac:dyDescent="0.15">
      <c r="B66" s="5"/>
      <c r="L66" s="5"/>
    </row>
    <row r="67" spans="1:12" x14ac:dyDescent="0.15">
      <c r="B67" s="5"/>
      <c r="L67" s="5"/>
    </row>
    <row r="68" spans="1:12" x14ac:dyDescent="0.15">
      <c r="B68" s="5"/>
      <c r="L68" s="5"/>
    </row>
    <row r="69" spans="1:12" x14ac:dyDescent="0.15">
      <c r="B69" s="5"/>
      <c r="L69" s="5"/>
    </row>
    <row r="70" spans="1:12" x14ac:dyDescent="0.15">
      <c r="B70" s="5"/>
      <c r="L70" s="5"/>
    </row>
    <row r="71" spans="1:12" x14ac:dyDescent="0.15">
      <c r="B71" s="5"/>
      <c r="L71" s="5"/>
    </row>
    <row r="72" spans="1:12" x14ac:dyDescent="0.15">
      <c r="B72" s="5"/>
      <c r="L72" s="5"/>
    </row>
    <row r="73" spans="1:12" x14ac:dyDescent="0.15">
      <c r="B73" s="5"/>
      <c r="L73" s="5"/>
    </row>
    <row r="74" spans="1:12" x14ac:dyDescent="0.15">
      <c r="B74" s="5"/>
      <c r="L74" s="5"/>
    </row>
    <row r="75" spans="1:12" x14ac:dyDescent="0.15">
      <c r="B75" s="5"/>
      <c r="L75" s="5"/>
    </row>
    <row r="76" spans="1:12" s="13" customFormat="1" ht="12.75" x14ac:dyDescent="0.15">
      <c r="B76" s="14"/>
      <c r="D76" s="25" t="s">
        <v>42</v>
      </c>
      <c r="E76" s="16"/>
      <c r="F76" s="85" t="s">
        <v>43</v>
      </c>
      <c r="G76" s="25" t="s">
        <v>42</v>
      </c>
      <c r="H76" s="16"/>
      <c r="I76" s="16"/>
      <c r="J76" s="86" t="s">
        <v>43</v>
      </c>
      <c r="K76" s="16"/>
      <c r="L76" s="14"/>
    </row>
    <row r="77" spans="1:12" ht="14.45" customHeight="1" x14ac:dyDescent="0.15">
      <c r="A77" s="13"/>
      <c r="B77" s="26"/>
      <c r="C77" s="27"/>
      <c r="D77" s="27"/>
      <c r="E77" s="27"/>
      <c r="F77" s="27"/>
      <c r="G77" s="27"/>
      <c r="H77" s="27"/>
      <c r="I77" s="27"/>
      <c r="J77" s="27"/>
      <c r="K77" s="27"/>
      <c r="L77" s="14"/>
    </row>
    <row r="81" spans="1:47" s="13" customFormat="1" ht="6.95" hidden="1" customHeight="1" x14ac:dyDescent="0.15">
      <c r="B81" s="28"/>
      <c r="C81" s="29"/>
      <c r="D81" s="29"/>
      <c r="E81" s="29"/>
      <c r="F81" s="29"/>
      <c r="G81" s="29"/>
      <c r="H81" s="29"/>
      <c r="I81" s="29"/>
      <c r="J81" s="29"/>
      <c r="K81" s="29"/>
      <c r="L81" s="14"/>
    </row>
    <row r="82" spans="1:47" ht="24.95" hidden="1" customHeight="1" x14ac:dyDescent="0.15">
      <c r="A82" s="13"/>
      <c r="B82" s="14"/>
      <c r="C82" s="6" t="s">
        <v>81</v>
      </c>
      <c r="L82" s="14"/>
    </row>
    <row r="83" spans="1:47" ht="6.95" hidden="1" customHeight="1" x14ac:dyDescent="0.15">
      <c r="A83" s="13"/>
      <c r="B83" s="14"/>
      <c r="L83" s="14"/>
    </row>
    <row r="84" spans="1:47" ht="12" hidden="1" customHeight="1" x14ac:dyDescent="0.15">
      <c r="A84" s="13"/>
      <c r="B84" s="14"/>
      <c r="C84" s="10" t="s">
        <v>11</v>
      </c>
      <c r="L84" s="14"/>
    </row>
    <row r="85" spans="1:47" ht="16.5" hidden="1" customHeight="1" x14ac:dyDescent="0.15">
      <c r="A85" s="13"/>
      <c r="B85" s="14"/>
      <c r="E85" s="191" t="str">
        <f>E7</f>
        <v>SOŠ Tornaľa - modernizácia odborného vzdelávania - budova SOŠ</v>
      </c>
      <c r="F85" s="191"/>
      <c r="G85" s="191"/>
      <c r="H85" s="191"/>
      <c r="L85" s="14"/>
    </row>
    <row r="86" spans="1:47" ht="12" hidden="1" customHeight="1" x14ac:dyDescent="0.15">
      <c r="A86" s="13"/>
      <c r="B86" s="14"/>
      <c r="C86" s="10" t="s">
        <v>79</v>
      </c>
      <c r="L86" s="14"/>
    </row>
    <row r="87" spans="1:47" ht="16.5" hidden="1" customHeight="1" x14ac:dyDescent="0.15">
      <c r="A87" s="13"/>
      <c r="B87" s="14"/>
      <c r="E87" s="181" t="str">
        <f>E9</f>
        <v>2 - SO01 - budova SOŠ - architektúra</v>
      </c>
      <c r="F87" s="181"/>
      <c r="G87" s="181"/>
      <c r="H87" s="181"/>
      <c r="L87" s="14"/>
    </row>
    <row r="88" spans="1:47" ht="6.95" hidden="1" customHeight="1" x14ac:dyDescent="0.15">
      <c r="A88" s="13"/>
      <c r="B88" s="14"/>
      <c r="L88" s="14"/>
    </row>
    <row r="89" spans="1:47" ht="12" hidden="1" customHeight="1" x14ac:dyDescent="0.15">
      <c r="A89" s="13"/>
      <c r="B89" s="14"/>
      <c r="C89" s="10" t="s">
        <v>15</v>
      </c>
      <c r="F89" s="11" t="str">
        <f>F12</f>
        <v>Tornaľa</v>
      </c>
      <c r="I89" s="10" t="s">
        <v>17</v>
      </c>
      <c r="J89" s="70">
        <f>IF(J12="","",J12)</f>
        <v>44466</v>
      </c>
      <c r="L89" s="14"/>
    </row>
    <row r="90" spans="1:47" ht="6.95" hidden="1" customHeight="1" x14ac:dyDescent="0.15">
      <c r="A90" s="13"/>
      <c r="B90" s="14"/>
      <c r="L90" s="14"/>
    </row>
    <row r="91" spans="1:47" ht="15.2" hidden="1" customHeight="1" x14ac:dyDescent="0.15">
      <c r="A91" s="13"/>
      <c r="B91" s="14"/>
      <c r="C91" s="10" t="s">
        <v>18</v>
      </c>
      <c r="F91" s="11" t="str">
        <f>E15</f>
        <v xml:space="preserve"> </v>
      </c>
      <c r="I91" s="10" t="s">
        <v>22</v>
      </c>
      <c r="J91" s="87" t="str">
        <f>E21</f>
        <v xml:space="preserve"> </v>
      </c>
      <c r="L91" s="14"/>
    </row>
    <row r="92" spans="1:47" ht="15.2" hidden="1" customHeight="1" x14ac:dyDescent="0.15">
      <c r="A92" s="13"/>
      <c r="B92" s="14"/>
      <c r="C92" s="10" t="s">
        <v>21</v>
      </c>
      <c r="F92" s="11" t="str">
        <f>IF(E18="","",E18)</f>
        <v xml:space="preserve"> </v>
      </c>
      <c r="I92" s="10" t="s">
        <v>25</v>
      </c>
      <c r="J92" s="87" t="str">
        <f>E24</f>
        <v xml:space="preserve"> </v>
      </c>
      <c r="L92" s="14"/>
    </row>
    <row r="93" spans="1:47" ht="10.35" hidden="1" customHeight="1" x14ac:dyDescent="0.15">
      <c r="A93" s="13"/>
      <c r="B93" s="14"/>
      <c r="L93" s="14"/>
    </row>
    <row r="94" spans="1:47" ht="29.25" hidden="1" customHeight="1" x14ac:dyDescent="0.15">
      <c r="A94" s="13"/>
      <c r="B94" s="14"/>
      <c r="C94" s="88" t="s">
        <v>82</v>
      </c>
      <c r="D94" s="79"/>
      <c r="E94" s="79"/>
      <c r="F94" s="79"/>
      <c r="G94" s="79"/>
      <c r="H94" s="79"/>
      <c r="I94" s="79"/>
      <c r="J94" s="89" t="s">
        <v>83</v>
      </c>
      <c r="K94" s="79"/>
      <c r="L94" s="14"/>
    </row>
    <row r="95" spans="1:47" ht="10.35" hidden="1" customHeight="1" x14ac:dyDescent="0.15">
      <c r="A95" s="13"/>
      <c r="B95" s="14"/>
      <c r="L95" s="14"/>
    </row>
    <row r="96" spans="1:47" ht="22.9" hidden="1" customHeight="1" x14ac:dyDescent="0.15">
      <c r="A96" s="13"/>
      <c r="B96" s="14"/>
      <c r="C96" s="90" t="s">
        <v>84</v>
      </c>
      <c r="J96" s="74">
        <f>J143</f>
        <v>0</v>
      </c>
      <c r="L96" s="14"/>
      <c r="AU96" s="2" t="s">
        <v>85</v>
      </c>
    </row>
    <row r="97" spans="2:12" s="91" customFormat="1" ht="24.95" hidden="1" customHeight="1" x14ac:dyDescent="0.15">
      <c r="B97" s="92"/>
      <c r="D97" s="93" t="s">
        <v>86</v>
      </c>
      <c r="E97" s="94"/>
      <c r="F97" s="94"/>
      <c r="G97" s="94"/>
      <c r="H97" s="94"/>
      <c r="I97" s="94"/>
      <c r="J97" s="95">
        <f>J144</f>
        <v>0</v>
      </c>
      <c r="L97" s="92"/>
    </row>
    <row r="98" spans="2:12" s="96" customFormat="1" ht="19.899999999999999" hidden="1" customHeight="1" x14ac:dyDescent="0.15">
      <c r="B98" s="97"/>
      <c r="D98" s="98" t="s">
        <v>247</v>
      </c>
      <c r="E98" s="99"/>
      <c r="F98" s="99"/>
      <c r="G98" s="99"/>
      <c r="H98" s="99"/>
      <c r="I98" s="99"/>
      <c r="J98" s="100">
        <f>J145</f>
        <v>0</v>
      </c>
      <c r="L98" s="97"/>
    </row>
    <row r="99" spans="2:12" s="96" customFormat="1" ht="19.899999999999999" hidden="1" customHeight="1" x14ac:dyDescent="0.15">
      <c r="B99" s="97"/>
      <c r="D99" s="98" t="s">
        <v>248</v>
      </c>
      <c r="E99" s="99"/>
      <c r="F99" s="99"/>
      <c r="G99" s="99"/>
      <c r="H99" s="99"/>
      <c r="I99" s="99"/>
      <c r="J99" s="100">
        <f>J158</f>
        <v>0</v>
      </c>
      <c r="L99" s="97"/>
    </row>
    <row r="100" spans="2:12" s="96" customFormat="1" ht="19.899999999999999" hidden="1" customHeight="1" x14ac:dyDescent="0.15">
      <c r="B100" s="97"/>
      <c r="D100" s="98" t="s">
        <v>249</v>
      </c>
      <c r="E100" s="99"/>
      <c r="F100" s="99"/>
      <c r="G100" s="99"/>
      <c r="H100" s="99"/>
      <c r="I100" s="99"/>
      <c r="J100" s="100">
        <f>J161</f>
        <v>0</v>
      </c>
      <c r="L100" s="97"/>
    </row>
    <row r="101" spans="2:12" s="96" customFormat="1" ht="19.899999999999999" hidden="1" customHeight="1" x14ac:dyDescent="0.15">
      <c r="B101" s="97"/>
      <c r="D101" s="98" t="s">
        <v>250</v>
      </c>
      <c r="E101" s="99"/>
      <c r="F101" s="99"/>
      <c r="G101" s="99"/>
      <c r="H101" s="99"/>
      <c r="I101" s="99"/>
      <c r="J101" s="100">
        <f>J170</f>
        <v>0</v>
      </c>
      <c r="L101" s="97"/>
    </row>
    <row r="102" spans="2:12" s="96" customFormat="1" ht="19.899999999999999" hidden="1" customHeight="1" x14ac:dyDescent="0.15">
      <c r="B102" s="97"/>
      <c r="D102" s="98" t="s">
        <v>251</v>
      </c>
      <c r="E102" s="99"/>
      <c r="F102" s="99"/>
      <c r="G102" s="99"/>
      <c r="H102" s="99"/>
      <c r="I102" s="99"/>
      <c r="J102" s="100">
        <f>J171</f>
        <v>0</v>
      </c>
      <c r="L102" s="97"/>
    </row>
    <row r="103" spans="2:12" s="96" customFormat="1" ht="19.899999999999999" hidden="1" customHeight="1" x14ac:dyDescent="0.15">
      <c r="B103" s="97"/>
      <c r="D103" s="98" t="s">
        <v>87</v>
      </c>
      <c r="E103" s="99"/>
      <c r="F103" s="99"/>
      <c r="G103" s="99"/>
      <c r="H103" s="99"/>
      <c r="I103" s="99"/>
      <c r="J103" s="100">
        <f>J195</f>
        <v>0</v>
      </c>
      <c r="L103" s="97"/>
    </row>
    <row r="104" spans="2:12" s="96" customFormat="1" ht="19.899999999999999" hidden="1" customHeight="1" x14ac:dyDescent="0.15">
      <c r="B104" s="97"/>
      <c r="D104" s="98" t="s">
        <v>252</v>
      </c>
      <c r="E104" s="99"/>
      <c r="F104" s="99"/>
      <c r="G104" s="99"/>
      <c r="H104" s="99"/>
      <c r="I104" s="99"/>
      <c r="J104" s="100">
        <f>J207</f>
        <v>0</v>
      </c>
      <c r="L104" s="97"/>
    </row>
    <row r="105" spans="2:12" s="91" customFormat="1" ht="24.95" hidden="1" customHeight="1" x14ac:dyDescent="0.15">
      <c r="B105" s="92"/>
      <c r="D105" s="93" t="s">
        <v>88</v>
      </c>
      <c r="E105" s="94"/>
      <c r="F105" s="94"/>
      <c r="G105" s="94"/>
      <c r="H105" s="94"/>
      <c r="I105" s="94"/>
      <c r="J105" s="95">
        <f>J209</f>
        <v>0</v>
      </c>
      <c r="L105" s="92"/>
    </row>
    <row r="106" spans="2:12" s="96" customFormat="1" ht="19.899999999999999" hidden="1" customHeight="1" x14ac:dyDescent="0.15">
      <c r="B106" s="97"/>
      <c r="D106" s="98" t="s">
        <v>253</v>
      </c>
      <c r="E106" s="99"/>
      <c r="F106" s="99"/>
      <c r="G106" s="99"/>
      <c r="H106" s="99"/>
      <c r="I106" s="99"/>
      <c r="J106" s="100">
        <f>J210</f>
        <v>0</v>
      </c>
      <c r="L106" s="97"/>
    </row>
    <row r="107" spans="2:12" s="96" customFormat="1" ht="19.899999999999999" hidden="1" customHeight="1" x14ac:dyDescent="0.15">
      <c r="B107" s="97"/>
      <c r="D107" s="98" t="s">
        <v>254</v>
      </c>
      <c r="E107" s="99"/>
      <c r="F107" s="99"/>
      <c r="G107" s="99"/>
      <c r="H107" s="99"/>
      <c r="I107" s="99"/>
      <c r="J107" s="100">
        <f>J217</f>
        <v>0</v>
      </c>
      <c r="L107" s="97"/>
    </row>
    <row r="108" spans="2:12" s="96" customFormat="1" ht="19.899999999999999" hidden="1" customHeight="1" x14ac:dyDescent="0.15">
      <c r="B108" s="97"/>
      <c r="D108" s="98" t="s">
        <v>89</v>
      </c>
      <c r="E108" s="99"/>
      <c r="F108" s="99"/>
      <c r="G108" s="99"/>
      <c r="H108" s="99"/>
      <c r="I108" s="99"/>
      <c r="J108" s="100">
        <f>J226</f>
        <v>0</v>
      </c>
      <c r="L108" s="97"/>
    </row>
    <row r="109" spans="2:12" s="96" customFormat="1" ht="19.899999999999999" hidden="1" customHeight="1" x14ac:dyDescent="0.15">
      <c r="B109" s="97"/>
      <c r="D109" s="98" t="s">
        <v>90</v>
      </c>
      <c r="E109" s="99"/>
      <c r="F109" s="99"/>
      <c r="G109" s="99"/>
      <c r="H109" s="99"/>
      <c r="I109" s="99"/>
      <c r="J109" s="100">
        <f>J233</f>
        <v>0</v>
      </c>
      <c r="L109" s="97"/>
    </row>
    <row r="110" spans="2:12" s="96" customFormat="1" ht="19.899999999999999" hidden="1" customHeight="1" x14ac:dyDescent="0.15">
      <c r="B110" s="97"/>
      <c r="D110" s="98" t="s">
        <v>91</v>
      </c>
      <c r="E110" s="99"/>
      <c r="F110" s="99"/>
      <c r="G110" s="99"/>
      <c r="H110" s="99"/>
      <c r="I110" s="99"/>
      <c r="J110" s="100">
        <f>J247</f>
        <v>0</v>
      </c>
      <c r="L110" s="97"/>
    </row>
    <row r="111" spans="2:12" s="96" customFormat="1" ht="19.899999999999999" hidden="1" customHeight="1" x14ac:dyDescent="0.15">
      <c r="B111" s="97"/>
      <c r="D111" s="98" t="s">
        <v>92</v>
      </c>
      <c r="E111" s="99"/>
      <c r="F111" s="99"/>
      <c r="G111" s="99"/>
      <c r="H111" s="99"/>
      <c r="I111" s="99"/>
      <c r="J111" s="100">
        <f>J272</f>
        <v>0</v>
      </c>
      <c r="L111" s="97"/>
    </row>
    <row r="112" spans="2:12" s="96" customFormat="1" ht="19.899999999999999" hidden="1" customHeight="1" x14ac:dyDescent="0.15">
      <c r="B112" s="97"/>
      <c r="D112" s="98" t="s">
        <v>93</v>
      </c>
      <c r="E112" s="99"/>
      <c r="F112" s="99"/>
      <c r="G112" s="99"/>
      <c r="H112" s="99"/>
      <c r="I112" s="99"/>
      <c r="J112" s="100">
        <f>J289</f>
        <v>0</v>
      </c>
      <c r="L112" s="97"/>
    </row>
    <row r="113" spans="1:12" s="96" customFormat="1" ht="19.899999999999999" hidden="1" customHeight="1" x14ac:dyDescent="0.15">
      <c r="B113" s="97"/>
      <c r="D113" s="98" t="s">
        <v>255</v>
      </c>
      <c r="E113" s="99"/>
      <c r="F113" s="99"/>
      <c r="G113" s="99"/>
      <c r="H113" s="99"/>
      <c r="I113" s="99"/>
      <c r="J113" s="100">
        <f>J297</f>
        <v>0</v>
      </c>
      <c r="L113" s="97"/>
    </row>
    <row r="114" spans="1:12" s="96" customFormat="1" ht="19.899999999999999" hidden="1" customHeight="1" x14ac:dyDescent="0.15">
      <c r="B114" s="97"/>
      <c r="D114" s="98" t="s">
        <v>94</v>
      </c>
      <c r="E114" s="99"/>
      <c r="F114" s="99"/>
      <c r="G114" s="99"/>
      <c r="H114" s="99"/>
      <c r="I114" s="99"/>
      <c r="J114" s="100">
        <f>J310</f>
        <v>0</v>
      </c>
      <c r="L114" s="97"/>
    </row>
    <row r="115" spans="1:12" s="96" customFormat="1" ht="19.899999999999999" hidden="1" customHeight="1" x14ac:dyDescent="0.15">
      <c r="B115" s="97"/>
      <c r="D115" s="98" t="s">
        <v>256</v>
      </c>
      <c r="E115" s="99"/>
      <c r="F115" s="99"/>
      <c r="G115" s="99"/>
      <c r="H115" s="99"/>
      <c r="I115" s="99"/>
      <c r="J115" s="100">
        <f>J343</f>
        <v>0</v>
      </c>
      <c r="L115" s="97"/>
    </row>
    <row r="116" spans="1:12" s="96" customFormat="1" ht="19.899999999999999" hidden="1" customHeight="1" x14ac:dyDescent="0.15">
      <c r="B116" s="97"/>
      <c r="D116" s="98" t="s">
        <v>257</v>
      </c>
      <c r="E116" s="99"/>
      <c r="F116" s="99"/>
      <c r="G116" s="99"/>
      <c r="H116" s="99"/>
      <c r="I116" s="99"/>
      <c r="J116" s="100">
        <f>J347</f>
        <v>0</v>
      </c>
      <c r="L116" s="97"/>
    </row>
    <row r="117" spans="1:12" s="96" customFormat="1" ht="19.899999999999999" hidden="1" customHeight="1" x14ac:dyDescent="0.15">
      <c r="B117" s="97"/>
      <c r="D117" s="98" t="s">
        <v>95</v>
      </c>
      <c r="E117" s="99"/>
      <c r="F117" s="99"/>
      <c r="G117" s="99"/>
      <c r="H117" s="99"/>
      <c r="I117" s="99"/>
      <c r="J117" s="100">
        <f>J355</f>
        <v>0</v>
      </c>
      <c r="L117" s="97"/>
    </row>
    <row r="118" spans="1:12" s="96" customFormat="1" ht="19.899999999999999" hidden="1" customHeight="1" x14ac:dyDescent="0.15">
      <c r="B118" s="97"/>
      <c r="D118" s="98" t="s">
        <v>258</v>
      </c>
      <c r="E118" s="99"/>
      <c r="F118" s="99"/>
      <c r="G118" s="99"/>
      <c r="H118" s="99"/>
      <c r="I118" s="99"/>
      <c r="J118" s="100">
        <f>J361</f>
        <v>0</v>
      </c>
      <c r="L118" s="97"/>
    </row>
    <row r="119" spans="1:12" s="96" customFormat="1" ht="19.899999999999999" hidden="1" customHeight="1" x14ac:dyDescent="0.15">
      <c r="B119" s="97"/>
      <c r="D119" s="98" t="s">
        <v>259</v>
      </c>
      <c r="E119" s="99"/>
      <c r="F119" s="99"/>
      <c r="G119" s="99"/>
      <c r="H119" s="99"/>
      <c r="I119" s="99"/>
      <c r="J119" s="100">
        <f>J364</f>
        <v>0</v>
      </c>
      <c r="L119" s="97"/>
    </row>
    <row r="120" spans="1:12" s="96" customFormat="1" ht="19.899999999999999" hidden="1" customHeight="1" x14ac:dyDescent="0.15">
      <c r="B120" s="97"/>
      <c r="D120" s="98" t="s">
        <v>260</v>
      </c>
      <c r="E120" s="99"/>
      <c r="F120" s="99"/>
      <c r="G120" s="99"/>
      <c r="H120" s="99"/>
      <c r="I120" s="99"/>
      <c r="J120" s="100">
        <f>J368</f>
        <v>0</v>
      </c>
      <c r="L120" s="97"/>
    </row>
    <row r="121" spans="1:12" s="96" customFormat="1" ht="19.899999999999999" hidden="1" customHeight="1" x14ac:dyDescent="0.15">
      <c r="B121" s="97"/>
      <c r="D121" s="98" t="s">
        <v>261</v>
      </c>
      <c r="E121" s="99"/>
      <c r="F121" s="99"/>
      <c r="G121" s="99"/>
      <c r="H121" s="99"/>
      <c r="I121" s="99"/>
      <c r="J121" s="100">
        <f>J370</f>
        <v>0</v>
      </c>
      <c r="L121" s="97"/>
    </row>
    <row r="122" spans="1:12" s="91" customFormat="1" ht="24.95" hidden="1" customHeight="1" x14ac:dyDescent="0.15">
      <c r="B122" s="92"/>
      <c r="D122" s="93" t="s">
        <v>262</v>
      </c>
      <c r="E122" s="94"/>
      <c r="F122" s="94"/>
      <c r="G122" s="94"/>
      <c r="H122" s="94"/>
      <c r="I122" s="94"/>
      <c r="J122" s="95">
        <f>J373</f>
        <v>0</v>
      </c>
      <c r="L122" s="92"/>
    </row>
    <row r="123" spans="1:12" s="91" customFormat="1" ht="24.95" hidden="1" customHeight="1" x14ac:dyDescent="0.15">
      <c r="B123" s="92"/>
      <c r="D123" s="93" t="s">
        <v>263</v>
      </c>
      <c r="E123" s="94"/>
      <c r="F123" s="94"/>
      <c r="G123" s="94"/>
      <c r="H123" s="94"/>
      <c r="I123" s="94"/>
      <c r="J123" s="95">
        <f>J377</f>
        <v>0</v>
      </c>
      <c r="L123" s="92"/>
    </row>
    <row r="124" spans="1:12" s="13" customFormat="1" ht="21.75" hidden="1" customHeight="1" x14ac:dyDescent="0.15">
      <c r="B124" s="14"/>
      <c r="L124" s="14"/>
    </row>
    <row r="125" spans="1:12" ht="6.95" hidden="1" customHeight="1" x14ac:dyDescent="0.15">
      <c r="A125" s="13"/>
      <c r="B125" s="26"/>
      <c r="C125" s="27"/>
      <c r="D125" s="27"/>
      <c r="E125" s="27"/>
      <c r="F125" s="27"/>
      <c r="G125" s="27"/>
      <c r="H125" s="27"/>
      <c r="I125" s="27"/>
      <c r="J125" s="27"/>
      <c r="K125" s="27"/>
      <c r="L125" s="14"/>
    </row>
    <row r="126" spans="1:12" hidden="1" x14ac:dyDescent="0.15"/>
    <row r="129" spans="1:63" s="13" customFormat="1" ht="6.95" customHeight="1" x14ac:dyDescent="0.15">
      <c r="B129" s="28"/>
      <c r="C129" s="29"/>
      <c r="D129" s="29"/>
      <c r="E129" s="29"/>
      <c r="F129" s="29"/>
      <c r="G129" s="29"/>
      <c r="H129" s="29"/>
      <c r="I129" s="29"/>
      <c r="J129" s="29"/>
      <c r="K129" s="29"/>
      <c r="L129" s="14"/>
    </row>
    <row r="130" spans="1:63" ht="24.95" customHeight="1" x14ac:dyDescent="0.15">
      <c r="A130" s="13"/>
      <c r="B130" s="14"/>
      <c r="C130" s="6" t="s">
        <v>96</v>
      </c>
      <c r="L130" s="14"/>
    </row>
    <row r="131" spans="1:63" ht="6.95" customHeight="1" x14ac:dyDescent="0.15">
      <c r="A131" s="13"/>
      <c r="B131" s="14"/>
      <c r="L131" s="14"/>
    </row>
    <row r="132" spans="1:63" ht="12" customHeight="1" x14ac:dyDescent="0.15">
      <c r="A132" s="13"/>
      <c r="B132" s="14"/>
      <c r="C132" s="10" t="s">
        <v>11</v>
      </c>
      <c r="L132" s="14"/>
    </row>
    <row r="133" spans="1:63" ht="16.5" customHeight="1" x14ac:dyDescent="0.15">
      <c r="A133" s="13"/>
      <c r="B133" s="14"/>
      <c r="E133" s="191" t="str">
        <f>E7</f>
        <v>SOŠ Tornaľa - modernizácia odborného vzdelávania - budova SOŠ</v>
      </c>
      <c r="F133" s="191"/>
      <c r="G133" s="191"/>
      <c r="H133" s="191"/>
      <c r="L133" s="14"/>
    </row>
    <row r="134" spans="1:63" ht="12" customHeight="1" x14ac:dyDescent="0.15">
      <c r="A134" s="13"/>
      <c r="B134" s="14"/>
      <c r="C134" s="10" t="s">
        <v>79</v>
      </c>
      <c r="L134" s="14"/>
    </row>
    <row r="135" spans="1:63" ht="16.5" customHeight="1" x14ac:dyDescent="0.15">
      <c r="A135" s="13"/>
      <c r="B135" s="14"/>
      <c r="E135" s="181" t="str">
        <f>E9</f>
        <v>2 - SO01 - budova SOŠ - architektúra</v>
      </c>
      <c r="F135" s="181"/>
      <c r="G135" s="181"/>
      <c r="H135" s="181"/>
      <c r="L135" s="14"/>
    </row>
    <row r="136" spans="1:63" ht="6.95" customHeight="1" x14ac:dyDescent="0.15">
      <c r="A136" s="13"/>
      <c r="B136" s="14"/>
      <c r="L136" s="14"/>
    </row>
    <row r="137" spans="1:63" ht="12" customHeight="1" x14ac:dyDescent="0.15">
      <c r="A137" s="13"/>
      <c r="B137" s="14"/>
      <c r="C137" s="10" t="s">
        <v>15</v>
      </c>
      <c r="F137" s="11" t="str">
        <f>F12</f>
        <v>Tornaľa</v>
      </c>
      <c r="I137" s="10" t="s">
        <v>17</v>
      </c>
      <c r="J137" s="70">
        <f>IF(J12="","",J12)</f>
        <v>44466</v>
      </c>
      <c r="L137" s="14"/>
    </row>
    <row r="138" spans="1:63" ht="6.95" customHeight="1" x14ac:dyDescent="0.15">
      <c r="A138" s="13"/>
      <c r="B138" s="14"/>
      <c r="L138" s="14"/>
    </row>
    <row r="139" spans="1:63" ht="15.2" customHeight="1" x14ac:dyDescent="0.15">
      <c r="A139" s="13"/>
      <c r="B139" s="14"/>
      <c r="C139" s="10" t="s">
        <v>18</v>
      </c>
      <c r="F139" s="11" t="str">
        <f>E15</f>
        <v xml:space="preserve"> </v>
      </c>
      <c r="I139" s="10" t="s">
        <v>22</v>
      </c>
      <c r="J139" s="87" t="str">
        <f>E21</f>
        <v xml:space="preserve"> </v>
      </c>
      <c r="L139" s="14"/>
    </row>
    <row r="140" spans="1:63" ht="15.2" customHeight="1" x14ac:dyDescent="0.15">
      <c r="A140" s="13"/>
      <c r="B140" s="14"/>
      <c r="C140" s="10" t="s">
        <v>21</v>
      </c>
      <c r="F140" s="11" t="str">
        <f>IF(E18="","",E18)</f>
        <v xml:space="preserve"> </v>
      </c>
      <c r="I140" s="10" t="s">
        <v>25</v>
      </c>
      <c r="J140" s="87" t="str">
        <f>E24</f>
        <v xml:space="preserve"> </v>
      </c>
      <c r="L140" s="14"/>
    </row>
    <row r="141" spans="1:63" ht="10.35" customHeight="1" x14ac:dyDescent="0.15">
      <c r="A141" s="13"/>
      <c r="B141" s="14"/>
      <c r="L141" s="14"/>
    </row>
    <row r="142" spans="1:63" s="101" customFormat="1" ht="29.25" customHeight="1" x14ac:dyDescent="0.15">
      <c r="B142" s="102"/>
      <c r="C142" s="103" t="s">
        <v>97</v>
      </c>
      <c r="D142" s="104" t="s">
        <v>52</v>
      </c>
      <c r="E142" s="104" t="s">
        <v>48</v>
      </c>
      <c r="F142" s="104" t="s">
        <v>49</v>
      </c>
      <c r="G142" s="104" t="s">
        <v>98</v>
      </c>
      <c r="H142" s="104" t="s">
        <v>99</v>
      </c>
      <c r="I142" s="104" t="s">
        <v>100</v>
      </c>
      <c r="J142" s="105" t="s">
        <v>83</v>
      </c>
      <c r="K142" s="106" t="s">
        <v>101</v>
      </c>
      <c r="L142" s="102"/>
      <c r="M142" s="42"/>
      <c r="N142" s="43" t="s">
        <v>31</v>
      </c>
      <c r="O142" s="43" t="s">
        <v>102</v>
      </c>
      <c r="P142" s="43" t="s">
        <v>103</v>
      </c>
      <c r="Q142" s="43" t="s">
        <v>104</v>
      </c>
      <c r="R142" s="43" t="s">
        <v>105</v>
      </c>
      <c r="S142" s="43" t="s">
        <v>106</v>
      </c>
      <c r="T142" s="43" t="s">
        <v>107</v>
      </c>
      <c r="U142" s="44" t="s">
        <v>108</v>
      </c>
    </row>
    <row r="143" spans="1:63" s="13" customFormat="1" ht="22.9" customHeight="1" x14ac:dyDescent="0.2">
      <c r="B143" s="14"/>
      <c r="C143" s="48" t="s">
        <v>84</v>
      </c>
      <c r="J143" s="107">
        <f>BK143</f>
        <v>0</v>
      </c>
      <c r="L143" s="14"/>
      <c r="M143" s="45"/>
      <c r="N143" s="36"/>
      <c r="O143" s="36"/>
      <c r="P143" s="108">
        <f>P144+P209+P373+P377</f>
        <v>3355.4516702700002</v>
      </c>
      <c r="Q143" s="36"/>
      <c r="R143" s="108">
        <f>R144+R209+R373+R377</f>
        <v>89.165213180000023</v>
      </c>
      <c r="S143" s="36"/>
      <c r="T143" s="108">
        <f>T144+T209+T373+T377</f>
        <v>6.9296999999999995</v>
      </c>
      <c r="U143" s="37"/>
      <c r="AT143" s="2" t="s">
        <v>66</v>
      </c>
      <c r="AU143" s="2" t="s">
        <v>85</v>
      </c>
      <c r="BK143" s="110">
        <f>BK144+BK209+BK373+BK377</f>
        <v>0</v>
      </c>
    </row>
    <row r="144" spans="1:63" s="111" customFormat="1" ht="25.9" customHeight="1" x14ac:dyDescent="0.2">
      <c r="B144" s="112"/>
      <c r="D144" s="113" t="s">
        <v>66</v>
      </c>
      <c r="E144" s="114" t="s">
        <v>109</v>
      </c>
      <c r="F144" s="114" t="s">
        <v>110</v>
      </c>
      <c r="J144" s="115">
        <f>BK144</f>
        <v>0</v>
      </c>
      <c r="L144" s="112"/>
      <c r="M144" s="116"/>
      <c r="N144" s="117"/>
      <c r="O144" s="117"/>
      <c r="P144" s="118">
        <f>P145+P158+P161+P170+P171+P195+P207</f>
        <v>378.47563416000003</v>
      </c>
      <c r="Q144" s="117"/>
      <c r="R144" s="118">
        <f>R145+R158+R161+R170+R171+R195+R207</f>
        <v>2.79113904</v>
      </c>
      <c r="S144" s="117"/>
      <c r="T144" s="118">
        <f>T145+T158+T161+T170+T171+T195+T207</f>
        <v>6.9296999999999995</v>
      </c>
      <c r="U144" s="119"/>
      <c r="AR144" s="113" t="s">
        <v>10</v>
      </c>
      <c r="AT144" s="120" t="s">
        <v>66</v>
      </c>
      <c r="AU144" s="120" t="s">
        <v>67</v>
      </c>
      <c r="AY144" s="113" t="s">
        <v>111</v>
      </c>
      <c r="BF144" s="140"/>
      <c r="BK144" s="121">
        <f>BK145+BK158+BK161+BK170+BK171+BK195+BK207</f>
        <v>0</v>
      </c>
    </row>
    <row r="145" spans="1:65" ht="22.9" customHeight="1" x14ac:dyDescent="0.2">
      <c r="A145" s="111"/>
      <c r="B145" s="112"/>
      <c r="C145" s="111"/>
      <c r="D145" s="113" t="s">
        <v>66</v>
      </c>
      <c r="E145" s="122" t="s">
        <v>10</v>
      </c>
      <c r="F145" s="122" t="s">
        <v>264</v>
      </c>
      <c r="J145" s="123">
        <f>BK145</f>
        <v>0</v>
      </c>
      <c r="L145" s="112"/>
      <c r="M145" s="116"/>
      <c r="N145" s="117"/>
      <c r="O145" s="117"/>
      <c r="P145" s="118">
        <f>SUM(P146:P157)</f>
        <v>0</v>
      </c>
      <c r="Q145" s="117"/>
      <c r="R145" s="118">
        <f>SUM(R146:R157)</f>
        <v>0</v>
      </c>
      <c r="S145" s="117"/>
      <c r="T145" s="118">
        <f>SUM(T146:T157)</f>
        <v>0</v>
      </c>
      <c r="U145" s="119"/>
      <c r="AR145" s="113" t="s">
        <v>10</v>
      </c>
      <c r="AT145" s="120" t="s">
        <v>66</v>
      </c>
      <c r="AU145" s="120" t="s">
        <v>10</v>
      </c>
      <c r="AY145" s="113" t="s">
        <v>111</v>
      </c>
      <c r="BK145" s="121">
        <f>SUM(BK146:BK157)</f>
        <v>0</v>
      </c>
    </row>
    <row r="146" spans="1:65" s="13" customFormat="1" ht="24" customHeight="1" x14ac:dyDescent="0.15">
      <c r="B146" s="124"/>
      <c r="C146" s="125" t="s">
        <v>75</v>
      </c>
      <c r="D146" s="125" t="s">
        <v>114</v>
      </c>
      <c r="E146" s="126" t="s">
        <v>265</v>
      </c>
      <c r="F146" s="127" t="s">
        <v>266</v>
      </c>
      <c r="G146" s="128" t="s">
        <v>128</v>
      </c>
      <c r="H146" s="129">
        <v>47.585999999999999</v>
      </c>
      <c r="I146" s="129"/>
      <c r="J146" s="129">
        <f t="shared" ref="J146:J157" si="0">ROUND(I146*H146,3)</f>
        <v>0</v>
      </c>
      <c r="K146" s="127"/>
      <c r="L146" s="14"/>
      <c r="M146" s="130"/>
      <c r="N146" s="131" t="s">
        <v>33</v>
      </c>
      <c r="O146" s="132">
        <v>0</v>
      </c>
      <c r="P146" s="132">
        <f t="shared" ref="P146:P157" si="1">O146*H146</f>
        <v>0</v>
      </c>
      <c r="Q146" s="132">
        <v>0</v>
      </c>
      <c r="R146" s="132">
        <f t="shared" ref="R146:R157" si="2">Q146*H146</f>
        <v>0</v>
      </c>
      <c r="S146" s="132">
        <v>0</v>
      </c>
      <c r="T146" s="132">
        <f t="shared" ref="T146:T157" si="3">S146*H146</f>
        <v>0</v>
      </c>
      <c r="U146" s="133"/>
      <c r="AR146" s="134" t="s">
        <v>118</v>
      </c>
      <c r="AT146" s="134" t="s">
        <v>114</v>
      </c>
      <c r="AU146" s="134" t="s">
        <v>75</v>
      </c>
      <c r="AY146" s="2" t="s">
        <v>111</v>
      </c>
      <c r="BE146" s="109">
        <f t="shared" ref="BE146:BE157" si="4">IF(N146="základná",J146,0)</f>
        <v>0</v>
      </c>
      <c r="BF146" s="109">
        <f t="shared" ref="BF146:BF157" si="5">IF(N146="znížená",J146,0)</f>
        <v>0</v>
      </c>
      <c r="BG146" s="109">
        <f t="shared" ref="BG146:BG157" si="6">IF(N146="zákl. prenesená",J146,0)</f>
        <v>0</v>
      </c>
      <c r="BH146" s="109">
        <f t="shared" ref="BH146:BH157" si="7">IF(N146="zníž. prenesená",J146,0)</f>
        <v>0</v>
      </c>
      <c r="BI146" s="109">
        <f t="shared" ref="BI146:BI157" si="8">IF(N146="nulová",J146,0)</f>
        <v>0</v>
      </c>
      <c r="BJ146" s="2" t="s">
        <v>75</v>
      </c>
      <c r="BK146" s="135">
        <f t="shared" ref="BK146:BK157" si="9">ROUND(I146*H146,3)</f>
        <v>0</v>
      </c>
      <c r="BL146" s="2" t="s">
        <v>118</v>
      </c>
      <c r="BM146" s="134" t="s">
        <v>118</v>
      </c>
    </row>
    <row r="147" spans="1:65" s="13" customFormat="1" ht="16.5" customHeight="1" x14ac:dyDescent="0.15">
      <c r="B147" s="124"/>
      <c r="C147" s="125" t="s">
        <v>122</v>
      </c>
      <c r="D147" s="125" t="s">
        <v>114</v>
      </c>
      <c r="E147" s="126" t="s">
        <v>267</v>
      </c>
      <c r="F147" s="127" t="s">
        <v>268</v>
      </c>
      <c r="G147" s="128" t="s">
        <v>128</v>
      </c>
      <c r="H147" s="129">
        <v>117.401</v>
      </c>
      <c r="I147" s="129"/>
      <c r="J147" s="129">
        <f t="shared" si="0"/>
        <v>0</v>
      </c>
      <c r="K147" s="127"/>
      <c r="L147" s="14"/>
      <c r="M147" s="130"/>
      <c r="N147" s="131" t="s">
        <v>33</v>
      </c>
      <c r="O147" s="132">
        <v>0</v>
      </c>
      <c r="P147" s="132">
        <f t="shared" si="1"/>
        <v>0</v>
      </c>
      <c r="Q147" s="132">
        <v>0</v>
      </c>
      <c r="R147" s="132">
        <f t="shared" si="2"/>
        <v>0</v>
      </c>
      <c r="S147" s="132">
        <v>0</v>
      </c>
      <c r="T147" s="132">
        <f t="shared" si="3"/>
        <v>0</v>
      </c>
      <c r="U147" s="133"/>
      <c r="AR147" s="134" t="s">
        <v>118</v>
      </c>
      <c r="AT147" s="134" t="s">
        <v>114</v>
      </c>
      <c r="AU147" s="134" t="s">
        <v>75</v>
      </c>
      <c r="AY147" s="2" t="s">
        <v>111</v>
      </c>
      <c r="BE147" s="109">
        <f t="shared" si="4"/>
        <v>0</v>
      </c>
      <c r="BF147" s="109">
        <f t="shared" si="5"/>
        <v>0</v>
      </c>
      <c r="BG147" s="109">
        <f t="shared" si="6"/>
        <v>0</v>
      </c>
      <c r="BH147" s="109">
        <f t="shared" si="7"/>
        <v>0</v>
      </c>
      <c r="BI147" s="109">
        <f t="shared" si="8"/>
        <v>0</v>
      </c>
      <c r="BJ147" s="2" t="s">
        <v>75</v>
      </c>
      <c r="BK147" s="135">
        <f t="shared" si="9"/>
        <v>0</v>
      </c>
      <c r="BL147" s="2" t="s">
        <v>118</v>
      </c>
      <c r="BM147" s="134" t="s">
        <v>125</v>
      </c>
    </row>
    <row r="148" spans="1:65" s="13" customFormat="1" ht="16.5" customHeight="1" x14ac:dyDescent="0.15">
      <c r="B148" s="124"/>
      <c r="C148" s="125" t="s">
        <v>118</v>
      </c>
      <c r="D148" s="125" t="s">
        <v>114</v>
      </c>
      <c r="E148" s="126" t="s">
        <v>269</v>
      </c>
      <c r="F148" s="127" t="s">
        <v>270</v>
      </c>
      <c r="G148" s="128" t="s">
        <v>128</v>
      </c>
      <c r="H148" s="129">
        <v>117.401</v>
      </c>
      <c r="I148" s="129"/>
      <c r="J148" s="129">
        <f t="shared" si="0"/>
        <v>0</v>
      </c>
      <c r="K148" s="127"/>
      <c r="L148" s="14"/>
      <c r="M148" s="130"/>
      <c r="N148" s="131" t="s">
        <v>33</v>
      </c>
      <c r="O148" s="132">
        <v>0</v>
      </c>
      <c r="P148" s="132">
        <f t="shared" si="1"/>
        <v>0</v>
      </c>
      <c r="Q148" s="132">
        <v>0</v>
      </c>
      <c r="R148" s="132">
        <f t="shared" si="2"/>
        <v>0</v>
      </c>
      <c r="S148" s="132">
        <v>0</v>
      </c>
      <c r="T148" s="132">
        <f t="shared" si="3"/>
        <v>0</v>
      </c>
      <c r="U148" s="133"/>
      <c r="AR148" s="134" t="s">
        <v>118</v>
      </c>
      <c r="AT148" s="134" t="s">
        <v>114</v>
      </c>
      <c r="AU148" s="134" t="s">
        <v>75</v>
      </c>
      <c r="AY148" s="2" t="s">
        <v>111</v>
      </c>
      <c r="BE148" s="109">
        <f t="shared" si="4"/>
        <v>0</v>
      </c>
      <c r="BF148" s="109">
        <f t="shared" si="5"/>
        <v>0</v>
      </c>
      <c r="BG148" s="109">
        <f t="shared" si="6"/>
        <v>0</v>
      </c>
      <c r="BH148" s="109">
        <f t="shared" si="7"/>
        <v>0</v>
      </c>
      <c r="BI148" s="109">
        <f t="shared" si="8"/>
        <v>0</v>
      </c>
      <c r="BJ148" s="2" t="s">
        <v>75</v>
      </c>
      <c r="BK148" s="135">
        <f t="shared" si="9"/>
        <v>0</v>
      </c>
      <c r="BL148" s="2" t="s">
        <v>118</v>
      </c>
      <c r="BM148" s="134" t="s">
        <v>129</v>
      </c>
    </row>
    <row r="149" spans="1:65" s="13" customFormat="1" ht="24" customHeight="1" x14ac:dyDescent="0.15">
      <c r="B149" s="124"/>
      <c r="C149" s="125" t="s">
        <v>130</v>
      </c>
      <c r="D149" s="125" t="s">
        <v>114</v>
      </c>
      <c r="E149" s="126" t="s">
        <v>271</v>
      </c>
      <c r="F149" s="127" t="s">
        <v>272</v>
      </c>
      <c r="G149" s="128" t="s">
        <v>128</v>
      </c>
      <c r="H149" s="129">
        <v>101.961</v>
      </c>
      <c r="I149" s="129"/>
      <c r="J149" s="129">
        <f t="shared" si="0"/>
        <v>0</v>
      </c>
      <c r="K149" s="127"/>
      <c r="L149" s="14"/>
      <c r="M149" s="130"/>
      <c r="N149" s="131" t="s">
        <v>33</v>
      </c>
      <c r="O149" s="132">
        <v>0</v>
      </c>
      <c r="P149" s="132">
        <f t="shared" si="1"/>
        <v>0</v>
      </c>
      <c r="Q149" s="132">
        <v>0</v>
      </c>
      <c r="R149" s="132">
        <f t="shared" si="2"/>
        <v>0</v>
      </c>
      <c r="S149" s="132">
        <v>0</v>
      </c>
      <c r="T149" s="132">
        <f t="shared" si="3"/>
        <v>0</v>
      </c>
      <c r="U149" s="133"/>
      <c r="AR149" s="134" t="s">
        <v>118</v>
      </c>
      <c r="AT149" s="134" t="s">
        <v>114</v>
      </c>
      <c r="AU149" s="134" t="s">
        <v>75</v>
      </c>
      <c r="AY149" s="2" t="s">
        <v>111</v>
      </c>
      <c r="BE149" s="109">
        <f t="shared" si="4"/>
        <v>0</v>
      </c>
      <c r="BF149" s="109">
        <f t="shared" si="5"/>
        <v>0</v>
      </c>
      <c r="BG149" s="109">
        <f t="shared" si="6"/>
        <v>0</v>
      </c>
      <c r="BH149" s="109">
        <f t="shared" si="7"/>
        <v>0</v>
      </c>
      <c r="BI149" s="109">
        <f t="shared" si="8"/>
        <v>0</v>
      </c>
      <c r="BJ149" s="2" t="s">
        <v>75</v>
      </c>
      <c r="BK149" s="135">
        <f t="shared" si="9"/>
        <v>0</v>
      </c>
      <c r="BL149" s="2" t="s">
        <v>118</v>
      </c>
      <c r="BM149" s="134" t="s">
        <v>134</v>
      </c>
    </row>
    <row r="150" spans="1:65" s="13" customFormat="1" ht="36" customHeight="1" x14ac:dyDescent="0.15">
      <c r="B150" s="124"/>
      <c r="C150" s="125" t="s">
        <v>125</v>
      </c>
      <c r="D150" s="125" t="s">
        <v>114</v>
      </c>
      <c r="E150" s="126" t="s">
        <v>273</v>
      </c>
      <c r="F150" s="127" t="s">
        <v>274</v>
      </c>
      <c r="G150" s="128" t="s">
        <v>128</v>
      </c>
      <c r="H150" s="129">
        <v>1019.61</v>
      </c>
      <c r="I150" s="129"/>
      <c r="J150" s="129">
        <f t="shared" si="0"/>
        <v>0</v>
      </c>
      <c r="K150" s="127"/>
      <c r="L150" s="14"/>
      <c r="M150" s="130"/>
      <c r="N150" s="131" t="s">
        <v>33</v>
      </c>
      <c r="O150" s="132">
        <v>0</v>
      </c>
      <c r="P150" s="132">
        <f t="shared" si="1"/>
        <v>0</v>
      </c>
      <c r="Q150" s="132">
        <v>0</v>
      </c>
      <c r="R150" s="132">
        <f t="shared" si="2"/>
        <v>0</v>
      </c>
      <c r="S150" s="132">
        <v>0</v>
      </c>
      <c r="T150" s="132">
        <f t="shared" si="3"/>
        <v>0</v>
      </c>
      <c r="U150" s="133"/>
      <c r="AR150" s="134" t="s">
        <v>118</v>
      </c>
      <c r="AT150" s="134" t="s">
        <v>114</v>
      </c>
      <c r="AU150" s="134" t="s">
        <v>75</v>
      </c>
      <c r="AY150" s="2" t="s">
        <v>111</v>
      </c>
      <c r="BE150" s="109">
        <f t="shared" si="4"/>
        <v>0</v>
      </c>
      <c r="BF150" s="109">
        <f t="shared" si="5"/>
        <v>0</v>
      </c>
      <c r="BG150" s="109">
        <f t="shared" si="6"/>
        <v>0</v>
      </c>
      <c r="BH150" s="109">
        <f t="shared" si="7"/>
        <v>0</v>
      </c>
      <c r="BI150" s="109">
        <f t="shared" si="8"/>
        <v>0</v>
      </c>
      <c r="BJ150" s="2" t="s">
        <v>75</v>
      </c>
      <c r="BK150" s="135">
        <f t="shared" si="9"/>
        <v>0</v>
      </c>
      <c r="BL150" s="2" t="s">
        <v>118</v>
      </c>
      <c r="BM150" s="134" t="s">
        <v>140</v>
      </c>
    </row>
    <row r="151" spans="1:65" s="13" customFormat="1" ht="24" customHeight="1" x14ac:dyDescent="0.15">
      <c r="B151" s="124"/>
      <c r="C151" s="125" t="s">
        <v>137</v>
      </c>
      <c r="D151" s="125" t="s">
        <v>114</v>
      </c>
      <c r="E151" s="126" t="s">
        <v>275</v>
      </c>
      <c r="F151" s="127" t="s">
        <v>276</v>
      </c>
      <c r="G151" s="128" t="s">
        <v>128</v>
      </c>
      <c r="H151" s="129">
        <v>164.98699999999999</v>
      </c>
      <c r="I151" s="129"/>
      <c r="J151" s="129">
        <f t="shared" si="0"/>
        <v>0</v>
      </c>
      <c r="K151" s="127"/>
      <c r="L151" s="14"/>
      <c r="M151" s="130"/>
      <c r="N151" s="131" t="s">
        <v>33</v>
      </c>
      <c r="O151" s="132">
        <v>0</v>
      </c>
      <c r="P151" s="132">
        <f t="shared" si="1"/>
        <v>0</v>
      </c>
      <c r="Q151" s="132">
        <v>0</v>
      </c>
      <c r="R151" s="132">
        <f t="shared" si="2"/>
        <v>0</v>
      </c>
      <c r="S151" s="132">
        <v>0</v>
      </c>
      <c r="T151" s="132">
        <f t="shared" si="3"/>
        <v>0</v>
      </c>
      <c r="U151" s="133"/>
      <c r="AR151" s="134" t="s">
        <v>118</v>
      </c>
      <c r="AT151" s="134" t="s">
        <v>114</v>
      </c>
      <c r="AU151" s="134" t="s">
        <v>75</v>
      </c>
      <c r="AY151" s="2" t="s">
        <v>111</v>
      </c>
      <c r="BE151" s="109">
        <f t="shared" si="4"/>
        <v>0</v>
      </c>
      <c r="BF151" s="109">
        <f t="shared" si="5"/>
        <v>0</v>
      </c>
      <c r="BG151" s="109">
        <f t="shared" si="6"/>
        <v>0</v>
      </c>
      <c r="BH151" s="109">
        <f t="shared" si="7"/>
        <v>0</v>
      </c>
      <c r="BI151" s="109">
        <f t="shared" si="8"/>
        <v>0</v>
      </c>
      <c r="BJ151" s="2" t="s">
        <v>75</v>
      </c>
      <c r="BK151" s="135">
        <f t="shared" si="9"/>
        <v>0</v>
      </c>
      <c r="BL151" s="2" t="s">
        <v>118</v>
      </c>
      <c r="BM151" s="134" t="s">
        <v>143</v>
      </c>
    </row>
    <row r="152" spans="1:65" s="13" customFormat="1" ht="24" customHeight="1" x14ac:dyDescent="0.15">
      <c r="B152" s="124"/>
      <c r="C152" s="125" t="s">
        <v>129</v>
      </c>
      <c r="D152" s="125" t="s">
        <v>114</v>
      </c>
      <c r="E152" s="126" t="s">
        <v>277</v>
      </c>
      <c r="F152" s="127" t="s">
        <v>278</v>
      </c>
      <c r="G152" s="128" t="s">
        <v>128</v>
      </c>
      <c r="H152" s="129">
        <v>101.961</v>
      </c>
      <c r="I152" s="129"/>
      <c r="J152" s="129">
        <f t="shared" si="0"/>
        <v>0</v>
      </c>
      <c r="K152" s="127"/>
      <c r="L152" s="14"/>
      <c r="M152" s="130"/>
      <c r="N152" s="131" t="s">
        <v>33</v>
      </c>
      <c r="O152" s="132">
        <v>0</v>
      </c>
      <c r="P152" s="132">
        <f t="shared" si="1"/>
        <v>0</v>
      </c>
      <c r="Q152" s="132">
        <v>0</v>
      </c>
      <c r="R152" s="132">
        <f t="shared" si="2"/>
        <v>0</v>
      </c>
      <c r="S152" s="132">
        <v>0</v>
      </c>
      <c r="T152" s="132">
        <f t="shared" si="3"/>
        <v>0</v>
      </c>
      <c r="U152" s="133"/>
      <c r="AR152" s="134" t="s">
        <v>118</v>
      </c>
      <c r="AT152" s="134" t="s">
        <v>114</v>
      </c>
      <c r="AU152" s="134" t="s">
        <v>75</v>
      </c>
      <c r="AY152" s="2" t="s">
        <v>111</v>
      </c>
      <c r="BE152" s="109">
        <f t="shared" si="4"/>
        <v>0</v>
      </c>
      <c r="BF152" s="109">
        <f t="shared" si="5"/>
        <v>0</v>
      </c>
      <c r="BG152" s="109">
        <f t="shared" si="6"/>
        <v>0</v>
      </c>
      <c r="BH152" s="109">
        <f t="shared" si="7"/>
        <v>0</v>
      </c>
      <c r="BI152" s="109">
        <f t="shared" si="8"/>
        <v>0</v>
      </c>
      <c r="BJ152" s="2" t="s">
        <v>75</v>
      </c>
      <c r="BK152" s="135">
        <f t="shared" si="9"/>
        <v>0</v>
      </c>
      <c r="BL152" s="2" t="s">
        <v>118</v>
      </c>
      <c r="BM152" s="134" t="s">
        <v>146</v>
      </c>
    </row>
    <row r="153" spans="1:65" s="13" customFormat="1" ht="16.5" customHeight="1" x14ac:dyDescent="0.15">
      <c r="B153" s="124"/>
      <c r="C153" s="125" t="s">
        <v>112</v>
      </c>
      <c r="D153" s="125" t="s">
        <v>114</v>
      </c>
      <c r="E153" s="126" t="s">
        <v>279</v>
      </c>
      <c r="F153" s="127" t="s">
        <v>280</v>
      </c>
      <c r="G153" s="128" t="s">
        <v>128</v>
      </c>
      <c r="H153" s="129">
        <v>101.961</v>
      </c>
      <c r="I153" s="129"/>
      <c r="J153" s="129">
        <f t="shared" si="0"/>
        <v>0</v>
      </c>
      <c r="K153" s="127"/>
      <c r="L153" s="14"/>
      <c r="M153" s="130"/>
      <c r="N153" s="131" t="s">
        <v>33</v>
      </c>
      <c r="O153" s="132">
        <v>0</v>
      </c>
      <c r="P153" s="132">
        <f t="shared" si="1"/>
        <v>0</v>
      </c>
      <c r="Q153" s="132">
        <v>0</v>
      </c>
      <c r="R153" s="132">
        <f t="shared" si="2"/>
        <v>0</v>
      </c>
      <c r="S153" s="132">
        <v>0</v>
      </c>
      <c r="T153" s="132">
        <f t="shared" si="3"/>
        <v>0</v>
      </c>
      <c r="U153" s="133"/>
      <c r="AR153" s="134" t="s">
        <v>118</v>
      </c>
      <c r="AT153" s="134" t="s">
        <v>114</v>
      </c>
      <c r="AU153" s="134" t="s">
        <v>75</v>
      </c>
      <c r="AY153" s="2" t="s">
        <v>111</v>
      </c>
      <c r="BE153" s="109">
        <f t="shared" si="4"/>
        <v>0</v>
      </c>
      <c r="BF153" s="109">
        <f t="shared" si="5"/>
        <v>0</v>
      </c>
      <c r="BG153" s="109">
        <f t="shared" si="6"/>
        <v>0</v>
      </c>
      <c r="BH153" s="109">
        <f t="shared" si="7"/>
        <v>0</v>
      </c>
      <c r="BI153" s="109">
        <f t="shared" si="8"/>
        <v>0</v>
      </c>
      <c r="BJ153" s="2" t="s">
        <v>75</v>
      </c>
      <c r="BK153" s="135">
        <f t="shared" si="9"/>
        <v>0</v>
      </c>
      <c r="BL153" s="2" t="s">
        <v>118</v>
      </c>
      <c r="BM153" s="134" t="s">
        <v>149</v>
      </c>
    </row>
    <row r="154" spans="1:65" s="13" customFormat="1" ht="24" customHeight="1" x14ac:dyDescent="0.15">
      <c r="B154" s="124"/>
      <c r="C154" s="125" t="s">
        <v>134</v>
      </c>
      <c r="D154" s="125" t="s">
        <v>114</v>
      </c>
      <c r="E154" s="126" t="s">
        <v>281</v>
      </c>
      <c r="F154" s="127" t="s">
        <v>282</v>
      </c>
      <c r="G154" s="128" t="s">
        <v>175</v>
      </c>
      <c r="H154" s="129">
        <v>198.82400000000001</v>
      </c>
      <c r="I154" s="129"/>
      <c r="J154" s="129">
        <f t="shared" si="0"/>
        <v>0</v>
      </c>
      <c r="K154" s="127"/>
      <c r="L154" s="14"/>
      <c r="M154" s="130"/>
      <c r="N154" s="131" t="s">
        <v>33</v>
      </c>
      <c r="O154" s="132">
        <v>0</v>
      </c>
      <c r="P154" s="132">
        <f t="shared" si="1"/>
        <v>0</v>
      </c>
      <c r="Q154" s="132">
        <v>0</v>
      </c>
      <c r="R154" s="132">
        <f t="shared" si="2"/>
        <v>0</v>
      </c>
      <c r="S154" s="132">
        <v>0</v>
      </c>
      <c r="T154" s="132">
        <f t="shared" si="3"/>
        <v>0</v>
      </c>
      <c r="U154" s="133"/>
      <c r="AR154" s="134" t="s">
        <v>118</v>
      </c>
      <c r="AT154" s="134" t="s">
        <v>114</v>
      </c>
      <c r="AU154" s="134" t="s">
        <v>75</v>
      </c>
      <c r="AY154" s="2" t="s">
        <v>111</v>
      </c>
      <c r="BE154" s="109">
        <f t="shared" si="4"/>
        <v>0</v>
      </c>
      <c r="BF154" s="109">
        <f t="shared" si="5"/>
        <v>0</v>
      </c>
      <c r="BG154" s="109">
        <f t="shared" si="6"/>
        <v>0</v>
      </c>
      <c r="BH154" s="109">
        <f t="shared" si="7"/>
        <v>0</v>
      </c>
      <c r="BI154" s="109">
        <f t="shared" si="8"/>
        <v>0</v>
      </c>
      <c r="BJ154" s="2" t="s">
        <v>75</v>
      </c>
      <c r="BK154" s="135">
        <f t="shared" si="9"/>
        <v>0</v>
      </c>
      <c r="BL154" s="2" t="s">
        <v>118</v>
      </c>
      <c r="BM154" s="134" t="s">
        <v>6</v>
      </c>
    </row>
    <row r="155" spans="1:65" s="13" customFormat="1" ht="36" customHeight="1" x14ac:dyDescent="0.15">
      <c r="B155" s="124"/>
      <c r="C155" s="125" t="s">
        <v>283</v>
      </c>
      <c r="D155" s="125" t="s">
        <v>114</v>
      </c>
      <c r="E155" s="126" t="s">
        <v>284</v>
      </c>
      <c r="F155" s="127" t="s">
        <v>285</v>
      </c>
      <c r="G155" s="128" t="s">
        <v>128</v>
      </c>
      <c r="H155" s="129">
        <v>63.026000000000003</v>
      </c>
      <c r="I155" s="129"/>
      <c r="J155" s="129">
        <f t="shared" si="0"/>
        <v>0</v>
      </c>
      <c r="K155" s="127"/>
      <c r="L155" s="14"/>
      <c r="M155" s="130"/>
      <c r="N155" s="131" t="s">
        <v>33</v>
      </c>
      <c r="O155" s="132">
        <v>0</v>
      </c>
      <c r="P155" s="132">
        <f t="shared" si="1"/>
        <v>0</v>
      </c>
      <c r="Q155" s="132">
        <v>0</v>
      </c>
      <c r="R155" s="132">
        <f t="shared" si="2"/>
        <v>0</v>
      </c>
      <c r="S155" s="132">
        <v>0</v>
      </c>
      <c r="T155" s="132">
        <f t="shared" si="3"/>
        <v>0</v>
      </c>
      <c r="U155" s="133"/>
      <c r="AR155" s="134" t="s">
        <v>118</v>
      </c>
      <c r="AT155" s="134" t="s">
        <v>114</v>
      </c>
      <c r="AU155" s="134" t="s">
        <v>75</v>
      </c>
      <c r="AY155" s="2" t="s">
        <v>111</v>
      </c>
      <c r="BE155" s="109">
        <f t="shared" si="4"/>
        <v>0</v>
      </c>
      <c r="BF155" s="109">
        <f t="shared" si="5"/>
        <v>0</v>
      </c>
      <c r="BG155" s="109">
        <f t="shared" si="6"/>
        <v>0</v>
      </c>
      <c r="BH155" s="109">
        <f t="shared" si="7"/>
        <v>0</v>
      </c>
      <c r="BI155" s="109">
        <f t="shared" si="8"/>
        <v>0</v>
      </c>
      <c r="BJ155" s="2" t="s">
        <v>75</v>
      </c>
      <c r="BK155" s="135">
        <f t="shared" si="9"/>
        <v>0</v>
      </c>
      <c r="BL155" s="2" t="s">
        <v>118</v>
      </c>
      <c r="BM155" s="134" t="s">
        <v>156</v>
      </c>
    </row>
    <row r="156" spans="1:65" s="13" customFormat="1" ht="36" customHeight="1" x14ac:dyDescent="0.15">
      <c r="B156" s="124"/>
      <c r="C156" s="125" t="s">
        <v>140</v>
      </c>
      <c r="D156" s="125" t="s">
        <v>114</v>
      </c>
      <c r="E156" s="126" t="s">
        <v>286</v>
      </c>
      <c r="F156" s="127" t="s">
        <v>287</v>
      </c>
      <c r="G156" s="128" t="s">
        <v>128</v>
      </c>
      <c r="H156" s="129">
        <v>45.018000000000001</v>
      </c>
      <c r="I156" s="129"/>
      <c r="J156" s="129">
        <f t="shared" si="0"/>
        <v>0</v>
      </c>
      <c r="K156" s="127"/>
      <c r="L156" s="14"/>
      <c r="M156" s="130"/>
      <c r="N156" s="131" t="s">
        <v>33</v>
      </c>
      <c r="O156" s="132">
        <v>0</v>
      </c>
      <c r="P156" s="132">
        <f t="shared" si="1"/>
        <v>0</v>
      </c>
      <c r="Q156" s="132">
        <v>0</v>
      </c>
      <c r="R156" s="132">
        <f t="shared" si="2"/>
        <v>0</v>
      </c>
      <c r="S156" s="132">
        <v>0</v>
      </c>
      <c r="T156" s="132">
        <f t="shared" si="3"/>
        <v>0</v>
      </c>
      <c r="U156" s="133"/>
      <c r="AR156" s="134" t="s">
        <v>118</v>
      </c>
      <c r="AT156" s="134" t="s">
        <v>114</v>
      </c>
      <c r="AU156" s="134" t="s">
        <v>75</v>
      </c>
      <c r="AY156" s="2" t="s">
        <v>111</v>
      </c>
      <c r="BE156" s="109">
        <f t="shared" si="4"/>
        <v>0</v>
      </c>
      <c r="BF156" s="109">
        <f t="shared" si="5"/>
        <v>0</v>
      </c>
      <c r="BG156" s="109">
        <f t="shared" si="6"/>
        <v>0</v>
      </c>
      <c r="BH156" s="109">
        <f t="shared" si="7"/>
        <v>0</v>
      </c>
      <c r="BI156" s="109">
        <f t="shared" si="8"/>
        <v>0</v>
      </c>
      <c r="BJ156" s="2" t="s">
        <v>75</v>
      </c>
      <c r="BK156" s="135">
        <f t="shared" si="9"/>
        <v>0</v>
      </c>
      <c r="BL156" s="2" t="s">
        <v>118</v>
      </c>
      <c r="BM156" s="134" t="s">
        <v>160</v>
      </c>
    </row>
    <row r="157" spans="1:65" ht="16.5" customHeight="1" x14ac:dyDescent="0.15">
      <c r="A157" s="13"/>
      <c r="B157" s="124"/>
      <c r="C157" s="141" t="s">
        <v>157</v>
      </c>
      <c r="D157" s="141" t="s">
        <v>288</v>
      </c>
      <c r="E157" s="142" t="s">
        <v>289</v>
      </c>
      <c r="F157" s="143" t="s">
        <v>290</v>
      </c>
      <c r="G157" s="144" t="s">
        <v>175</v>
      </c>
      <c r="H157" s="145">
        <v>99.04</v>
      </c>
      <c r="I157" s="145"/>
      <c r="J157" s="145">
        <f t="shared" si="0"/>
        <v>0</v>
      </c>
      <c r="K157" s="143"/>
      <c r="L157" s="146"/>
      <c r="M157" s="147"/>
      <c r="N157" s="148" t="s">
        <v>33</v>
      </c>
      <c r="O157" s="132">
        <v>0</v>
      </c>
      <c r="P157" s="132">
        <f t="shared" si="1"/>
        <v>0</v>
      </c>
      <c r="Q157" s="132">
        <v>0</v>
      </c>
      <c r="R157" s="132">
        <f t="shared" si="2"/>
        <v>0</v>
      </c>
      <c r="S157" s="132">
        <v>0</v>
      </c>
      <c r="T157" s="132">
        <f t="shared" si="3"/>
        <v>0</v>
      </c>
      <c r="U157" s="133"/>
      <c r="AR157" s="134" t="s">
        <v>129</v>
      </c>
      <c r="AT157" s="134" t="s">
        <v>288</v>
      </c>
      <c r="AU157" s="134" t="s">
        <v>75</v>
      </c>
      <c r="AY157" s="2" t="s">
        <v>111</v>
      </c>
      <c r="BE157" s="109">
        <f t="shared" si="4"/>
        <v>0</v>
      </c>
      <c r="BF157" s="109">
        <f t="shared" si="5"/>
        <v>0</v>
      </c>
      <c r="BG157" s="109">
        <f t="shared" si="6"/>
        <v>0</v>
      </c>
      <c r="BH157" s="109">
        <f t="shared" si="7"/>
        <v>0</v>
      </c>
      <c r="BI157" s="109">
        <f t="shared" si="8"/>
        <v>0</v>
      </c>
      <c r="BJ157" s="2" t="s">
        <v>75</v>
      </c>
      <c r="BK157" s="135">
        <f t="shared" si="9"/>
        <v>0</v>
      </c>
      <c r="BL157" s="2" t="s">
        <v>118</v>
      </c>
      <c r="BM157" s="134" t="s">
        <v>163</v>
      </c>
    </row>
    <row r="158" spans="1:65" s="111" customFormat="1" ht="22.9" customHeight="1" x14ac:dyDescent="0.2">
      <c r="B158" s="112"/>
      <c r="D158" s="113" t="s">
        <v>66</v>
      </c>
      <c r="E158" s="122" t="s">
        <v>122</v>
      </c>
      <c r="F158" s="122" t="s">
        <v>291</v>
      </c>
      <c r="J158" s="123">
        <f>BK158</f>
        <v>0</v>
      </c>
      <c r="L158" s="112"/>
      <c r="M158" s="116"/>
      <c r="N158" s="117"/>
      <c r="O158" s="117"/>
      <c r="P158" s="118">
        <f>SUM(P159:P160)</f>
        <v>0</v>
      </c>
      <c r="Q158" s="117"/>
      <c r="R158" s="118">
        <f>SUM(R159:R160)</f>
        <v>0</v>
      </c>
      <c r="S158" s="117"/>
      <c r="T158" s="118">
        <f>SUM(T159:T160)</f>
        <v>0</v>
      </c>
      <c r="U158" s="119"/>
      <c r="AR158" s="113" t="s">
        <v>10</v>
      </c>
      <c r="AT158" s="120" t="s">
        <v>66</v>
      </c>
      <c r="AU158" s="120" t="s">
        <v>10</v>
      </c>
      <c r="AY158" s="113" t="s">
        <v>111</v>
      </c>
      <c r="BK158" s="121">
        <f>SUM(BK159:BK160)</f>
        <v>0</v>
      </c>
    </row>
    <row r="159" spans="1:65" s="13" customFormat="1" ht="36" customHeight="1" x14ac:dyDescent="0.15">
      <c r="B159" s="124"/>
      <c r="C159" s="125" t="s">
        <v>143</v>
      </c>
      <c r="D159" s="125" t="s">
        <v>114</v>
      </c>
      <c r="E159" s="126" t="s">
        <v>292</v>
      </c>
      <c r="F159" s="127" t="s">
        <v>293</v>
      </c>
      <c r="G159" s="128" t="s">
        <v>128</v>
      </c>
      <c r="H159" s="129">
        <v>2.4209999999999998</v>
      </c>
      <c r="I159" s="129"/>
      <c r="J159" s="129">
        <f>ROUND(I159*H159,3)</f>
        <v>0</v>
      </c>
      <c r="K159" s="127"/>
      <c r="L159" s="14"/>
      <c r="M159" s="130"/>
      <c r="N159" s="131" t="s">
        <v>33</v>
      </c>
      <c r="O159" s="132">
        <v>0</v>
      </c>
      <c r="P159" s="132">
        <f>O159*H159</f>
        <v>0</v>
      </c>
      <c r="Q159" s="132">
        <v>0</v>
      </c>
      <c r="R159" s="132">
        <f>Q159*H159</f>
        <v>0</v>
      </c>
      <c r="S159" s="132">
        <v>0</v>
      </c>
      <c r="T159" s="132">
        <f>S159*H159</f>
        <v>0</v>
      </c>
      <c r="U159" s="133"/>
      <c r="AR159" s="134" t="s">
        <v>118</v>
      </c>
      <c r="AT159" s="134" t="s">
        <v>114</v>
      </c>
      <c r="AU159" s="134" t="s">
        <v>75</v>
      </c>
      <c r="AY159" s="2" t="s">
        <v>111</v>
      </c>
      <c r="BE159" s="109">
        <f>IF(N159="základná",J159,0)</f>
        <v>0</v>
      </c>
      <c r="BF159" s="109">
        <f>IF(N159="znížená",J159,0)</f>
        <v>0</v>
      </c>
      <c r="BG159" s="109">
        <f>IF(N159="zákl. prenesená",J159,0)</f>
        <v>0</v>
      </c>
      <c r="BH159" s="109">
        <f>IF(N159="zníž. prenesená",J159,0)</f>
        <v>0</v>
      </c>
      <c r="BI159" s="109">
        <f>IF(N159="nulová",J159,0)</f>
        <v>0</v>
      </c>
      <c r="BJ159" s="2" t="s">
        <v>75</v>
      </c>
      <c r="BK159" s="135">
        <f>ROUND(I159*H159,3)</f>
        <v>0</v>
      </c>
      <c r="BL159" s="2" t="s">
        <v>118</v>
      </c>
      <c r="BM159" s="134" t="s">
        <v>168</v>
      </c>
    </row>
    <row r="160" spans="1:65" s="13" customFormat="1" ht="24" customHeight="1" x14ac:dyDescent="0.15">
      <c r="B160" s="124"/>
      <c r="C160" s="125" t="s">
        <v>164</v>
      </c>
      <c r="D160" s="125" t="s">
        <v>114</v>
      </c>
      <c r="E160" s="126" t="s">
        <v>294</v>
      </c>
      <c r="F160" s="127" t="s">
        <v>295</v>
      </c>
      <c r="G160" s="128" t="s">
        <v>133</v>
      </c>
      <c r="H160" s="129">
        <v>81.558000000000007</v>
      </c>
      <c r="I160" s="129"/>
      <c r="J160" s="129">
        <f>ROUND(I160*H160,3)</f>
        <v>0</v>
      </c>
      <c r="K160" s="127"/>
      <c r="L160" s="14"/>
      <c r="M160" s="130"/>
      <c r="N160" s="131" t="s">
        <v>33</v>
      </c>
      <c r="O160" s="132">
        <v>0</v>
      </c>
      <c r="P160" s="132">
        <f>O160*H160</f>
        <v>0</v>
      </c>
      <c r="Q160" s="132">
        <v>0</v>
      </c>
      <c r="R160" s="132">
        <f>Q160*H160</f>
        <v>0</v>
      </c>
      <c r="S160" s="132">
        <v>0</v>
      </c>
      <c r="T160" s="132">
        <f>S160*H160</f>
        <v>0</v>
      </c>
      <c r="U160" s="133"/>
      <c r="AR160" s="134" t="s">
        <v>118</v>
      </c>
      <c r="AT160" s="134" t="s">
        <v>114</v>
      </c>
      <c r="AU160" s="134" t="s">
        <v>75</v>
      </c>
      <c r="AY160" s="2" t="s">
        <v>111</v>
      </c>
      <c r="BE160" s="109">
        <f>IF(N160="základná",J160,0)</f>
        <v>0</v>
      </c>
      <c r="BF160" s="109">
        <f>IF(N160="znížená",J160,0)</f>
        <v>0</v>
      </c>
      <c r="BG160" s="109">
        <f>IF(N160="zákl. prenesená",J160,0)</f>
        <v>0</v>
      </c>
      <c r="BH160" s="109">
        <f>IF(N160="zníž. prenesená",J160,0)</f>
        <v>0</v>
      </c>
      <c r="BI160" s="109">
        <f>IF(N160="nulová",J160,0)</f>
        <v>0</v>
      </c>
      <c r="BJ160" s="2" t="s">
        <v>75</v>
      </c>
      <c r="BK160" s="135">
        <f>ROUND(I160*H160,3)</f>
        <v>0</v>
      </c>
      <c r="BL160" s="2" t="s">
        <v>118</v>
      </c>
      <c r="BM160" s="134" t="s">
        <v>171</v>
      </c>
    </row>
    <row r="161" spans="2:65" s="111" customFormat="1" ht="22.9" customHeight="1" x14ac:dyDescent="0.2">
      <c r="B161" s="112"/>
      <c r="D161" s="113" t="s">
        <v>66</v>
      </c>
      <c r="E161" s="122" t="s">
        <v>118</v>
      </c>
      <c r="F161" s="122" t="s">
        <v>296</v>
      </c>
      <c r="J161" s="123">
        <f>BK161</f>
        <v>0</v>
      </c>
      <c r="L161" s="112"/>
      <c r="M161" s="116"/>
      <c r="N161" s="117"/>
      <c r="O161" s="117"/>
      <c r="P161" s="118">
        <f>SUM(P162:P169)</f>
        <v>0</v>
      </c>
      <c r="Q161" s="117"/>
      <c r="R161" s="118">
        <f>SUM(R162:R169)</f>
        <v>0</v>
      </c>
      <c r="S161" s="117"/>
      <c r="T161" s="118">
        <f>SUM(T162:T169)</f>
        <v>0</v>
      </c>
      <c r="U161" s="119"/>
      <c r="AR161" s="113" t="s">
        <v>10</v>
      </c>
      <c r="AT161" s="120" t="s">
        <v>66</v>
      </c>
      <c r="AU161" s="120" t="s">
        <v>10</v>
      </c>
      <c r="AY161" s="113" t="s">
        <v>111</v>
      </c>
      <c r="BK161" s="121">
        <f>SUM(BK162:BK169)</f>
        <v>0</v>
      </c>
    </row>
    <row r="162" spans="2:65" s="13" customFormat="1" ht="16.5" customHeight="1" x14ac:dyDescent="0.15">
      <c r="B162" s="124"/>
      <c r="C162" s="125" t="s">
        <v>146</v>
      </c>
      <c r="D162" s="125" t="s">
        <v>114</v>
      </c>
      <c r="E162" s="126" t="s">
        <v>297</v>
      </c>
      <c r="F162" s="127" t="s">
        <v>298</v>
      </c>
      <c r="G162" s="128" t="s">
        <v>128</v>
      </c>
      <c r="H162" s="129">
        <v>23.678999999999998</v>
      </c>
      <c r="I162" s="129"/>
      <c r="J162" s="129">
        <f t="shared" ref="J162:J169" si="10">ROUND(I162*H162,3)</f>
        <v>0</v>
      </c>
      <c r="K162" s="127"/>
      <c r="L162" s="14"/>
      <c r="M162" s="130"/>
      <c r="N162" s="131" t="s">
        <v>33</v>
      </c>
      <c r="O162" s="132">
        <v>0</v>
      </c>
      <c r="P162" s="132">
        <f t="shared" ref="P162:P169" si="11">O162*H162</f>
        <v>0</v>
      </c>
      <c r="Q162" s="132">
        <v>0</v>
      </c>
      <c r="R162" s="132">
        <f t="shared" ref="R162:R169" si="12">Q162*H162</f>
        <v>0</v>
      </c>
      <c r="S162" s="132">
        <v>0</v>
      </c>
      <c r="T162" s="132">
        <f t="shared" ref="T162:T169" si="13">S162*H162</f>
        <v>0</v>
      </c>
      <c r="U162" s="133"/>
      <c r="AR162" s="134" t="s">
        <v>118</v>
      </c>
      <c r="AT162" s="134" t="s">
        <v>114</v>
      </c>
      <c r="AU162" s="134" t="s">
        <v>75</v>
      </c>
      <c r="AY162" s="2" t="s">
        <v>111</v>
      </c>
      <c r="BE162" s="109">
        <f t="shared" ref="BE162:BE169" si="14">IF(N162="základná",J162,0)</f>
        <v>0</v>
      </c>
      <c r="BF162" s="109">
        <f t="shared" ref="BF162:BF169" si="15">IF(N162="znížená",J162,0)</f>
        <v>0</v>
      </c>
      <c r="BG162" s="109">
        <f t="shared" ref="BG162:BG169" si="16">IF(N162="zákl. prenesená",J162,0)</f>
        <v>0</v>
      </c>
      <c r="BH162" s="109">
        <f t="shared" ref="BH162:BH169" si="17">IF(N162="zníž. prenesená",J162,0)</f>
        <v>0</v>
      </c>
      <c r="BI162" s="109">
        <f t="shared" ref="BI162:BI169" si="18">IF(N162="nulová",J162,0)</f>
        <v>0</v>
      </c>
      <c r="BJ162" s="2" t="s">
        <v>75</v>
      </c>
      <c r="BK162" s="135">
        <f t="shared" ref="BK162:BK169" si="19">ROUND(I162*H162,3)</f>
        <v>0</v>
      </c>
      <c r="BL162" s="2" t="s">
        <v>118</v>
      </c>
      <c r="BM162" s="134" t="s">
        <v>176</v>
      </c>
    </row>
    <row r="163" spans="2:65" s="13" customFormat="1" ht="24" customHeight="1" x14ac:dyDescent="0.15">
      <c r="B163" s="124"/>
      <c r="C163" s="125" t="s">
        <v>172</v>
      </c>
      <c r="D163" s="125" t="s">
        <v>114</v>
      </c>
      <c r="E163" s="126" t="s">
        <v>299</v>
      </c>
      <c r="F163" s="127" t="s">
        <v>300</v>
      </c>
      <c r="G163" s="128" t="s">
        <v>133</v>
      </c>
      <c r="H163" s="129">
        <v>152.60300000000001</v>
      </c>
      <c r="I163" s="129"/>
      <c r="J163" s="129">
        <f t="shared" si="10"/>
        <v>0</v>
      </c>
      <c r="K163" s="127"/>
      <c r="L163" s="14"/>
      <c r="M163" s="130"/>
      <c r="N163" s="131" t="s">
        <v>33</v>
      </c>
      <c r="O163" s="132">
        <v>0</v>
      </c>
      <c r="P163" s="132">
        <f t="shared" si="11"/>
        <v>0</v>
      </c>
      <c r="Q163" s="132">
        <v>0</v>
      </c>
      <c r="R163" s="132">
        <f t="shared" si="12"/>
        <v>0</v>
      </c>
      <c r="S163" s="132">
        <v>0</v>
      </c>
      <c r="T163" s="132">
        <f t="shared" si="13"/>
        <v>0</v>
      </c>
      <c r="U163" s="133"/>
      <c r="AR163" s="134" t="s">
        <v>118</v>
      </c>
      <c r="AT163" s="134" t="s">
        <v>114</v>
      </c>
      <c r="AU163" s="134" t="s">
        <v>75</v>
      </c>
      <c r="AY163" s="2" t="s">
        <v>111</v>
      </c>
      <c r="BE163" s="109">
        <f t="shared" si="14"/>
        <v>0</v>
      </c>
      <c r="BF163" s="109">
        <f t="shared" si="15"/>
        <v>0</v>
      </c>
      <c r="BG163" s="109">
        <f t="shared" si="16"/>
        <v>0</v>
      </c>
      <c r="BH163" s="109">
        <f t="shared" si="17"/>
        <v>0</v>
      </c>
      <c r="BI163" s="109">
        <f t="shared" si="18"/>
        <v>0</v>
      </c>
      <c r="BJ163" s="2" t="s">
        <v>75</v>
      </c>
      <c r="BK163" s="135">
        <f t="shared" si="19"/>
        <v>0</v>
      </c>
      <c r="BL163" s="2" t="s">
        <v>118</v>
      </c>
      <c r="BM163" s="134" t="s">
        <v>179</v>
      </c>
    </row>
    <row r="164" spans="2:65" s="13" customFormat="1" ht="24" customHeight="1" x14ac:dyDescent="0.15">
      <c r="B164" s="124"/>
      <c r="C164" s="125" t="s">
        <v>149</v>
      </c>
      <c r="D164" s="125" t="s">
        <v>114</v>
      </c>
      <c r="E164" s="126" t="s">
        <v>301</v>
      </c>
      <c r="F164" s="127" t="s">
        <v>302</v>
      </c>
      <c r="G164" s="128" t="s">
        <v>133</v>
      </c>
      <c r="H164" s="129">
        <v>152.60300000000001</v>
      </c>
      <c r="I164" s="129"/>
      <c r="J164" s="129">
        <f t="shared" si="10"/>
        <v>0</v>
      </c>
      <c r="K164" s="127"/>
      <c r="L164" s="14"/>
      <c r="M164" s="130"/>
      <c r="N164" s="131" t="s">
        <v>33</v>
      </c>
      <c r="O164" s="132">
        <v>0</v>
      </c>
      <c r="P164" s="132">
        <f t="shared" si="11"/>
        <v>0</v>
      </c>
      <c r="Q164" s="132">
        <v>0</v>
      </c>
      <c r="R164" s="132">
        <f t="shared" si="12"/>
        <v>0</v>
      </c>
      <c r="S164" s="132">
        <v>0</v>
      </c>
      <c r="T164" s="132">
        <f t="shared" si="13"/>
        <v>0</v>
      </c>
      <c r="U164" s="133"/>
      <c r="AR164" s="134" t="s">
        <v>118</v>
      </c>
      <c r="AT164" s="134" t="s">
        <v>114</v>
      </c>
      <c r="AU164" s="134" t="s">
        <v>75</v>
      </c>
      <c r="AY164" s="2" t="s">
        <v>111</v>
      </c>
      <c r="BE164" s="109">
        <f t="shared" si="14"/>
        <v>0</v>
      </c>
      <c r="BF164" s="109">
        <f t="shared" si="15"/>
        <v>0</v>
      </c>
      <c r="BG164" s="109">
        <f t="shared" si="16"/>
        <v>0</v>
      </c>
      <c r="BH164" s="109">
        <f t="shared" si="17"/>
        <v>0</v>
      </c>
      <c r="BI164" s="109">
        <f t="shared" si="18"/>
        <v>0</v>
      </c>
      <c r="BJ164" s="2" t="s">
        <v>75</v>
      </c>
      <c r="BK164" s="135">
        <f t="shared" si="19"/>
        <v>0</v>
      </c>
      <c r="BL164" s="2" t="s">
        <v>118</v>
      </c>
      <c r="BM164" s="134" t="s">
        <v>183</v>
      </c>
    </row>
    <row r="165" spans="2:65" s="13" customFormat="1" ht="24" customHeight="1" x14ac:dyDescent="0.15">
      <c r="B165" s="124"/>
      <c r="C165" s="125" t="s">
        <v>180</v>
      </c>
      <c r="D165" s="125" t="s">
        <v>114</v>
      </c>
      <c r="E165" s="126" t="s">
        <v>303</v>
      </c>
      <c r="F165" s="127" t="s">
        <v>304</v>
      </c>
      <c r="G165" s="128" t="s">
        <v>175</v>
      </c>
      <c r="H165" s="129">
        <v>2.7229999999999999</v>
      </c>
      <c r="I165" s="129"/>
      <c r="J165" s="129">
        <f t="shared" si="10"/>
        <v>0</v>
      </c>
      <c r="K165" s="127"/>
      <c r="L165" s="14"/>
      <c r="M165" s="130"/>
      <c r="N165" s="131" t="s">
        <v>33</v>
      </c>
      <c r="O165" s="132">
        <v>0</v>
      </c>
      <c r="P165" s="132">
        <f t="shared" si="11"/>
        <v>0</v>
      </c>
      <c r="Q165" s="132">
        <v>0</v>
      </c>
      <c r="R165" s="132">
        <f t="shared" si="12"/>
        <v>0</v>
      </c>
      <c r="S165" s="132">
        <v>0</v>
      </c>
      <c r="T165" s="132">
        <f t="shared" si="13"/>
        <v>0</v>
      </c>
      <c r="U165" s="133"/>
      <c r="AR165" s="134" t="s">
        <v>118</v>
      </c>
      <c r="AT165" s="134" t="s">
        <v>114</v>
      </c>
      <c r="AU165" s="134" t="s">
        <v>75</v>
      </c>
      <c r="AY165" s="2" t="s">
        <v>111</v>
      </c>
      <c r="BE165" s="109">
        <f t="shared" si="14"/>
        <v>0</v>
      </c>
      <c r="BF165" s="109">
        <f t="shared" si="15"/>
        <v>0</v>
      </c>
      <c r="BG165" s="109">
        <f t="shared" si="16"/>
        <v>0</v>
      </c>
      <c r="BH165" s="109">
        <f t="shared" si="17"/>
        <v>0</v>
      </c>
      <c r="BI165" s="109">
        <f t="shared" si="18"/>
        <v>0</v>
      </c>
      <c r="BJ165" s="2" t="s">
        <v>75</v>
      </c>
      <c r="BK165" s="135">
        <f t="shared" si="19"/>
        <v>0</v>
      </c>
      <c r="BL165" s="2" t="s">
        <v>118</v>
      </c>
      <c r="BM165" s="134" t="s">
        <v>186</v>
      </c>
    </row>
    <row r="166" spans="2:65" s="13" customFormat="1" ht="16.5" customHeight="1" x14ac:dyDescent="0.15">
      <c r="B166" s="124"/>
      <c r="C166" s="125" t="s">
        <v>6</v>
      </c>
      <c r="D166" s="125" t="s">
        <v>114</v>
      </c>
      <c r="E166" s="126" t="s">
        <v>305</v>
      </c>
      <c r="F166" s="127" t="s">
        <v>306</v>
      </c>
      <c r="G166" s="128" t="s">
        <v>128</v>
      </c>
      <c r="H166" s="129">
        <v>3.9249999999999998</v>
      </c>
      <c r="I166" s="129"/>
      <c r="J166" s="129">
        <f t="shared" si="10"/>
        <v>0</v>
      </c>
      <c r="K166" s="127"/>
      <c r="L166" s="14"/>
      <c r="M166" s="130"/>
      <c r="N166" s="131" t="s">
        <v>33</v>
      </c>
      <c r="O166" s="132">
        <v>0</v>
      </c>
      <c r="P166" s="132">
        <f t="shared" si="11"/>
        <v>0</v>
      </c>
      <c r="Q166" s="132">
        <v>0</v>
      </c>
      <c r="R166" s="132">
        <f t="shared" si="12"/>
        <v>0</v>
      </c>
      <c r="S166" s="132">
        <v>0</v>
      </c>
      <c r="T166" s="132">
        <f t="shared" si="13"/>
        <v>0</v>
      </c>
      <c r="U166" s="133"/>
      <c r="AR166" s="134" t="s">
        <v>118</v>
      </c>
      <c r="AT166" s="134" t="s">
        <v>114</v>
      </c>
      <c r="AU166" s="134" t="s">
        <v>75</v>
      </c>
      <c r="AY166" s="2" t="s">
        <v>111</v>
      </c>
      <c r="BE166" s="109">
        <f t="shared" si="14"/>
        <v>0</v>
      </c>
      <c r="BF166" s="109">
        <f t="shared" si="15"/>
        <v>0</v>
      </c>
      <c r="BG166" s="109">
        <f t="shared" si="16"/>
        <v>0</v>
      </c>
      <c r="BH166" s="109">
        <f t="shared" si="17"/>
        <v>0</v>
      </c>
      <c r="BI166" s="109">
        <f t="shared" si="18"/>
        <v>0</v>
      </c>
      <c r="BJ166" s="2" t="s">
        <v>75</v>
      </c>
      <c r="BK166" s="135">
        <f t="shared" si="19"/>
        <v>0</v>
      </c>
      <c r="BL166" s="2" t="s">
        <v>118</v>
      </c>
      <c r="BM166" s="134" t="s">
        <v>190</v>
      </c>
    </row>
    <row r="167" spans="2:65" s="13" customFormat="1" ht="24" customHeight="1" x14ac:dyDescent="0.15">
      <c r="B167" s="124"/>
      <c r="C167" s="125" t="s">
        <v>187</v>
      </c>
      <c r="D167" s="125" t="s">
        <v>114</v>
      </c>
      <c r="E167" s="126" t="s">
        <v>307</v>
      </c>
      <c r="F167" s="127" t="s">
        <v>308</v>
      </c>
      <c r="G167" s="128" t="s">
        <v>175</v>
      </c>
      <c r="H167" s="129">
        <v>0.60799999999999998</v>
      </c>
      <c r="I167" s="129"/>
      <c r="J167" s="129">
        <f t="shared" si="10"/>
        <v>0</v>
      </c>
      <c r="K167" s="127"/>
      <c r="L167" s="14"/>
      <c r="M167" s="130"/>
      <c r="N167" s="131" t="s">
        <v>33</v>
      </c>
      <c r="O167" s="132">
        <v>0</v>
      </c>
      <c r="P167" s="132">
        <f t="shared" si="11"/>
        <v>0</v>
      </c>
      <c r="Q167" s="132">
        <v>0</v>
      </c>
      <c r="R167" s="132">
        <f t="shared" si="12"/>
        <v>0</v>
      </c>
      <c r="S167" s="132">
        <v>0</v>
      </c>
      <c r="T167" s="132">
        <f t="shared" si="13"/>
        <v>0</v>
      </c>
      <c r="U167" s="133"/>
      <c r="AR167" s="134" t="s">
        <v>118</v>
      </c>
      <c r="AT167" s="134" t="s">
        <v>114</v>
      </c>
      <c r="AU167" s="134" t="s">
        <v>75</v>
      </c>
      <c r="AY167" s="2" t="s">
        <v>111</v>
      </c>
      <c r="BE167" s="109">
        <f t="shared" si="14"/>
        <v>0</v>
      </c>
      <c r="BF167" s="109">
        <f t="shared" si="15"/>
        <v>0</v>
      </c>
      <c r="BG167" s="109">
        <f t="shared" si="16"/>
        <v>0</v>
      </c>
      <c r="BH167" s="109">
        <f t="shared" si="17"/>
        <v>0</v>
      </c>
      <c r="BI167" s="109">
        <f t="shared" si="18"/>
        <v>0</v>
      </c>
      <c r="BJ167" s="2" t="s">
        <v>75</v>
      </c>
      <c r="BK167" s="135">
        <f t="shared" si="19"/>
        <v>0</v>
      </c>
      <c r="BL167" s="2" t="s">
        <v>118</v>
      </c>
      <c r="BM167" s="134" t="s">
        <v>198</v>
      </c>
    </row>
    <row r="168" spans="2:65" s="13" customFormat="1" ht="24" customHeight="1" x14ac:dyDescent="0.15">
      <c r="B168" s="124"/>
      <c r="C168" s="125" t="s">
        <v>156</v>
      </c>
      <c r="D168" s="125" t="s">
        <v>114</v>
      </c>
      <c r="E168" s="126" t="s">
        <v>309</v>
      </c>
      <c r="F168" s="127" t="s">
        <v>310</v>
      </c>
      <c r="G168" s="128" t="s">
        <v>133</v>
      </c>
      <c r="H168" s="129">
        <v>8.9670000000000005</v>
      </c>
      <c r="I168" s="129"/>
      <c r="J168" s="129">
        <f t="shared" si="10"/>
        <v>0</v>
      </c>
      <c r="K168" s="127"/>
      <c r="L168" s="14"/>
      <c r="M168" s="130"/>
      <c r="N168" s="131" t="s">
        <v>33</v>
      </c>
      <c r="O168" s="132">
        <v>0</v>
      </c>
      <c r="P168" s="132">
        <f t="shared" si="11"/>
        <v>0</v>
      </c>
      <c r="Q168" s="132">
        <v>0</v>
      </c>
      <c r="R168" s="132">
        <f t="shared" si="12"/>
        <v>0</v>
      </c>
      <c r="S168" s="132">
        <v>0</v>
      </c>
      <c r="T168" s="132">
        <f t="shared" si="13"/>
        <v>0</v>
      </c>
      <c r="U168" s="133"/>
      <c r="AR168" s="134" t="s">
        <v>118</v>
      </c>
      <c r="AT168" s="134" t="s">
        <v>114</v>
      </c>
      <c r="AU168" s="134" t="s">
        <v>75</v>
      </c>
      <c r="AY168" s="2" t="s">
        <v>111</v>
      </c>
      <c r="BE168" s="109">
        <f t="shared" si="14"/>
        <v>0</v>
      </c>
      <c r="BF168" s="109">
        <f t="shared" si="15"/>
        <v>0</v>
      </c>
      <c r="BG168" s="109">
        <f t="shared" si="16"/>
        <v>0</v>
      </c>
      <c r="BH168" s="109">
        <f t="shared" si="17"/>
        <v>0</v>
      </c>
      <c r="BI168" s="109">
        <f t="shared" si="18"/>
        <v>0</v>
      </c>
      <c r="BJ168" s="2" t="s">
        <v>75</v>
      </c>
      <c r="BK168" s="135">
        <f t="shared" si="19"/>
        <v>0</v>
      </c>
      <c r="BL168" s="2" t="s">
        <v>118</v>
      </c>
      <c r="BM168" s="134" t="s">
        <v>201</v>
      </c>
    </row>
    <row r="169" spans="2:65" s="13" customFormat="1" ht="24" customHeight="1" x14ac:dyDescent="0.15">
      <c r="B169" s="124"/>
      <c r="C169" s="125" t="s">
        <v>311</v>
      </c>
      <c r="D169" s="125" t="s">
        <v>114</v>
      </c>
      <c r="E169" s="126" t="s">
        <v>312</v>
      </c>
      <c r="F169" s="127" t="s">
        <v>313</v>
      </c>
      <c r="G169" s="128" t="s">
        <v>133</v>
      </c>
      <c r="H169" s="129">
        <v>8.9670000000000005</v>
      </c>
      <c r="I169" s="129"/>
      <c r="J169" s="129">
        <f t="shared" si="10"/>
        <v>0</v>
      </c>
      <c r="K169" s="127"/>
      <c r="L169" s="14"/>
      <c r="M169" s="130"/>
      <c r="N169" s="131" t="s">
        <v>33</v>
      </c>
      <c r="O169" s="132">
        <v>0</v>
      </c>
      <c r="P169" s="132">
        <f t="shared" si="11"/>
        <v>0</v>
      </c>
      <c r="Q169" s="132">
        <v>0</v>
      </c>
      <c r="R169" s="132">
        <f t="shared" si="12"/>
        <v>0</v>
      </c>
      <c r="S169" s="132">
        <v>0</v>
      </c>
      <c r="T169" s="132">
        <f t="shared" si="13"/>
        <v>0</v>
      </c>
      <c r="U169" s="133"/>
      <c r="AR169" s="134" t="s">
        <v>118</v>
      </c>
      <c r="AT169" s="134" t="s">
        <v>114</v>
      </c>
      <c r="AU169" s="134" t="s">
        <v>75</v>
      </c>
      <c r="AY169" s="2" t="s">
        <v>111</v>
      </c>
      <c r="BE169" s="109">
        <f t="shared" si="14"/>
        <v>0</v>
      </c>
      <c r="BF169" s="109">
        <f t="shared" si="15"/>
        <v>0</v>
      </c>
      <c r="BG169" s="109">
        <f t="shared" si="16"/>
        <v>0</v>
      </c>
      <c r="BH169" s="109">
        <f t="shared" si="17"/>
        <v>0</v>
      </c>
      <c r="BI169" s="109">
        <f t="shared" si="18"/>
        <v>0</v>
      </c>
      <c r="BJ169" s="2" t="s">
        <v>75</v>
      </c>
      <c r="BK169" s="135">
        <f t="shared" si="19"/>
        <v>0</v>
      </c>
      <c r="BL169" s="2" t="s">
        <v>118</v>
      </c>
      <c r="BM169" s="134" t="s">
        <v>206</v>
      </c>
    </row>
    <row r="170" spans="2:65" s="111" customFormat="1" ht="22.9" customHeight="1" x14ac:dyDescent="0.2">
      <c r="B170" s="112"/>
      <c r="D170" s="113" t="s">
        <v>66</v>
      </c>
      <c r="E170" s="122" t="s">
        <v>130</v>
      </c>
      <c r="F170" s="122" t="s">
        <v>314</v>
      </c>
      <c r="J170" s="123">
        <f>BK170</f>
        <v>0</v>
      </c>
      <c r="L170" s="112"/>
      <c r="M170" s="116"/>
      <c r="N170" s="117"/>
      <c r="O170" s="117"/>
      <c r="P170" s="118">
        <v>0</v>
      </c>
      <c r="Q170" s="117"/>
      <c r="R170" s="118">
        <v>0</v>
      </c>
      <c r="S170" s="117"/>
      <c r="T170" s="118">
        <v>0</v>
      </c>
      <c r="U170" s="119"/>
      <c r="AR170" s="113" t="s">
        <v>10</v>
      </c>
      <c r="AT170" s="120" t="s">
        <v>66</v>
      </c>
      <c r="AU170" s="120" t="s">
        <v>10</v>
      </c>
      <c r="AY170" s="113" t="s">
        <v>111</v>
      </c>
      <c r="BK170" s="121">
        <v>0</v>
      </c>
    </row>
    <row r="171" spans="2:65" s="111" customFormat="1" ht="22.9" customHeight="1" x14ac:dyDescent="0.2">
      <c r="B171" s="112"/>
      <c r="D171" s="113" t="s">
        <v>66</v>
      </c>
      <c r="E171" s="122" t="s">
        <v>125</v>
      </c>
      <c r="F171" s="122" t="s">
        <v>315</v>
      </c>
      <c r="J171" s="123">
        <f>BK171</f>
        <v>0</v>
      </c>
      <c r="L171" s="112"/>
      <c r="M171" s="116"/>
      <c r="N171" s="117"/>
      <c r="O171" s="117"/>
      <c r="P171" s="118">
        <f>SUM(P172:P194)</f>
        <v>254.40510616</v>
      </c>
      <c r="Q171" s="117"/>
      <c r="R171" s="118">
        <f>SUM(R172:R194)</f>
        <v>2.79113904</v>
      </c>
      <c r="S171" s="117"/>
      <c r="T171" s="118">
        <f>SUM(T172:T194)</f>
        <v>0</v>
      </c>
      <c r="U171" s="119"/>
      <c r="AR171" s="113" t="s">
        <v>10</v>
      </c>
      <c r="AT171" s="120" t="s">
        <v>66</v>
      </c>
      <c r="AU171" s="120" t="s">
        <v>10</v>
      </c>
      <c r="AY171" s="113" t="s">
        <v>111</v>
      </c>
      <c r="BK171" s="121">
        <f>SUM(BK172:BK194)</f>
        <v>0</v>
      </c>
    </row>
    <row r="172" spans="2:65" s="13" customFormat="1" ht="24" customHeight="1" x14ac:dyDescent="0.15">
      <c r="B172" s="124"/>
      <c r="C172" s="125" t="s">
        <v>183</v>
      </c>
      <c r="D172" s="125" t="s">
        <v>114</v>
      </c>
      <c r="E172" s="126" t="s">
        <v>316</v>
      </c>
      <c r="F172" s="127" t="s">
        <v>317</v>
      </c>
      <c r="G172" s="128" t="s">
        <v>133</v>
      </c>
      <c r="H172" s="129">
        <v>167.96600000000001</v>
      </c>
      <c r="I172" s="129"/>
      <c r="J172" s="129">
        <f t="shared" ref="J172:J194" si="20">ROUND(I172*H172,3)</f>
        <v>0</v>
      </c>
      <c r="K172" s="127"/>
      <c r="L172" s="14"/>
      <c r="M172" s="130"/>
      <c r="N172" s="131" t="s">
        <v>33</v>
      </c>
      <c r="O172" s="132">
        <v>0</v>
      </c>
      <c r="P172" s="132">
        <f t="shared" ref="P172:P194" si="21">O172*H172</f>
        <v>0</v>
      </c>
      <c r="Q172" s="132">
        <v>0</v>
      </c>
      <c r="R172" s="132">
        <f t="shared" ref="R172:R194" si="22">Q172*H172</f>
        <v>0</v>
      </c>
      <c r="S172" s="132">
        <v>0</v>
      </c>
      <c r="T172" s="132">
        <f t="shared" ref="T172:T194" si="23">S172*H172</f>
        <v>0</v>
      </c>
      <c r="U172" s="133"/>
      <c r="AR172" s="134" t="s">
        <v>118</v>
      </c>
      <c r="AT172" s="134" t="s">
        <v>114</v>
      </c>
      <c r="AU172" s="134" t="s">
        <v>75</v>
      </c>
      <c r="AY172" s="2" t="s">
        <v>111</v>
      </c>
      <c r="BE172" s="109">
        <f t="shared" ref="BE172:BE194" si="24">IF(N172="základná",J172,0)</f>
        <v>0</v>
      </c>
      <c r="BF172" s="109">
        <f t="shared" ref="BF172:BF194" si="25">IF(N172="znížená",J172,0)</f>
        <v>0</v>
      </c>
      <c r="BG172" s="109">
        <f t="shared" ref="BG172:BG194" si="26">IF(N172="zákl. prenesená",J172,0)</f>
        <v>0</v>
      </c>
      <c r="BH172" s="109">
        <f t="shared" ref="BH172:BH194" si="27">IF(N172="zníž. prenesená",J172,0)</f>
        <v>0</v>
      </c>
      <c r="BI172" s="109">
        <f t="shared" ref="BI172:BI194" si="28">IF(N172="nulová",J172,0)</f>
        <v>0</v>
      </c>
      <c r="BJ172" s="2" t="s">
        <v>75</v>
      </c>
      <c r="BK172" s="135">
        <f t="shared" ref="BK172:BK194" si="29">ROUND(I172*H172,3)</f>
        <v>0</v>
      </c>
      <c r="BL172" s="2" t="s">
        <v>118</v>
      </c>
      <c r="BM172" s="134" t="s">
        <v>229</v>
      </c>
    </row>
    <row r="173" spans="2:65" s="13" customFormat="1" ht="24" customHeight="1" x14ac:dyDescent="0.15">
      <c r="B173" s="124"/>
      <c r="C173" s="125" t="s">
        <v>318</v>
      </c>
      <c r="D173" s="125" t="s">
        <v>114</v>
      </c>
      <c r="E173" s="126" t="s">
        <v>319</v>
      </c>
      <c r="F173" s="127" t="s">
        <v>320</v>
      </c>
      <c r="G173" s="128" t="s">
        <v>133</v>
      </c>
      <c r="H173" s="129">
        <v>160.10599999999999</v>
      </c>
      <c r="I173" s="129"/>
      <c r="J173" s="129">
        <f t="shared" si="20"/>
        <v>0</v>
      </c>
      <c r="K173" s="127"/>
      <c r="L173" s="14"/>
      <c r="M173" s="130"/>
      <c r="N173" s="131" t="s">
        <v>33</v>
      </c>
      <c r="O173" s="132">
        <v>0</v>
      </c>
      <c r="P173" s="132">
        <f t="shared" si="21"/>
        <v>0</v>
      </c>
      <c r="Q173" s="132">
        <v>0</v>
      </c>
      <c r="R173" s="132">
        <f t="shared" si="22"/>
        <v>0</v>
      </c>
      <c r="S173" s="132">
        <v>0</v>
      </c>
      <c r="T173" s="132">
        <f t="shared" si="23"/>
        <v>0</v>
      </c>
      <c r="U173" s="133"/>
      <c r="AR173" s="134" t="s">
        <v>118</v>
      </c>
      <c r="AT173" s="134" t="s">
        <v>114</v>
      </c>
      <c r="AU173" s="134" t="s">
        <v>75</v>
      </c>
      <c r="AY173" s="2" t="s">
        <v>111</v>
      </c>
      <c r="BE173" s="109">
        <f t="shared" si="24"/>
        <v>0</v>
      </c>
      <c r="BF173" s="109">
        <f t="shared" si="25"/>
        <v>0</v>
      </c>
      <c r="BG173" s="109">
        <f t="shared" si="26"/>
        <v>0</v>
      </c>
      <c r="BH173" s="109">
        <f t="shared" si="27"/>
        <v>0</v>
      </c>
      <c r="BI173" s="109">
        <f t="shared" si="28"/>
        <v>0</v>
      </c>
      <c r="BJ173" s="2" t="s">
        <v>75</v>
      </c>
      <c r="BK173" s="135">
        <f t="shared" si="29"/>
        <v>0</v>
      </c>
      <c r="BL173" s="2" t="s">
        <v>118</v>
      </c>
      <c r="BM173" s="134" t="s">
        <v>234</v>
      </c>
    </row>
    <row r="174" spans="2:65" s="13" customFormat="1" ht="24" customHeight="1" x14ac:dyDescent="0.15">
      <c r="B174" s="124"/>
      <c r="C174" s="125" t="s">
        <v>186</v>
      </c>
      <c r="D174" s="125" t="s">
        <v>114</v>
      </c>
      <c r="E174" s="126" t="s">
        <v>321</v>
      </c>
      <c r="F174" s="127" t="s">
        <v>322</v>
      </c>
      <c r="G174" s="128" t="s">
        <v>133</v>
      </c>
      <c r="H174" s="129">
        <v>167.96600000000001</v>
      </c>
      <c r="I174" s="129"/>
      <c r="J174" s="129">
        <f t="shared" si="20"/>
        <v>0</v>
      </c>
      <c r="K174" s="127"/>
      <c r="L174" s="14"/>
      <c r="M174" s="130"/>
      <c r="N174" s="131" t="s">
        <v>33</v>
      </c>
      <c r="O174" s="132">
        <v>0</v>
      </c>
      <c r="P174" s="132">
        <f t="shared" si="21"/>
        <v>0</v>
      </c>
      <c r="Q174" s="132">
        <v>0</v>
      </c>
      <c r="R174" s="132">
        <f t="shared" si="22"/>
        <v>0</v>
      </c>
      <c r="S174" s="132">
        <v>0</v>
      </c>
      <c r="T174" s="132">
        <f t="shared" si="23"/>
        <v>0</v>
      </c>
      <c r="U174" s="133"/>
      <c r="AR174" s="134" t="s">
        <v>118</v>
      </c>
      <c r="AT174" s="134" t="s">
        <v>114</v>
      </c>
      <c r="AU174" s="134" t="s">
        <v>75</v>
      </c>
      <c r="AY174" s="2" t="s">
        <v>111</v>
      </c>
      <c r="BE174" s="109">
        <f t="shared" si="24"/>
        <v>0</v>
      </c>
      <c r="BF174" s="109">
        <f t="shared" si="25"/>
        <v>0</v>
      </c>
      <c r="BG174" s="109">
        <f t="shared" si="26"/>
        <v>0</v>
      </c>
      <c r="BH174" s="109">
        <f t="shared" si="27"/>
        <v>0</v>
      </c>
      <c r="BI174" s="109">
        <f t="shared" si="28"/>
        <v>0</v>
      </c>
      <c r="BJ174" s="2" t="s">
        <v>75</v>
      </c>
      <c r="BK174" s="135">
        <f t="shared" si="29"/>
        <v>0</v>
      </c>
      <c r="BL174" s="2" t="s">
        <v>118</v>
      </c>
      <c r="BM174" s="134" t="s">
        <v>239</v>
      </c>
    </row>
    <row r="175" spans="2:65" s="13" customFormat="1" ht="24" customHeight="1" x14ac:dyDescent="0.15">
      <c r="B175" s="124"/>
      <c r="C175" s="125" t="s">
        <v>323</v>
      </c>
      <c r="D175" s="125" t="s">
        <v>114</v>
      </c>
      <c r="E175" s="126" t="s">
        <v>324</v>
      </c>
      <c r="F175" s="127" t="s">
        <v>325</v>
      </c>
      <c r="G175" s="128" t="s">
        <v>133</v>
      </c>
      <c r="H175" s="129">
        <v>2077.0720000000001</v>
      </c>
      <c r="I175" s="129"/>
      <c r="J175" s="129">
        <f t="shared" si="20"/>
        <v>0</v>
      </c>
      <c r="K175" s="127"/>
      <c r="L175" s="14"/>
      <c r="M175" s="130"/>
      <c r="N175" s="131" t="s">
        <v>33</v>
      </c>
      <c r="O175" s="132">
        <v>0</v>
      </c>
      <c r="P175" s="132">
        <f t="shared" si="21"/>
        <v>0</v>
      </c>
      <c r="Q175" s="132">
        <v>0</v>
      </c>
      <c r="R175" s="132">
        <f t="shared" si="22"/>
        <v>0</v>
      </c>
      <c r="S175" s="132">
        <v>0</v>
      </c>
      <c r="T175" s="132">
        <f t="shared" si="23"/>
        <v>0</v>
      </c>
      <c r="U175" s="133"/>
      <c r="AR175" s="134" t="s">
        <v>118</v>
      </c>
      <c r="AT175" s="134" t="s">
        <v>114</v>
      </c>
      <c r="AU175" s="134" t="s">
        <v>75</v>
      </c>
      <c r="AY175" s="2" t="s">
        <v>111</v>
      </c>
      <c r="BE175" s="109">
        <f t="shared" si="24"/>
        <v>0</v>
      </c>
      <c r="BF175" s="109">
        <f t="shared" si="25"/>
        <v>0</v>
      </c>
      <c r="BG175" s="109">
        <f t="shared" si="26"/>
        <v>0</v>
      </c>
      <c r="BH175" s="109">
        <f t="shared" si="27"/>
        <v>0</v>
      </c>
      <c r="BI175" s="109">
        <f t="shared" si="28"/>
        <v>0</v>
      </c>
      <c r="BJ175" s="2" t="s">
        <v>75</v>
      </c>
      <c r="BK175" s="135">
        <f t="shared" si="29"/>
        <v>0</v>
      </c>
      <c r="BL175" s="2" t="s">
        <v>118</v>
      </c>
      <c r="BM175" s="134" t="s">
        <v>245</v>
      </c>
    </row>
    <row r="176" spans="2:65" s="13" customFormat="1" ht="24" customHeight="1" x14ac:dyDescent="0.15">
      <c r="B176" s="124"/>
      <c r="C176" s="125" t="s">
        <v>190</v>
      </c>
      <c r="D176" s="125" t="s">
        <v>114</v>
      </c>
      <c r="E176" s="126" t="s">
        <v>326</v>
      </c>
      <c r="F176" s="127" t="s">
        <v>327</v>
      </c>
      <c r="G176" s="128" t="s">
        <v>133</v>
      </c>
      <c r="H176" s="129">
        <v>1845.106</v>
      </c>
      <c r="I176" s="129"/>
      <c r="J176" s="129">
        <f t="shared" si="20"/>
        <v>0</v>
      </c>
      <c r="K176" s="127"/>
      <c r="L176" s="14"/>
      <c r="M176" s="130"/>
      <c r="N176" s="131" t="s">
        <v>33</v>
      </c>
      <c r="O176" s="132">
        <v>0</v>
      </c>
      <c r="P176" s="132">
        <f t="shared" si="21"/>
        <v>0</v>
      </c>
      <c r="Q176" s="132">
        <v>0</v>
      </c>
      <c r="R176" s="132">
        <f t="shared" si="22"/>
        <v>0</v>
      </c>
      <c r="S176" s="132">
        <v>0</v>
      </c>
      <c r="T176" s="132">
        <f t="shared" si="23"/>
        <v>0</v>
      </c>
      <c r="U176" s="133"/>
      <c r="AR176" s="134" t="s">
        <v>118</v>
      </c>
      <c r="AT176" s="134" t="s">
        <v>114</v>
      </c>
      <c r="AU176" s="134" t="s">
        <v>75</v>
      </c>
      <c r="AY176" s="2" t="s">
        <v>111</v>
      </c>
      <c r="BE176" s="109">
        <f t="shared" si="24"/>
        <v>0</v>
      </c>
      <c r="BF176" s="109">
        <f t="shared" si="25"/>
        <v>0</v>
      </c>
      <c r="BG176" s="109">
        <f t="shared" si="26"/>
        <v>0</v>
      </c>
      <c r="BH176" s="109">
        <f t="shared" si="27"/>
        <v>0</v>
      </c>
      <c r="BI176" s="109">
        <f t="shared" si="28"/>
        <v>0</v>
      </c>
      <c r="BJ176" s="2" t="s">
        <v>75</v>
      </c>
      <c r="BK176" s="135">
        <f t="shared" si="29"/>
        <v>0</v>
      </c>
      <c r="BL176" s="2" t="s">
        <v>118</v>
      </c>
      <c r="BM176" s="134" t="s">
        <v>328</v>
      </c>
    </row>
    <row r="177" spans="1:65" s="13" customFormat="1" ht="24" customHeight="1" x14ac:dyDescent="0.15">
      <c r="B177" s="124"/>
      <c r="C177" s="125" t="s">
        <v>329</v>
      </c>
      <c r="D177" s="125" t="s">
        <v>114</v>
      </c>
      <c r="E177" s="126" t="s">
        <v>330</v>
      </c>
      <c r="F177" s="127" t="s">
        <v>331</v>
      </c>
      <c r="G177" s="128" t="s">
        <v>133</v>
      </c>
      <c r="H177" s="129">
        <v>231.96600000000001</v>
      </c>
      <c r="I177" s="129"/>
      <c r="J177" s="129">
        <f t="shared" si="20"/>
        <v>0</v>
      </c>
      <c r="K177" s="127"/>
      <c r="L177" s="14"/>
      <c r="M177" s="130"/>
      <c r="N177" s="131" t="s">
        <v>33</v>
      </c>
      <c r="O177" s="132">
        <v>0</v>
      </c>
      <c r="P177" s="132">
        <f t="shared" si="21"/>
        <v>0</v>
      </c>
      <c r="Q177" s="132">
        <v>0</v>
      </c>
      <c r="R177" s="132">
        <f t="shared" si="22"/>
        <v>0</v>
      </c>
      <c r="S177" s="132">
        <v>0</v>
      </c>
      <c r="T177" s="132">
        <f t="shared" si="23"/>
        <v>0</v>
      </c>
      <c r="U177" s="133"/>
      <c r="AR177" s="134" t="s">
        <v>118</v>
      </c>
      <c r="AT177" s="134" t="s">
        <v>114</v>
      </c>
      <c r="AU177" s="134" t="s">
        <v>75</v>
      </c>
      <c r="AY177" s="2" t="s">
        <v>111</v>
      </c>
      <c r="BE177" s="109">
        <f t="shared" si="24"/>
        <v>0</v>
      </c>
      <c r="BF177" s="109">
        <f t="shared" si="25"/>
        <v>0</v>
      </c>
      <c r="BG177" s="109">
        <f t="shared" si="26"/>
        <v>0</v>
      </c>
      <c r="BH177" s="109">
        <f t="shared" si="27"/>
        <v>0</v>
      </c>
      <c r="BI177" s="109">
        <f t="shared" si="28"/>
        <v>0</v>
      </c>
      <c r="BJ177" s="2" t="s">
        <v>75</v>
      </c>
      <c r="BK177" s="135">
        <f t="shared" si="29"/>
        <v>0</v>
      </c>
      <c r="BL177" s="2" t="s">
        <v>118</v>
      </c>
      <c r="BM177" s="134" t="s">
        <v>332</v>
      </c>
    </row>
    <row r="178" spans="1:65" s="13" customFormat="1" ht="24" customHeight="1" x14ac:dyDescent="0.15">
      <c r="B178" s="124"/>
      <c r="C178" s="125" t="s">
        <v>201</v>
      </c>
      <c r="D178" s="125" t="s">
        <v>114</v>
      </c>
      <c r="E178" s="126" t="s">
        <v>334</v>
      </c>
      <c r="F178" s="127" t="s">
        <v>335</v>
      </c>
      <c r="G178" s="128" t="s">
        <v>133</v>
      </c>
      <c r="H178" s="129">
        <v>231.96600000000001</v>
      </c>
      <c r="I178" s="129"/>
      <c r="J178" s="129">
        <f t="shared" si="20"/>
        <v>0</v>
      </c>
      <c r="K178" s="127"/>
      <c r="L178" s="14"/>
      <c r="M178" s="130"/>
      <c r="N178" s="131" t="s">
        <v>33</v>
      </c>
      <c r="O178" s="132">
        <v>0</v>
      </c>
      <c r="P178" s="132">
        <f t="shared" si="21"/>
        <v>0</v>
      </c>
      <c r="Q178" s="132">
        <v>0</v>
      </c>
      <c r="R178" s="132">
        <f t="shared" si="22"/>
        <v>0</v>
      </c>
      <c r="S178" s="132">
        <v>0</v>
      </c>
      <c r="T178" s="132">
        <f t="shared" si="23"/>
        <v>0</v>
      </c>
      <c r="U178" s="133"/>
      <c r="AR178" s="134" t="s">
        <v>118</v>
      </c>
      <c r="AT178" s="134" t="s">
        <v>114</v>
      </c>
      <c r="AU178" s="134" t="s">
        <v>75</v>
      </c>
      <c r="AY178" s="2" t="s">
        <v>111</v>
      </c>
      <c r="BE178" s="109">
        <f t="shared" si="24"/>
        <v>0</v>
      </c>
      <c r="BF178" s="109">
        <f t="shared" si="25"/>
        <v>0</v>
      </c>
      <c r="BG178" s="109">
        <f t="shared" si="26"/>
        <v>0</v>
      </c>
      <c r="BH178" s="109">
        <f t="shared" si="27"/>
        <v>0</v>
      </c>
      <c r="BI178" s="109">
        <f t="shared" si="28"/>
        <v>0</v>
      </c>
      <c r="BJ178" s="2" t="s">
        <v>75</v>
      </c>
      <c r="BK178" s="135">
        <f t="shared" si="29"/>
        <v>0</v>
      </c>
      <c r="BL178" s="2" t="s">
        <v>118</v>
      </c>
      <c r="BM178" s="134" t="s">
        <v>336</v>
      </c>
    </row>
    <row r="179" spans="1:65" s="13" customFormat="1" ht="24" customHeight="1" x14ac:dyDescent="0.15">
      <c r="B179" s="124"/>
      <c r="C179" s="125">
        <v>330</v>
      </c>
      <c r="D179" s="125" t="s">
        <v>114</v>
      </c>
      <c r="E179" s="126" t="s">
        <v>337</v>
      </c>
      <c r="F179" s="127" t="s">
        <v>338</v>
      </c>
      <c r="G179" s="128" t="s">
        <v>133</v>
      </c>
      <c r="H179" s="129">
        <v>91.075000000000003</v>
      </c>
      <c r="I179" s="129"/>
      <c r="J179" s="129">
        <f t="shared" si="20"/>
        <v>0</v>
      </c>
      <c r="K179" s="127"/>
      <c r="L179" s="14"/>
      <c r="M179" s="130"/>
      <c r="N179" s="131" t="s">
        <v>33</v>
      </c>
      <c r="O179" s="132">
        <v>0</v>
      </c>
      <c r="P179" s="132">
        <f t="shared" si="21"/>
        <v>0</v>
      </c>
      <c r="Q179" s="132">
        <v>0</v>
      </c>
      <c r="R179" s="132">
        <f t="shared" si="22"/>
        <v>0</v>
      </c>
      <c r="S179" s="132">
        <v>0</v>
      </c>
      <c r="T179" s="132">
        <f t="shared" si="23"/>
        <v>0</v>
      </c>
      <c r="U179" s="133"/>
      <c r="AR179" s="134" t="s">
        <v>118</v>
      </c>
      <c r="AT179" s="134" t="s">
        <v>114</v>
      </c>
      <c r="AU179" s="134" t="s">
        <v>75</v>
      </c>
      <c r="AY179" s="2" t="s">
        <v>111</v>
      </c>
      <c r="BE179" s="109">
        <f t="shared" si="24"/>
        <v>0</v>
      </c>
      <c r="BF179" s="109">
        <f t="shared" si="25"/>
        <v>0</v>
      </c>
      <c r="BG179" s="109">
        <f t="shared" si="26"/>
        <v>0</v>
      </c>
      <c r="BH179" s="109">
        <f t="shared" si="27"/>
        <v>0</v>
      </c>
      <c r="BI179" s="109">
        <f t="shared" si="28"/>
        <v>0</v>
      </c>
      <c r="BJ179" s="2" t="s">
        <v>75</v>
      </c>
      <c r="BK179" s="135">
        <f t="shared" si="29"/>
        <v>0</v>
      </c>
      <c r="BL179" s="2" t="s">
        <v>118</v>
      </c>
      <c r="BM179" s="134" t="s">
        <v>336</v>
      </c>
    </row>
    <row r="180" spans="1:65" s="13" customFormat="1" ht="24" customHeight="1" x14ac:dyDescent="0.15">
      <c r="B180" s="124"/>
      <c r="C180" s="125">
        <v>300</v>
      </c>
      <c r="D180" s="125" t="s">
        <v>114</v>
      </c>
      <c r="E180" s="126" t="s">
        <v>339</v>
      </c>
      <c r="F180" s="127" t="s">
        <v>340</v>
      </c>
      <c r="G180" s="128" t="s">
        <v>133</v>
      </c>
      <c r="H180" s="129">
        <v>45.151000000000003</v>
      </c>
      <c r="I180" s="129"/>
      <c r="J180" s="129">
        <f t="shared" si="20"/>
        <v>0</v>
      </c>
      <c r="K180" s="127"/>
      <c r="L180" s="14"/>
      <c r="M180" s="130"/>
      <c r="N180" s="131" t="s">
        <v>33</v>
      </c>
      <c r="O180" s="132">
        <v>0</v>
      </c>
      <c r="P180" s="132">
        <f t="shared" si="21"/>
        <v>0</v>
      </c>
      <c r="Q180" s="132">
        <v>0</v>
      </c>
      <c r="R180" s="132">
        <f t="shared" si="22"/>
        <v>0</v>
      </c>
      <c r="S180" s="132">
        <v>0</v>
      </c>
      <c r="T180" s="132">
        <f t="shared" si="23"/>
        <v>0</v>
      </c>
      <c r="U180" s="133"/>
      <c r="AR180" s="134" t="s">
        <v>118</v>
      </c>
      <c r="AT180" s="134" t="s">
        <v>114</v>
      </c>
      <c r="AU180" s="134" t="s">
        <v>75</v>
      </c>
      <c r="AY180" s="2" t="s">
        <v>111</v>
      </c>
      <c r="BE180" s="109">
        <f t="shared" si="24"/>
        <v>0</v>
      </c>
      <c r="BF180" s="109">
        <f t="shared" si="25"/>
        <v>0</v>
      </c>
      <c r="BG180" s="109">
        <f t="shared" si="26"/>
        <v>0</v>
      </c>
      <c r="BH180" s="109">
        <f t="shared" si="27"/>
        <v>0</v>
      </c>
      <c r="BI180" s="109">
        <f t="shared" si="28"/>
        <v>0</v>
      </c>
      <c r="BJ180" s="2" t="s">
        <v>75</v>
      </c>
      <c r="BK180" s="135">
        <f t="shared" si="29"/>
        <v>0</v>
      </c>
      <c r="BL180" s="2" t="s">
        <v>118</v>
      </c>
      <c r="BM180" s="134" t="s">
        <v>336</v>
      </c>
    </row>
    <row r="181" spans="1:65" ht="24" customHeight="1" x14ac:dyDescent="0.15">
      <c r="A181" s="13"/>
      <c r="B181" s="124"/>
      <c r="C181" s="156">
        <v>328</v>
      </c>
      <c r="D181" s="156" t="s">
        <v>288</v>
      </c>
      <c r="E181" s="157" t="s">
        <v>941</v>
      </c>
      <c r="F181" s="158" t="s">
        <v>942</v>
      </c>
      <c r="G181" s="159" t="s">
        <v>133</v>
      </c>
      <c r="H181" s="160">
        <v>49.66</v>
      </c>
      <c r="I181" s="160"/>
      <c r="J181" s="160">
        <f t="shared" si="20"/>
        <v>0</v>
      </c>
      <c r="K181" s="143"/>
      <c r="L181" s="146"/>
      <c r="M181" s="147"/>
      <c r="N181" s="148" t="s">
        <v>33</v>
      </c>
      <c r="O181" s="132">
        <v>0</v>
      </c>
      <c r="P181" s="132">
        <f t="shared" si="21"/>
        <v>0</v>
      </c>
      <c r="Q181" s="132">
        <v>0</v>
      </c>
      <c r="R181" s="132">
        <f t="shared" si="22"/>
        <v>0</v>
      </c>
      <c r="S181" s="132">
        <v>0</v>
      </c>
      <c r="T181" s="132">
        <f t="shared" si="23"/>
        <v>0</v>
      </c>
      <c r="U181" s="133"/>
      <c r="AR181" s="134" t="s">
        <v>129</v>
      </c>
      <c r="AT181" s="134" t="s">
        <v>288</v>
      </c>
      <c r="AU181" s="134" t="s">
        <v>75</v>
      </c>
      <c r="AY181" s="2" t="s">
        <v>111</v>
      </c>
      <c r="BE181" s="109">
        <f t="shared" si="24"/>
        <v>0</v>
      </c>
      <c r="BF181" s="109">
        <f t="shared" si="25"/>
        <v>0</v>
      </c>
      <c r="BG181" s="109">
        <f t="shared" si="26"/>
        <v>0</v>
      </c>
      <c r="BH181" s="109">
        <f t="shared" si="27"/>
        <v>0</v>
      </c>
      <c r="BI181" s="109">
        <f t="shared" si="28"/>
        <v>0</v>
      </c>
      <c r="BJ181" s="2" t="s">
        <v>75</v>
      </c>
      <c r="BK181" s="135">
        <f t="shared" si="29"/>
        <v>0</v>
      </c>
      <c r="BL181" s="2" t="s">
        <v>118</v>
      </c>
      <c r="BM181" s="134" t="s">
        <v>341</v>
      </c>
    </row>
    <row r="182" spans="1:65" s="13" customFormat="1" ht="24" customHeight="1" x14ac:dyDescent="0.15">
      <c r="B182" s="124"/>
      <c r="C182" s="125" t="s">
        <v>342</v>
      </c>
      <c r="D182" s="125" t="s">
        <v>114</v>
      </c>
      <c r="E182" s="126" t="s">
        <v>343</v>
      </c>
      <c r="F182" s="127" t="s">
        <v>344</v>
      </c>
      <c r="G182" s="128" t="s">
        <v>133</v>
      </c>
      <c r="H182" s="129">
        <v>1845.106</v>
      </c>
      <c r="I182" s="129"/>
      <c r="J182" s="129">
        <f t="shared" si="20"/>
        <v>0</v>
      </c>
      <c r="K182" s="127"/>
      <c r="L182" s="14"/>
      <c r="M182" s="130"/>
      <c r="N182" s="131" t="s">
        <v>33</v>
      </c>
      <c r="O182" s="132">
        <v>0</v>
      </c>
      <c r="P182" s="132">
        <f t="shared" si="21"/>
        <v>0</v>
      </c>
      <c r="Q182" s="132">
        <v>0</v>
      </c>
      <c r="R182" s="132">
        <f t="shared" si="22"/>
        <v>0</v>
      </c>
      <c r="S182" s="132">
        <v>0</v>
      </c>
      <c r="T182" s="132">
        <f t="shared" si="23"/>
        <v>0</v>
      </c>
      <c r="U182" s="133"/>
      <c r="AR182" s="134" t="s">
        <v>118</v>
      </c>
      <c r="AT182" s="134" t="s">
        <v>114</v>
      </c>
      <c r="AU182" s="134" t="s">
        <v>75</v>
      </c>
      <c r="AY182" s="2" t="s">
        <v>111</v>
      </c>
      <c r="BE182" s="109">
        <f t="shared" si="24"/>
        <v>0</v>
      </c>
      <c r="BF182" s="109">
        <f t="shared" si="25"/>
        <v>0</v>
      </c>
      <c r="BG182" s="109">
        <f t="shared" si="26"/>
        <v>0</v>
      </c>
      <c r="BH182" s="109">
        <f t="shared" si="27"/>
        <v>0</v>
      </c>
      <c r="BI182" s="109">
        <f t="shared" si="28"/>
        <v>0</v>
      </c>
      <c r="BJ182" s="2" t="s">
        <v>75</v>
      </c>
      <c r="BK182" s="135">
        <f t="shared" si="29"/>
        <v>0</v>
      </c>
      <c r="BL182" s="2" t="s">
        <v>118</v>
      </c>
      <c r="BM182" s="134" t="s">
        <v>345</v>
      </c>
    </row>
    <row r="183" spans="1:65" s="13" customFormat="1" ht="16.5" customHeight="1" x14ac:dyDescent="0.15">
      <c r="B183" s="124"/>
      <c r="C183" s="125" t="s">
        <v>346</v>
      </c>
      <c r="D183" s="125" t="s">
        <v>114</v>
      </c>
      <c r="E183" s="126" t="s">
        <v>347</v>
      </c>
      <c r="F183" s="127" t="s">
        <v>348</v>
      </c>
      <c r="G183" s="128" t="s">
        <v>133</v>
      </c>
      <c r="H183" s="129">
        <v>25.704000000000001</v>
      </c>
      <c r="I183" s="129"/>
      <c r="J183" s="129">
        <f t="shared" si="20"/>
        <v>0</v>
      </c>
      <c r="K183" s="127" t="s">
        <v>349</v>
      </c>
      <c r="L183" s="14"/>
      <c r="M183" s="130"/>
      <c r="N183" s="131" t="s">
        <v>33</v>
      </c>
      <c r="O183" s="132">
        <v>0.91454000000000002</v>
      </c>
      <c r="P183" s="132">
        <f t="shared" si="21"/>
        <v>23.507336160000001</v>
      </c>
      <c r="Q183" s="132">
        <v>1.976E-2</v>
      </c>
      <c r="R183" s="132">
        <f t="shared" si="22"/>
        <v>0.50791103999999998</v>
      </c>
      <c r="S183" s="132">
        <v>0</v>
      </c>
      <c r="T183" s="132">
        <f t="shared" si="23"/>
        <v>0</v>
      </c>
      <c r="U183" s="133"/>
      <c r="AR183" s="134" t="s">
        <v>118</v>
      </c>
      <c r="AT183" s="134" t="s">
        <v>114</v>
      </c>
      <c r="AU183" s="134" t="s">
        <v>75</v>
      </c>
      <c r="AY183" s="2" t="s">
        <v>111</v>
      </c>
      <c r="BE183" s="109">
        <f t="shared" si="24"/>
        <v>0</v>
      </c>
      <c r="BF183" s="109">
        <f t="shared" si="25"/>
        <v>0</v>
      </c>
      <c r="BG183" s="109">
        <f t="shared" si="26"/>
        <v>0</v>
      </c>
      <c r="BH183" s="109">
        <f t="shared" si="27"/>
        <v>0</v>
      </c>
      <c r="BI183" s="109">
        <f t="shared" si="28"/>
        <v>0</v>
      </c>
      <c r="BJ183" s="2" t="s">
        <v>75</v>
      </c>
      <c r="BK183" s="135">
        <f t="shared" si="29"/>
        <v>0</v>
      </c>
      <c r="BL183" s="2" t="s">
        <v>118</v>
      </c>
      <c r="BM183" s="134" t="s">
        <v>350</v>
      </c>
    </row>
    <row r="184" spans="1:65" s="13" customFormat="1" ht="24" customHeight="1" x14ac:dyDescent="0.15">
      <c r="B184" s="124"/>
      <c r="C184" s="125" t="s">
        <v>351</v>
      </c>
      <c r="D184" s="125" t="s">
        <v>114</v>
      </c>
      <c r="E184" s="126" t="s">
        <v>352</v>
      </c>
      <c r="F184" s="127" t="s">
        <v>353</v>
      </c>
      <c r="G184" s="128" t="s">
        <v>133</v>
      </c>
      <c r="H184" s="129">
        <v>9.1999999999999993</v>
      </c>
      <c r="I184" s="129"/>
      <c r="J184" s="129">
        <f t="shared" si="20"/>
        <v>0</v>
      </c>
      <c r="K184" s="127" t="s">
        <v>349</v>
      </c>
      <c r="L184" s="14"/>
      <c r="M184" s="130"/>
      <c r="N184" s="131" t="s">
        <v>33</v>
      </c>
      <c r="O184" s="132">
        <v>0.91800000000000004</v>
      </c>
      <c r="P184" s="132">
        <f t="shared" si="21"/>
        <v>8.4455999999999989</v>
      </c>
      <c r="Q184" s="132">
        <v>2.759E-2</v>
      </c>
      <c r="R184" s="132">
        <f t="shared" si="22"/>
        <v>0.253828</v>
      </c>
      <c r="S184" s="132">
        <v>0</v>
      </c>
      <c r="T184" s="132">
        <f t="shared" si="23"/>
        <v>0</v>
      </c>
      <c r="U184" s="133"/>
      <c r="AR184" s="134" t="s">
        <v>118</v>
      </c>
      <c r="AT184" s="134" t="s">
        <v>114</v>
      </c>
      <c r="AU184" s="134" t="s">
        <v>75</v>
      </c>
      <c r="AY184" s="2" t="s">
        <v>111</v>
      </c>
      <c r="BE184" s="109">
        <f t="shared" si="24"/>
        <v>0</v>
      </c>
      <c r="BF184" s="109">
        <f t="shared" si="25"/>
        <v>0</v>
      </c>
      <c r="BG184" s="109">
        <f t="shared" si="26"/>
        <v>0</v>
      </c>
      <c r="BH184" s="109">
        <f t="shared" si="27"/>
        <v>0</v>
      </c>
      <c r="BI184" s="109">
        <f t="shared" si="28"/>
        <v>0</v>
      </c>
      <c r="BJ184" s="2" t="s">
        <v>75</v>
      </c>
      <c r="BK184" s="135">
        <f t="shared" si="29"/>
        <v>0</v>
      </c>
      <c r="BL184" s="2" t="s">
        <v>118</v>
      </c>
      <c r="BM184" s="134" t="s">
        <v>354</v>
      </c>
    </row>
    <row r="185" spans="1:65" s="13" customFormat="1" ht="24" customHeight="1" x14ac:dyDescent="0.15">
      <c r="B185" s="124"/>
      <c r="C185" s="125" t="s">
        <v>206</v>
      </c>
      <c r="D185" s="125" t="s">
        <v>114</v>
      </c>
      <c r="E185" s="126" t="s">
        <v>355</v>
      </c>
      <c r="F185" s="127" t="s">
        <v>356</v>
      </c>
      <c r="G185" s="128" t="s">
        <v>128</v>
      </c>
      <c r="H185" s="129">
        <v>43.055</v>
      </c>
      <c r="I185" s="129"/>
      <c r="J185" s="129">
        <f t="shared" si="20"/>
        <v>0</v>
      </c>
      <c r="K185" s="127"/>
      <c r="L185" s="14"/>
      <c r="M185" s="130"/>
      <c r="N185" s="131" t="s">
        <v>33</v>
      </c>
      <c r="O185" s="132">
        <v>0</v>
      </c>
      <c r="P185" s="132">
        <f t="shared" si="21"/>
        <v>0</v>
      </c>
      <c r="Q185" s="132">
        <v>0</v>
      </c>
      <c r="R185" s="132">
        <f t="shared" si="22"/>
        <v>0</v>
      </c>
      <c r="S185" s="132">
        <v>0</v>
      </c>
      <c r="T185" s="132">
        <f t="shared" si="23"/>
        <v>0</v>
      </c>
      <c r="U185" s="133"/>
      <c r="AR185" s="134" t="s">
        <v>118</v>
      </c>
      <c r="AT185" s="134" t="s">
        <v>114</v>
      </c>
      <c r="AU185" s="134" t="s">
        <v>75</v>
      </c>
      <c r="AY185" s="2" t="s">
        <v>111</v>
      </c>
      <c r="BE185" s="109">
        <f t="shared" si="24"/>
        <v>0</v>
      </c>
      <c r="BF185" s="109">
        <f t="shared" si="25"/>
        <v>0</v>
      </c>
      <c r="BG185" s="109">
        <f t="shared" si="26"/>
        <v>0</v>
      </c>
      <c r="BH185" s="109">
        <f t="shared" si="27"/>
        <v>0</v>
      </c>
      <c r="BI185" s="109">
        <f t="shared" si="28"/>
        <v>0</v>
      </c>
      <c r="BJ185" s="2" t="s">
        <v>75</v>
      </c>
      <c r="BK185" s="135">
        <f t="shared" si="29"/>
        <v>0</v>
      </c>
      <c r="BL185" s="2" t="s">
        <v>118</v>
      </c>
      <c r="BM185" s="134" t="s">
        <v>357</v>
      </c>
    </row>
    <row r="186" spans="1:65" s="13" customFormat="1" ht="36" customHeight="1" x14ac:dyDescent="0.15">
      <c r="B186" s="124"/>
      <c r="C186" s="125" t="s">
        <v>358</v>
      </c>
      <c r="D186" s="125" t="s">
        <v>114</v>
      </c>
      <c r="E186" s="126" t="s">
        <v>359</v>
      </c>
      <c r="F186" s="127" t="s">
        <v>360</v>
      </c>
      <c r="G186" s="128" t="s">
        <v>133</v>
      </c>
      <c r="H186" s="129">
        <v>861.10799999999995</v>
      </c>
      <c r="I186" s="129"/>
      <c r="J186" s="129">
        <f t="shared" si="20"/>
        <v>0</v>
      </c>
      <c r="K186" s="127"/>
      <c r="L186" s="14"/>
      <c r="M186" s="130"/>
      <c r="N186" s="131" t="s">
        <v>33</v>
      </c>
      <c r="O186" s="132">
        <v>0</v>
      </c>
      <c r="P186" s="132">
        <f t="shared" si="21"/>
        <v>0</v>
      </c>
      <c r="Q186" s="132">
        <v>0</v>
      </c>
      <c r="R186" s="132">
        <f t="shared" si="22"/>
        <v>0</v>
      </c>
      <c r="S186" s="132">
        <v>0</v>
      </c>
      <c r="T186" s="132">
        <f t="shared" si="23"/>
        <v>0</v>
      </c>
      <c r="U186" s="133"/>
      <c r="AR186" s="134" t="s">
        <v>118</v>
      </c>
      <c r="AT186" s="134" t="s">
        <v>114</v>
      </c>
      <c r="AU186" s="134" t="s">
        <v>75</v>
      </c>
      <c r="AY186" s="2" t="s">
        <v>111</v>
      </c>
      <c r="BE186" s="109">
        <f t="shared" si="24"/>
        <v>0</v>
      </c>
      <c r="BF186" s="109">
        <f t="shared" si="25"/>
        <v>0</v>
      </c>
      <c r="BG186" s="109">
        <f t="shared" si="26"/>
        <v>0</v>
      </c>
      <c r="BH186" s="109">
        <f t="shared" si="27"/>
        <v>0</v>
      </c>
      <c r="BI186" s="109">
        <f t="shared" si="28"/>
        <v>0</v>
      </c>
      <c r="BJ186" s="2" t="s">
        <v>75</v>
      </c>
      <c r="BK186" s="135">
        <f t="shared" si="29"/>
        <v>0</v>
      </c>
      <c r="BL186" s="2" t="s">
        <v>118</v>
      </c>
      <c r="BM186" s="134" t="s">
        <v>361</v>
      </c>
    </row>
    <row r="187" spans="1:65" s="13" customFormat="1" ht="24" customHeight="1" x14ac:dyDescent="0.15">
      <c r="B187" s="124"/>
      <c r="C187" s="125" t="s">
        <v>209</v>
      </c>
      <c r="D187" s="125" t="s">
        <v>114</v>
      </c>
      <c r="E187" s="126" t="s">
        <v>362</v>
      </c>
      <c r="F187" s="127" t="s">
        <v>363</v>
      </c>
      <c r="G187" s="128" t="s">
        <v>133</v>
      </c>
      <c r="H187" s="129">
        <v>798.59900000000005</v>
      </c>
      <c r="I187" s="129"/>
      <c r="J187" s="129">
        <f t="shared" si="20"/>
        <v>0</v>
      </c>
      <c r="K187" s="127"/>
      <c r="L187" s="14"/>
      <c r="M187" s="130"/>
      <c r="N187" s="131" t="s">
        <v>33</v>
      </c>
      <c r="O187" s="132">
        <v>0</v>
      </c>
      <c r="P187" s="132">
        <f t="shared" si="21"/>
        <v>0</v>
      </c>
      <c r="Q187" s="132">
        <v>0</v>
      </c>
      <c r="R187" s="132">
        <f t="shared" si="22"/>
        <v>0</v>
      </c>
      <c r="S187" s="132">
        <v>0</v>
      </c>
      <c r="T187" s="132">
        <f t="shared" si="23"/>
        <v>0</v>
      </c>
      <c r="U187" s="133"/>
      <c r="AR187" s="134" t="s">
        <v>118</v>
      </c>
      <c r="AT187" s="134" t="s">
        <v>114</v>
      </c>
      <c r="AU187" s="134" t="s">
        <v>75</v>
      </c>
      <c r="AY187" s="2" t="s">
        <v>111</v>
      </c>
      <c r="BE187" s="109">
        <f t="shared" si="24"/>
        <v>0</v>
      </c>
      <c r="BF187" s="109">
        <f t="shared" si="25"/>
        <v>0</v>
      </c>
      <c r="BG187" s="109">
        <f t="shared" si="26"/>
        <v>0</v>
      </c>
      <c r="BH187" s="109">
        <f t="shared" si="27"/>
        <v>0</v>
      </c>
      <c r="BI187" s="109">
        <f t="shared" si="28"/>
        <v>0</v>
      </c>
      <c r="BJ187" s="2" t="s">
        <v>75</v>
      </c>
      <c r="BK187" s="135">
        <f t="shared" si="29"/>
        <v>0</v>
      </c>
      <c r="BL187" s="2" t="s">
        <v>118</v>
      </c>
      <c r="BM187" s="134" t="s">
        <v>364</v>
      </c>
    </row>
    <row r="188" spans="1:65" ht="16.5" customHeight="1" x14ac:dyDescent="0.15">
      <c r="A188" s="13"/>
      <c r="B188" s="124"/>
      <c r="C188" s="141" t="s">
        <v>365</v>
      </c>
      <c r="D188" s="141" t="s">
        <v>288</v>
      </c>
      <c r="E188" s="142" t="s">
        <v>366</v>
      </c>
      <c r="F188" s="143" t="s">
        <v>367</v>
      </c>
      <c r="G188" s="144" t="s">
        <v>133</v>
      </c>
      <c r="H188" s="145">
        <v>918.38900000000001</v>
      </c>
      <c r="I188" s="145"/>
      <c r="J188" s="145">
        <f t="shared" si="20"/>
        <v>0</v>
      </c>
      <c r="K188" s="143"/>
      <c r="L188" s="146"/>
      <c r="M188" s="147"/>
      <c r="N188" s="148" t="s">
        <v>33</v>
      </c>
      <c r="O188" s="132">
        <v>0</v>
      </c>
      <c r="P188" s="132">
        <f t="shared" si="21"/>
        <v>0</v>
      </c>
      <c r="Q188" s="132">
        <v>0</v>
      </c>
      <c r="R188" s="132">
        <f t="shared" si="22"/>
        <v>0</v>
      </c>
      <c r="S188" s="132">
        <v>0</v>
      </c>
      <c r="T188" s="132">
        <f t="shared" si="23"/>
        <v>0</v>
      </c>
      <c r="U188" s="133"/>
      <c r="AR188" s="134" t="s">
        <v>129</v>
      </c>
      <c r="AT188" s="134" t="s">
        <v>288</v>
      </c>
      <c r="AU188" s="134" t="s">
        <v>75</v>
      </c>
      <c r="AY188" s="2" t="s">
        <v>111</v>
      </c>
      <c r="BE188" s="109">
        <f t="shared" si="24"/>
        <v>0</v>
      </c>
      <c r="BF188" s="109">
        <f t="shared" si="25"/>
        <v>0</v>
      </c>
      <c r="BG188" s="109">
        <f t="shared" si="26"/>
        <v>0</v>
      </c>
      <c r="BH188" s="109">
        <f t="shared" si="27"/>
        <v>0</v>
      </c>
      <c r="BI188" s="109">
        <f t="shared" si="28"/>
        <v>0</v>
      </c>
      <c r="BJ188" s="2" t="s">
        <v>75</v>
      </c>
      <c r="BK188" s="135">
        <f t="shared" si="29"/>
        <v>0</v>
      </c>
      <c r="BL188" s="2" t="s">
        <v>118</v>
      </c>
      <c r="BM188" s="134" t="s">
        <v>368</v>
      </c>
    </row>
    <row r="189" spans="1:65" ht="16.5" customHeight="1" x14ac:dyDescent="0.15">
      <c r="A189" s="13"/>
      <c r="B189" s="124"/>
      <c r="C189" s="125" t="s">
        <v>212</v>
      </c>
      <c r="D189" s="125" t="s">
        <v>114</v>
      </c>
      <c r="E189" s="126" t="s">
        <v>369</v>
      </c>
      <c r="F189" s="127" t="s">
        <v>370</v>
      </c>
      <c r="G189" s="128" t="s">
        <v>167</v>
      </c>
      <c r="H189" s="129">
        <v>436.31700000000001</v>
      </c>
      <c r="I189" s="129"/>
      <c r="J189" s="129">
        <f t="shared" si="20"/>
        <v>0</v>
      </c>
      <c r="K189" s="127"/>
      <c r="L189" s="14"/>
      <c r="M189" s="130"/>
      <c r="N189" s="131" t="s">
        <v>33</v>
      </c>
      <c r="O189" s="132">
        <v>0</v>
      </c>
      <c r="P189" s="132">
        <f t="shared" si="21"/>
        <v>0</v>
      </c>
      <c r="Q189" s="132">
        <v>0</v>
      </c>
      <c r="R189" s="132">
        <f t="shared" si="22"/>
        <v>0</v>
      </c>
      <c r="S189" s="132">
        <v>0</v>
      </c>
      <c r="T189" s="132">
        <f t="shared" si="23"/>
        <v>0</v>
      </c>
      <c r="U189" s="133"/>
      <c r="AR189" s="134" t="s">
        <v>118</v>
      </c>
      <c r="AT189" s="134" t="s">
        <v>114</v>
      </c>
      <c r="AU189" s="134" t="s">
        <v>75</v>
      </c>
      <c r="AY189" s="2" t="s">
        <v>111</v>
      </c>
      <c r="BE189" s="109">
        <f t="shared" si="24"/>
        <v>0</v>
      </c>
      <c r="BF189" s="109">
        <f t="shared" si="25"/>
        <v>0</v>
      </c>
      <c r="BG189" s="109">
        <f t="shared" si="26"/>
        <v>0</v>
      </c>
      <c r="BH189" s="109">
        <f t="shared" si="27"/>
        <v>0</v>
      </c>
      <c r="BI189" s="109">
        <f t="shared" si="28"/>
        <v>0</v>
      </c>
      <c r="BJ189" s="2" t="s">
        <v>75</v>
      </c>
      <c r="BK189" s="135">
        <f t="shared" si="29"/>
        <v>0</v>
      </c>
      <c r="BL189" s="2" t="s">
        <v>118</v>
      </c>
      <c r="BM189" s="134" t="s">
        <v>371</v>
      </c>
    </row>
    <row r="190" spans="1:65" ht="24" customHeight="1" x14ac:dyDescent="0.15">
      <c r="A190" s="13"/>
      <c r="B190" s="124"/>
      <c r="C190" s="141" t="s">
        <v>372</v>
      </c>
      <c r="D190" s="141" t="s">
        <v>288</v>
      </c>
      <c r="E190" s="142" t="s">
        <v>373</v>
      </c>
      <c r="F190" s="143" t="s">
        <v>374</v>
      </c>
      <c r="G190" s="144" t="s">
        <v>167</v>
      </c>
      <c r="H190" s="145">
        <v>440.68</v>
      </c>
      <c r="I190" s="145"/>
      <c r="J190" s="145">
        <f t="shared" si="20"/>
        <v>0</v>
      </c>
      <c r="K190" s="143"/>
      <c r="L190" s="146"/>
      <c r="M190" s="147"/>
      <c r="N190" s="148" t="s">
        <v>33</v>
      </c>
      <c r="O190" s="132">
        <v>0</v>
      </c>
      <c r="P190" s="132">
        <f t="shared" si="21"/>
        <v>0</v>
      </c>
      <c r="Q190" s="132">
        <v>0</v>
      </c>
      <c r="R190" s="132">
        <f t="shared" si="22"/>
        <v>0</v>
      </c>
      <c r="S190" s="132">
        <v>0</v>
      </c>
      <c r="T190" s="132">
        <f t="shared" si="23"/>
        <v>0</v>
      </c>
      <c r="U190" s="133"/>
      <c r="AR190" s="134" t="s">
        <v>129</v>
      </c>
      <c r="AT190" s="134" t="s">
        <v>288</v>
      </c>
      <c r="AU190" s="134" t="s">
        <v>75</v>
      </c>
      <c r="AY190" s="2" t="s">
        <v>111</v>
      </c>
      <c r="BE190" s="109">
        <f t="shared" si="24"/>
        <v>0</v>
      </c>
      <c r="BF190" s="109">
        <f t="shared" si="25"/>
        <v>0</v>
      </c>
      <c r="BG190" s="109">
        <f t="shared" si="26"/>
        <v>0</v>
      </c>
      <c r="BH190" s="109">
        <f t="shared" si="27"/>
        <v>0</v>
      </c>
      <c r="BI190" s="109">
        <f t="shared" si="28"/>
        <v>0</v>
      </c>
      <c r="BJ190" s="2" t="s">
        <v>75</v>
      </c>
      <c r="BK190" s="135">
        <f t="shared" si="29"/>
        <v>0</v>
      </c>
      <c r="BL190" s="2" t="s">
        <v>118</v>
      </c>
      <c r="BM190" s="134" t="s">
        <v>341</v>
      </c>
    </row>
    <row r="191" spans="1:65" ht="24" customHeight="1" x14ac:dyDescent="0.15">
      <c r="A191" s="13"/>
      <c r="B191" s="124"/>
      <c r="C191" s="151" t="s">
        <v>375</v>
      </c>
      <c r="D191" s="151" t="s">
        <v>114</v>
      </c>
      <c r="E191" s="152" t="s">
        <v>376</v>
      </c>
      <c r="F191" s="153" t="s">
        <v>377</v>
      </c>
      <c r="G191" s="154" t="s">
        <v>133</v>
      </c>
      <c r="H191" s="155">
        <v>826.81500000000005</v>
      </c>
      <c r="I191" s="155"/>
      <c r="J191" s="155">
        <f t="shared" si="20"/>
        <v>0</v>
      </c>
      <c r="K191" s="127"/>
      <c r="L191" s="14"/>
      <c r="M191" s="130"/>
      <c r="N191" s="131" t="s">
        <v>33</v>
      </c>
      <c r="O191" s="132">
        <v>0</v>
      </c>
      <c r="P191" s="132">
        <f t="shared" si="21"/>
        <v>0</v>
      </c>
      <c r="Q191" s="132">
        <v>0</v>
      </c>
      <c r="R191" s="132">
        <f t="shared" si="22"/>
        <v>0</v>
      </c>
      <c r="S191" s="132">
        <v>0</v>
      </c>
      <c r="T191" s="132">
        <f t="shared" si="23"/>
        <v>0</v>
      </c>
      <c r="U191" s="133"/>
      <c r="AR191" s="134" t="s">
        <v>118</v>
      </c>
      <c r="AT191" s="134" t="s">
        <v>114</v>
      </c>
      <c r="AU191" s="134" t="s">
        <v>75</v>
      </c>
      <c r="AY191" s="2" t="s">
        <v>111</v>
      </c>
      <c r="BE191" s="109">
        <f t="shared" si="24"/>
        <v>0</v>
      </c>
      <c r="BF191" s="109">
        <f t="shared" si="25"/>
        <v>0</v>
      </c>
      <c r="BG191" s="109">
        <f t="shared" si="26"/>
        <v>0</v>
      </c>
      <c r="BH191" s="109">
        <f t="shared" si="27"/>
        <v>0</v>
      </c>
      <c r="BI191" s="109">
        <f t="shared" si="28"/>
        <v>0</v>
      </c>
      <c r="BJ191" s="2" t="s">
        <v>75</v>
      </c>
      <c r="BK191" s="135">
        <f t="shared" si="29"/>
        <v>0</v>
      </c>
      <c r="BL191" s="2" t="s">
        <v>118</v>
      </c>
      <c r="BM191" s="134" t="s">
        <v>378</v>
      </c>
    </row>
    <row r="192" spans="1:65" ht="24" customHeight="1" x14ac:dyDescent="0.15">
      <c r="A192" s="13"/>
      <c r="B192" s="124"/>
      <c r="C192" s="125" t="s">
        <v>379</v>
      </c>
      <c r="D192" s="125" t="s">
        <v>114</v>
      </c>
      <c r="E192" s="126" t="s">
        <v>380</v>
      </c>
      <c r="F192" s="127" t="s">
        <v>381</v>
      </c>
      <c r="G192" s="128" t="s">
        <v>133</v>
      </c>
      <c r="H192" s="129">
        <v>1239.6669999999999</v>
      </c>
      <c r="I192" s="129"/>
      <c r="J192" s="129">
        <f t="shared" si="20"/>
        <v>0</v>
      </c>
      <c r="K192" s="127"/>
      <c r="L192" s="14"/>
      <c r="M192" s="130"/>
      <c r="N192" s="131" t="s">
        <v>33</v>
      </c>
      <c r="O192" s="132">
        <v>0</v>
      </c>
      <c r="P192" s="132">
        <f t="shared" si="21"/>
        <v>0</v>
      </c>
      <c r="Q192" s="132">
        <v>0</v>
      </c>
      <c r="R192" s="132">
        <f t="shared" si="22"/>
        <v>0</v>
      </c>
      <c r="S192" s="132">
        <v>0</v>
      </c>
      <c r="T192" s="132">
        <f t="shared" si="23"/>
        <v>0</v>
      </c>
      <c r="U192" s="133"/>
      <c r="AR192" s="134" t="s">
        <v>118</v>
      </c>
      <c r="AT192" s="134" t="s">
        <v>114</v>
      </c>
      <c r="AU192" s="134" t="s">
        <v>75</v>
      </c>
      <c r="AY192" s="2" t="s">
        <v>111</v>
      </c>
      <c r="BE192" s="109">
        <f t="shared" si="24"/>
        <v>0</v>
      </c>
      <c r="BF192" s="109">
        <f t="shared" si="25"/>
        <v>0</v>
      </c>
      <c r="BG192" s="109">
        <f t="shared" si="26"/>
        <v>0</v>
      </c>
      <c r="BH192" s="109">
        <f t="shared" si="27"/>
        <v>0</v>
      </c>
      <c r="BI192" s="109">
        <f t="shared" si="28"/>
        <v>0</v>
      </c>
      <c r="BJ192" s="2" t="s">
        <v>75</v>
      </c>
      <c r="BK192" s="135">
        <f t="shared" si="29"/>
        <v>0</v>
      </c>
      <c r="BL192" s="2" t="s">
        <v>118</v>
      </c>
      <c r="BM192" s="134" t="s">
        <v>382</v>
      </c>
    </row>
    <row r="193" spans="1:65" ht="24" customHeight="1" x14ac:dyDescent="0.15">
      <c r="A193" s="13"/>
      <c r="B193" s="124"/>
      <c r="C193" s="125" t="s">
        <v>383</v>
      </c>
      <c r="D193" s="125" t="s">
        <v>114</v>
      </c>
      <c r="E193" s="126" t="s">
        <v>384</v>
      </c>
      <c r="F193" s="127" t="s">
        <v>385</v>
      </c>
      <c r="G193" s="128" t="s">
        <v>117</v>
      </c>
      <c r="H193" s="129">
        <v>73</v>
      </c>
      <c r="I193" s="129"/>
      <c r="J193" s="129">
        <f t="shared" si="20"/>
        <v>0</v>
      </c>
      <c r="K193" s="127" t="s">
        <v>349</v>
      </c>
      <c r="L193" s="14"/>
      <c r="M193" s="130"/>
      <c r="N193" s="131" t="s">
        <v>33</v>
      </c>
      <c r="O193" s="132">
        <v>3.0472899999999998</v>
      </c>
      <c r="P193" s="132">
        <f t="shared" si="21"/>
        <v>222.45217</v>
      </c>
      <c r="Q193" s="132">
        <v>1.7500000000000002E-2</v>
      </c>
      <c r="R193" s="132">
        <f t="shared" si="22"/>
        <v>1.2775000000000001</v>
      </c>
      <c r="S193" s="132">
        <v>0</v>
      </c>
      <c r="T193" s="132">
        <f t="shared" si="23"/>
        <v>0</v>
      </c>
      <c r="U193" s="133"/>
      <c r="AR193" s="134" t="s">
        <v>118</v>
      </c>
      <c r="AT193" s="134" t="s">
        <v>114</v>
      </c>
      <c r="AU193" s="134" t="s">
        <v>75</v>
      </c>
      <c r="AY193" s="2" t="s">
        <v>111</v>
      </c>
      <c r="BE193" s="109">
        <f t="shared" si="24"/>
        <v>0</v>
      </c>
      <c r="BF193" s="109">
        <f t="shared" si="25"/>
        <v>0</v>
      </c>
      <c r="BG193" s="109">
        <f t="shared" si="26"/>
        <v>0</v>
      </c>
      <c r="BH193" s="109">
        <f t="shared" si="27"/>
        <v>0</v>
      </c>
      <c r="BI193" s="109">
        <f t="shared" si="28"/>
        <v>0</v>
      </c>
      <c r="BJ193" s="2" t="s">
        <v>75</v>
      </c>
      <c r="BK193" s="135">
        <f t="shared" si="29"/>
        <v>0</v>
      </c>
      <c r="BL193" s="2" t="s">
        <v>118</v>
      </c>
      <c r="BM193" s="134" t="s">
        <v>386</v>
      </c>
    </row>
    <row r="194" spans="1:65" ht="16.5" customHeight="1" x14ac:dyDescent="0.15">
      <c r="A194" s="13"/>
      <c r="B194" s="124"/>
      <c r="C194" s="141" t="s">
        <v>387</v>
      </c>
      <c r="D194" s="141" t="s">
        <v>288</v>
      </c>
      <c r="E194" s="142" t="s">
        <v>388</v>
      </c>
      <c r="F194" s="143" t="s">
        <v>389</v>
      </c>
      <c r="G194" s="144" t="s">
        <v>117</v>
      </c>
      <c r="H194" s="145">
        <v>73</v>
      </c>
      <c r="I194" s="145"/>
      <c r="J194" s="145">
        <f t="shared" si="20"/>
        <v>0</v>
      </c>
      <c r="K194" s="143" t="s">
        <v>349</v>
      </c>
      <c r="L194" s="146"/>
      <c r="M194" s="147"/>
      <c r="N194" s="148" t="s">
        <v>33</v>
      </c>
      <c r="O194" s="132">
        <v>0</v>
      </c>
      <c r="P194" s="132">
        <f t="shared" si="21"/>
        <v>0</v>
      </c>
      <c r="Q194" s="132">
        <v>1.03E-2</v>
      </c>
      <c r="R194" s="132">
        <f t="shared" si="22"/>
        <v>0.75190000000000001</v>
      </c>
      <c r="S194" s="132">
        <v>0</v>
      </c>
      <c r="T194" s="132">
        <f t="shared" si="23"/>
        <v>0</v>
      </c>
      <c r="U194" s="133"/>
      <c r="AR194" s="134" t="s">
        <v>129</v>
      </c>
      <c r="AT194" s="134" t="s">
        <v>288</v>
      </c>
      <c r="AU194" s="134" t="s">
        <v>75</v>
      </c>
      <c r="AY194" s="2" t="s">
        <v>111</v>
      </c>
      <c r="BE194" s="109">
        <f t="shared" si="24"/>
        <v>0</v>
      </c>
      <c r="BF194" s="109">
        <f t="shared" si="25"/>
        <v>0</v>
      </c>
      <c r="BG194" s="109">
        <f t="shared" si="26"/>
        <v>0</v>
      </c>
      <c r="BH194" s="109">
        <f t="shared" si="27"/>
        <v>0</v>
      </c>
      <c r="BI194" s="109">
        <f t="shared" si="28"/>
        <v>0</v>
      </c>
      <c r="BJ194" s="2" t="s">
        <v>75</v>
      </c>
      <c r="BK194" s="135">
        <f t="shared" si="29"/>
        <v>0</v>
      </c>
      <c r="BL194" s="2" t="s">
        <v>118</v>
      </c>
      <c r="BM194" s="134" t="s">
        <v>390</v>
      </c>
    </row>
    <row r="195" spans="1:65" s="111" customFormat="1" ht="22.9" customHeight="1" x14ac:dyDescent="0.2">
      <c r="B195" s="112"/>
      <c r="D195" s="113" t="s">
        <v>66</v>
      </c>
      <c r="E195" s="122" t="s">
        <v>112</v>
      </c>
      <c r="F195" s="122" t="s">
        <v>113</v>
      </c>
      <c r="J195" s="123">
        <f>BK195</f>
        <v>0</v>
      </c>
      <c r="L195" s="112"/>
      <c r="M195" s="116"/>
      <c r="N195" s="117"/>
      <c r="O195" s="117"/>
      <c r="P195" s="118">
        <f>SUM(P196:P206)</f>
        <v>124.07052800000001</v>
      </c>
      <c r="Q195" s="117"/>
      <c r="R195" s="118">
        <f>SUM(R196:R206)</f>
        <v>0</v>
      </c>
      <c r="S195" s="117"/>
      <c r="T195" s="118">
        <f>SUM(T196:T206)</f>
        <v>6.9296999999999995</v>
      </c>
      <c r="U195" s="119"/>
      <c r="AR195" s="113" t="s">
        <v>10</v>
      </c>
      <c r="AT195" s="120" t="s">
        <v>66</v>
      </c>
      <c r="AU195" s="120" t="s">
        <v>10</v>
      </c>
      <c r="AY195" s="113" t="s">
        <v>111</v>
      </c>
      <c r="BK195" s="121">
        <f>SUM(BK196:BK206)</f>
        <v>0</v>
      </c>
    </row>
    <row r="196" spans="1:65" s="13" customFormat="1" ht="36" customHeight="1" x14ac:dyDescent="0.15">
      <c r="B196" s="124"/>
      <c r="C196" s="125" t="s">
        <v>391</v>
      </c>
      <c r="D196" s="125" t="s">
        <v>114</v>
      </c>
      <c r="E196" s="126" t="s">
        <v>392</v>
      </c>
      <c r="F196" s="127" t="s">
        <v>393</v>
      </c>
      <c r="G196" s="128" t="s">
        <v>167</v>
      </c>
      <c r="H196" s="129">
        <v>248.64099999999999</v>
      </c>
      <c r="I196" s="129"/>
      <c r="J196" s="129">
        <f t="shared" ref="J196:J206" si="30">ROUND(I196*H196,3)</f>
        <v>0</v>
      </c>
      <c r="K196" s="127"/>
      <c r="L196" s="14"/>
      <c r="M196" s="130"/>
      <c r="N196" s="131" t="s">
        <v>33</v>
      </c>
      <c r="O196" s="132">
        <v>0</v>
      </c>
      <c r="P196" s="132">
        <f t="shared" ref="P196:P206" si="31">O196*H196</f>
        <v>0</v>
      </c>
      <c r="Q196" s="132">
        <v>0</v>
      </c>
      <c r="R196" s="132">
        <f t="shared" ref="R196:R206" si="32">Q196*H196</f>
        <v>0</v>
      </c>
      <c r="S196" s="132">
        <v>0</v>
      </c>
      <c r="T196" s="132">
        <f t="shared" ref="T196:T206" si="33">S196*H196</f>
        <v>0</v>
      </c>
      <c r="U196" s="133"/>
      <c r="AR196" s="134" t="s">
        <v>118</v>
      </c>
      <c r="AT196" s="134" t="s">
        <v>114</v>
      </c>
      <c r="AU196" s="134" t="s">
        <v>75</v>
      </c>
      <c r="AY196" s="2" t="s">
        <v>111</v>
      </c>
      <c r="BE196" s="109">
        <f t="shared" ref="BE196:BE206" si="34">IF(N196="základná",J196,0)</f>
        <v>0</v>
      </c>
      <c r="BF196" s="109">
        <f t="shared" ref="BF196:BF206" si="35">IF(N196="znížená",J196,0)</f>
        <v>0</v>
      </c>
      <c r="BG196" s="109">
        <f t="shared" ref="BG196:BG206" si="36">IF(N196="zákl. prenesená",J196,0)</f>
        <v>0</v>
      </c>
      <c r="BH196" s="109">
        <f t="shared" ref="BH196:BH206" si="37">IF(N196="zníž. prenesená",J196,0)</f>
        <v>0</v>
      </c>
      <c r="BI196" s="109">
        <f t="shared" ref="BI196:BI206" si="38">IF(N196="nulová",J196,0)</f>
        <v>0</v>
      </c>
      <c r="BJ196" s="2" t="s">
        <v>75</v>
      </c>
      <c r="BK196" s="135">
        <f t="shared" ref="BK196:BK206" si="39">ROUND(I196*H196,3)</f>
        <v>0</v>
      </c>
      <c r="BL196" s="2" t="s">
        <v>118</v>
      </c>
      <c r="BM196" s="134" t="s">
        <v>394</v>
      </c>
    </row>
    <row r="197" spans="1:65" ht="16.5" customHeight="1" x14ac:dyDescent="0.15">
      <c r="A197" s="13"/>
      <c r="B197" s="124"/>
      <c r="C197" s="141" t="s">
        <v>395</v>
      </c>
      <c r="D197" s="141" t="s">
        <v>288</v>
      </c>
      <c r="E197" s="142" t="s">
        <v>396</v>
      </c>
      <c r="F197" s="143" t="s">
        <v>397</v>
      </c>
      <c r="G197" s="144" t="s">
        <v>117</v>
      </c>
      <c r="H197" s="145">
        <v>250</v>
      </c>
      <c r="I197" s="145"/>
      <c r="J197" s="145">
        <f t="shared" si="30"/>
        <v>0</v>
      </c>
      <c r="K197" s="143"/>
      <c r="L197" s="146"/>
      <c r="M197" s="147"/>
      <c r="N197" s="148" t="s">
        <v>33</v>
      </c>
      <c r="O197" s="132">
        <v>0</v>
      </c>
      <c r="P197" s="132">
        <f t="shared" si="31"/>
        <v>0</v>
      </c>
      <c r="Q197" s="132">
        <v>0</v>
      </c>
      <c r="R197" s="132">
        <f t="shared" si="32"/>
        <v>0</v>
      </c>
      <c r="S197" s="132">
        <v>0</v>
      </c>
      <c r="T197" s="132">
        <f t="shared" si="33"/>
        <v>0</v>
      </c>
      <c r="U197" s="133"/>
      <c r="AR197" s="134" t="s">
        <v>129</v>
      </c>
      <c r="AT197" s="134" t="s">
        <v>288</v>
      </c>
      <c r="AU197" s="134" t="s">
        <v>75</v>
      </c>
      <c r="AY197" s="2" t="s">
        <v>111</v>
      </c>
      <c r="BE197" s="109">
        <f t="shared" si="34"/>
        <v>0</v>
      </c>
      <c r="BF197" s="109">
        <f t="shared" si="35"/>
        <v>0</v>
      </c>
      <c r="BG197" s="109">
        <f t="shared" si="36"/>
        <v>0</v>
      </c>
      <c r="BH197" s="109">
        <f t="shared" si="37"/>
        <v>0</v>
      </c>
      <c r="BI197" s="109">
        <f t="shared" si="38"/>
        <v>0</v>
      </c>
      <c r="BJ197" s="2" t="s">
        <v>75</v>
      </c>
      <c r="BK197" s="135">
        <f t="shared" si="39"/>
        <v>0</v>
      </c>
      <c r="BL197" s="2" t="s">
        <v>118</v>
      </c>
      <c r="BM197" s="134" t="s">
        <v>398</v>
      </c>
    </row>
    <row r="198" spans="1:65" ht="24" customHeight="1" x14ac:dyDescent="0.15">
      <c r="A198" s="13"/>
      <c r="B198" s="124"/>
      <c r="C198" s="125" t="s">
        <v>399</v>
      </c>
      <c r="D198" s="125" t="s">
        <v>114</v>
      </c>
      <c r="E198" s="126" t="s">
        <v>400</v>
      </c>
      <c r="F198" s="127" t="s">
        <v>401</v>
      </c>
      <c r="G198" s="128" t="s">
        <v>133</v>
      </c>
      <c r="H198" s="129">
        <v>2204.6729999999998</v>
      </c>
      <c r="I198" s="129"/>
      <c r="J198" s="129">
        <f t="shared" si="30"/>
        <v>0</v>
      </c>
      <c r="K198" s="127"/>
      <c r="L198" s="14"/>
      <c r="M198" s="130"/>
      <c r="N198" s="131" t="s">
        <v>33</v>
      </c>
      <c r="O198" s="132">
        <v>0</v>
      </c>
      <c r="P198" s="132">
        <f t="shared" si="31"/>
        <v>0</v>
      </c>
      <c r="Q198" s="132">
        <v>0</v>
      </c>
      <c r="R198" s="132">
        <f t="shared" si="32"/>
        <v>0</v>
      </c>
      <c r="S198" s="132">
        <v>0</v>
      </c>
      <c r="T198" s="132">
        <f t="shared" si="33"/>
        <v>0</v>
      </c>
      <c r="U198" s="133"/>
      <c r="AR198" s="134" t="s">
        <v>118</v>
      </c>
      <c r="AT198" s="134" t="s">
        <v>114</v>
      </c>
      <c r="AU198" s="134" t="s">
        <v>75</v>
      </c>
      <c r="AY198" s="2" t="s">
        <v>111</v>
      </c>
      <c r="BE198" s="109">
        <f t="shared" si="34"/>
        <v>0</v>
      </c>
      <c r="BF198" s="109">
        <f t="shared" si="35"/>
        <v>0</v>
      </c>
      <c r="BG198" s="109">
        <f t="shared" si="36"/>
        <v>0</v>
      </c>
      <c r="BH198" s="109">
        <f t="shared" si="37"/>
        <v>0</v>
      </c>
      <c r="BI198" s="109">
        <f t="shared" si="38"/>
        <v>0</v>
      </c>
      <c r="BJ198" s="2" t="s">
        <v>75</v>
      </c>
      <c r="BK198" s="135">
        <f t="shared" si="39"/>
        <v>0</v>
      </c>
      <c r="BL198" s="2" t="s">
        <v>118</v>
      </c>
      <c r="BM198" s="134" t="s">
        <v>402</v>
      </c>
    </row>
    <row r="199" spans="1:65" ht="36" customHeight="1" x14ac:dyDescent="0.15">
      <c r="A199" s="13"/>
      <c r="B199" s="124"/>
      <c r="C199" s="125" t="s">
        <v>403</v>
      </c>
      <c r="D199" s="125" t="s">
        <v>114</v>
      </c>
      <c r="E199" s="126" t="s">
        <v>404</v>
      </c>
      <c r="F199" s="127" t="s">
        <v>405</v>
      </c>
      <c r="G199" s="128" t="s">
        <v>133</v>
      </c>
      <c r="H199" s="129">
        <v>22046.73</v>
      </c>
      <c r="I199" s="129"/>
      <c r="J199" s="129">
        <f t="shared" si="30"/>
        <v>0</v>
      </c>
      <c r="K199" s="127"/>
      <c r="L199" s="14"/>
      <c r="M199" s="130"/>
      <c r="N199" s="131" t="s">
        <v>33</v>
      </c>
      <c r="O199" s="132">
        <v>0</v>
      </c>
      <c r="P199" s="132">
        <f t="shared" si="31"/>
        <v>0</v>
      </c>
      <c r="Q199" s="132">
        <v>0</v>
      </c>
      <c r="R199" s="132">
        <f t="shared" si="32"/>
        <v>0</v>
      </c>
      <c r="S199" s="132">
        <v>0</v>
      </c>
      <c r="T199" s="132">
        <f t="shared" si="33"/>
        <v>0</v>
      </c>
      <c r="U199" s="133"/>
      <c r="AR199" s="134" t="s">
        <v>118</v>
      </c>
      <c r="AT199" s="134" t="s">
        <v>114</v>
      </c>
      <c r="AU199" s="134" t="s">
        <v>75</v>
      </c>
      <c r="AY199" s="2" t="s">
        <v>111</v>
      </c>
      <c r="BE199" s="109">
        <f t="shared" si="34"/>
        <v>0</v>
      </c>
      <c r="BF199" s="109">
        <f t="shared" si="35"/>
        <v>0</v>
      </c>
      <c r="BG199" s="109">
        <f t="shared" si="36"/>
        <v>0</v>
      </c>
      <c r="BH199" s="109">
        <f t="shared" si="37"/>
        <v>0</v>
      </c>
      <c r="BI199" s="109">
        <f t="shared" si="38"/>
        <v>0</v>
      </c>
      <c r="BJ199" s="2" t="s">
        <v>75</v>
      </c>
      <c r="BK199" s="135">
        <f t="shared" si="39"/>
        <v>0</v>
      </c>
      <c r="BL199" s="2" t="s">
        <v>118</v>
      </c>
      <c r="BM199" s="134" t="s">
        <v>406</v>
      </c>
    </row>
    <row r="200" spans="1:65" ht="24" customHeight="1" x14ac:dyDescent="0.15">
      <c r="A200" s="13"/>
      <c r="B200" s="124"/>
      <c r="C200" s="125" t="s">
        <v>407</v>
      </c>
      <c r="D200" s="125" t="s">
        <v>114</v>
      </c>
      <c r="E200" s="126" t="s">
        <v>408</v>
      </c>
      <c r="F200" s="127" t="s">
        <v>409</v>
      </c>
      <c r="G200" s="128" t="s">
        <v>133</v>
      </c>
      <c r="H200" s="129">
        <v>2204.6729999999998</v>
      </c>
      <c r="I200" s="129"/>
      <c r="J200" s="129">
        <f t="shared" si="30"/>
        <v>0</v>
      </c>
      <c r="K200" s="127"/>
      <c r="L200" s="14"/>
      <c r="M200" s="130"/>
      <c r="N200" s="131" t="s">
        <v>33</v>
      </c>
      <c r="O200" s="132">
        <v>0</v>
      </c>
      <c r="P200" s="132">
        <f t="shared" si="31"/>
        <v>0</v>
      </c>
      <c r="Q200" s="132">
        <v>0</v>
      </c>
      <c r="R200" s="132">
        <f t="shared" si="32"/>
        <v>0</v>
      </c>
      <c r="S200" s="132">
        <v>0</v>
      </c>
      <c r="T200" s="132">
        <f t="shared" si="33"/>
        <v>0</v>
      </c>
      <c r="U200" s="133"/>
      <c r="AR200" s="134" t="s">
        <v>118</v>
      </c>
      <c r="AT200" s="134" t="s">
        <v>114</v>
      </c>
      <c r="AU200" s="134" t="s">
        <v>75</v>
      </c>
      <c r="AY200" s="2" t="s">
        <v>111</v>
      </c>
      <c r="BE200" s="109">
        <f t="shared" si="34"/>
        <v>0</v>
      </c>
      <c r="BF200" s="109">
        <f t="shared" si="35"/>
        <v>0</v>
      </c>
      <c r="BG200" s="109">
        <f t="shared" si="36"/>
        <v>0</v>
      </c>
      <c r="BH200" s="109">
        <f t="shared" si="37"/>
        <v>0</v>
      </c>
      <c r="BI200" s="109">
        <f t="shared" si="38"/>
        <v>0</v>
      </c>
      <c r="BJ200" s="2" t="s">
        <v>75</v>
      </c>
      <c r="BK200" s="135">
        <f t="shared" si="39"/>
        <v>0</v>
      </c>
      <c r="BL200" s="2" t="s">
        <v>118</v>
      </c>
      <c r="BM200" s="134" t="s">
        <v>410</v>
      </c>
    </row>
    <row r="201" spans="1:65" ht="24" customHeight="1" x14ac:dyDescent="0.15">
      <c r="A201" s="13"/>
      <c r="B201" s="124"/>
      <c r="C201" s="125" t="s">
        <v>411</v>
      </c>
      <c r="D201" s="125" t="s">
        <v>114</v>
      </c>
      <c r="E201" s="126" t="s">
        <v>412</v>
      </c>
      <c r="F201" s="127" t="s">
        <v>413</v>
      </c>
      <c r="G201" s="128" t="s">
        <v>133</v>
      </c>
      <c r="H201" s="129">
        <v>1253.319</v>
      </c>
      <c r="I201" s="129"/>
      <c r="J201" s="129">
        <f t="shared" si="30"/>
        <v>0</v>
      </c>
      <c r="K201" s="127"/>
      <c r="L201" s="14"/>
      <c r="M201" s="130"/>
      <c r="N201" s="131" t="s">
        <v>33</v>
      </c>
      <c r="O201" s="132">
        <v>0</v>
      </c>
      <c r="P201" s="132">
        <f t="shared" si="31"/>
        <v>0</v>
      </c>
      <c r="Q201" s="132">
        <v>0</v>
      </c>
      <c r="R201" s="132">
        <f t="shared" si="32"/>
        <v>0</v>
      </c>
      <c r="S201" s="132">
        <v>0</v>
      </c>
      <c r="T201" s="132">
        <f t="shared" si="33"/>
        <v>0</v>
      </c>
      <c r="U201" s="133"/>
      <c r="AR201" s="134" t="s">
        <v>118</v>
      </c>
      <c r="AT201" s="134" t="s">
        <v>114</v>
      </c>
      <c r="AU201" s="134" t="s">
        <v>75</v>
      </c>
      <c r="AY201" s="2" t="s">
        <v>111</v>
      </c>
      <c r="BE201" s="109">
        <f t="shared" si="34"/>
        <v>0</v>
      </c>
      <c r="BF201" s="109">
        <f t="shared" si="35"/>
        <v>0</v>
      </c>
      <c r="BG201" s="109">
        <f t="shared" si="36"/>
        <v>0</v>
      </c>
      <c r="BH201" s="109">
        <f t="shared" si="37"/>
        <v>0</v>
      </c>
      <c r="BI201" s="109">
        <f t="shared" si="38"/>
        <v>0</v>
      </c>
      <c r="BJ201" s="2" t="s">
        <v>75</v>
      </c>
      <c r="BK201" s="135">
        <f t="shared" si="39"/>
        <v>0</v>
      </c>
      <c r="BL201" s="2" t="s">
        <v>118</v>
      </c>
      <c r="BM201" s="134" t="s">
        <v>414</v>
      </c>
    </row>
    <row r="202" spans="1:65" ht="16.5" customHeight="1" x14ac:dyDescent="0.15">
      <c r="A202" s="13"/>
      <c r="B202" s="124"/>
      <c r="C202" s="125" t="s">
        <v>415</v>
      </c>
      <c r="D202" s="125" t="s">
        <v>114</v>
      </c>
      <c r="E202" s="126" t="s">
        <v>416</v>
      </c>
      <c r="F202" s="127" t="s">
        <v>417</v>
      </c>
      <c r="G202" s="128" t="s">
        <v>167</v>
      </c>
      <c r="H202" s="129">
        <v>230.738</v>
      </c>
      <c r="I202" s="129"/>
      <c r="J202" s="129">
        <f t="shared" si="30"/>
        <v>0</v>
      </c>
      <c r="K202" s="127"/>
      <c r="L202" s="14"/>
      <c r="M202" s="130"/>
      <c r="N202" s="131" t="s">
        <v>33</v>
      </c>
      <c r="O202" s="132">
        <v>0</v>
      </c>
      <c r="P202" s="132">
        <f t="shared" si="31"/>
        <v>0</v>
      </c>
      <c r="Q202" s="132">
        <v>0</v>
      </c>
      <c r="R202" s="132">
        <f t="shared" si="32"/>
        <v>0</v>
      </c>
      <c r="S202" s="132">
        <v>0</v>
      </c>
      <c r="T202" s="132">
        <f t="shared" si="33"/>
        <v>0</v>
      </c>
      <c r="U202" s="133"/>
      <c r="AR202" s="134" t="s">
        <v>118</v>
      </c>
      <c r="AT202" s="134" t="s">
        <v>114</v>
      </c>
      <c r="AU202" s="134" t="s">
        <v>75</v>
      </c>
      <c r="AY202" s="2" t="s">
        <v>111</v>
      </c>
      <c r="BE202" s="109">
        <f t="shared" si="34"/>
        <v>0</v>
      </c>
      <c r="BF202" s="109">
        <f t="shared" si="35"/>
        <v>0</v>
      </c>
      <c r="BG202" s="109">
        <f t="shared" si="36"/>
        <v>0</v>
      </c>
      <c r="BH202" s="109">
        <f t="shared" si="37"/>
        <v>0</v>
      </c>
      <c r="BI202" s="109">
        <f t="shared" si="38"/>
        <v>0</v>
      </c>
      <c r="BJ202" s="2" t="s">
        <v>75</v>
      </c>
      <c r="BK202" s="135">
        <f t="shared" si="39"/>
        <v>0</v>
      </c>
      <c r="BL202" s="2" t="s">
        <v>118</v>
      </c>
      <c r="BM202" s="134" t="s">
        <v>418</v>
      </c>
    </row>
    <row r="203" spans="1:65" ht="24" customHeight="1" x14ac:dyDescent="0.15">
      <c r="A203" s="13"/>
      <c r="B203" s="124"/>
      <c r="C203" s="125" t="s">
        <v>419</v>
      </c>
      <c r="D203" s="125" t="s">
        <v>114</v>
      </c>
      <c r="E203" s="126" t="s">
        <v>420</v>
      </c>
      <c r="F203" s="127" t="s">
        <v>421</v>
      </c>
      <c r="G203" s="128" t="s">
        <v>117</v>
      </c>
      <c r="H203" s="129">
        <v>4</v>
      </c>
      <c r="I203" s="129"/>
      <c r="J203" s="129">
        <f t="shared" si="30"/>
        <v>0</v>
      </c>
      <c r="K203" s="127"/>
      <c r="L203" s="14"/>
      <c r="M203" s="130"/>
      <c r="N203" s="131" t="s">
        <v>33</v>
      </c>
      <c r="O203" s="132">
        <v>0</v>
      </c>
      <c r="P203" s="132">
        <f t="shared" si="31"/>
        <v>0</v>
      </c>
      <c r="Q203" s="132">
        <v>0</v>
      </c>
      <c r="R203" s="132">
        <f t="shared" si="32"/>
        <v>0</v>
      </c>
      <c r="S203" s="132">
        <v>0</v>
      </c>
      <c r="T203" s="132">
        <f t="shared" si="33"/>
        <v>0</v>
      </c>
      <c r="U203" s="133"/>
      <c r="AR203" s="134" t="s">
        <v>118</v>
      </c>
      <c r="AT203" s="134" t="s">
        <v>114</v>
      </c>
      <c r="AU203" s="134" t="s">
        <v>75</v>
      </c>
      <c r="AY203" s="2" t="s">
        <v>111</v>
      </c>
      <c r="BE203" s="109">
        <f t="shared" si="34"/>
        <v>0</v>
      </c>
      <c r="BF203" s="109">
        <f t="shared" si="35"/>
        <v>0</v>
      </c>
      <c r="BG203" s="109">
        <f t="shared" si="36"/>
        <v>0</v>
      </c>
      <c r="BH203" s="109">
        <f t="shared" si="37"/>
        <v>0</v>
      </c>
      <c r="BI203" s="109">
        <f t="shared" si="38"/>
        <v>0</v>
      </c>
      <c r="BJ203" s="2" t="s">
        <v>75</v>
      </c>
      <c r="BK203" s="135">
        <f t="shared" si="39"/>
        <v>0</v>
      </c>
      <c r="BL203" s="2" t="s">
        <v>118</v>
      </c>
      <c r="BM203" s="134" t="s">
        <v>422</v>
      </c>
    </row>
    <row r="204" spans="1:65" ht="24" customHeight="1" x14ac:dyDescent="0.15">
      <c r="A204" s="13"/>
      <c r="B204" s="124"/>
      <c r="C204" s="141" t="s">
        <v>423</v>
      </c>
      <c r="D204" s="141" t="s">
        <v>288</v>
      </c>
      <c r="E204" s="142" t="s">
        <v>424</v>
      </c>
      <c r="F204" s="143" t="s">
        <v>425</v>
      </c>
      <c r="G204" s="144" t="s">
        <v>117</v>
      </c>
      <c r="H204" s="145">
        <v>4</v>
      </c>
      <c r="I204" s="145"/>
      <c r="J204" s="145">
        <f t="shared" si="30"/>
        <v>0</v>
      </c>
      <c r="K204" s="143"/>
      <c r="L204" s="146"/>
      <c r="M204" s="147"/>
      <c r="N204" s="148" t="s">
        <v>33</v>
      </c>
      <c r="O204" s="132">
        <v>0</v>
      </c>
      <c r="P204" s="132">
        <f t="shared" si="31"/>
        <v>0</v>
      </c>
      <c r="Q204" s="132">
        <v>0</v>
      </c>
      <c r="R204" s="132">
        <f t="shared" si="32"/>
        <v>0</v>
      </c>
      <c r="S204" s="132">
        <v>0</v>
      </c>
      <c r="T204" s="132">
        <f t="shared" si="33"/>
        <v>0</v>
      </c>
      <c r="U204" s="133"/>
      <c r="AR204" s="134" t="s">
        <v>129</v>
      </c>
      <c r="AT204" s="134" t="s">
        <v>288</v>
      </c>
      <c r="AU204" s="134" t="s">
        <v>75</v>
      </c>
      <c r="AY204" s="2" t="s">
        <v>111</v>
      </c>
      <c r="BE204" s="109">
        <f t="shared" si="34"/>
        <v>0</v>
      </c>
      <c r="BF204" s="109">
        <f t="shared" si="35"/>
        <v>0</v>
      </c>
      <c r="BG204" s="109">
        <f t="shared" si="36"/>
        <v>0</v>
      </c>
      <c r="BH204" s="109">
        <f t="shared" si="37"/>
        <v>0</v>
      </c>
      <c r="BI204" s="109">
        <f t="shared" si="38"/>
        <v>0</v>
      </c>
      <c r="BJ204" s="2" t="s">
        <v>75</v>
      </c>
      <c r="BK204" s="135">
        <f t="shared" si="39"/>
        <v>0</v>
      </c>
      <c r="BL204" s="2" t="s">
        <v>118</v>
      </c>
      <c r="BM204" s="134" t="s">
        <v>426</v>
      </c>
    </row>
    <row r="205" spans="1:65" ht="24" customHeight="1" x14ac:dyDescent="0.15">
      <c r="A205" s="13"/>
      <c r="B205" s="124"/>
      <c r="C205" s="125" t="s">
        <v>427</v>
      </c>
      <c r="D205" s="125" t="s">
        <v>114</v>
      </c>
      <c r="E205" s="126" t="s">
        <v>428</v>
      </c>
      <c r="F205" s="127" t="s">
        <v>429</v>
      </c>
      <c r="G205" s="128" t="s">
        <v>117</v>
      </c>
      <c r="H205" s="129">
        <v>33</v>
      </c>
      <c r="I205" s="129"/>
      <c r="J205" s="129">
        <f t="shared" si="30"/>
        <v>0</v>
      </c>
      <c r="K205" s="127" t="s">
        <v>349</v>
      </c>
      <c r="L205" s="14"/>
      <c r="M205" s="130"/>
      <c r="N205" s="131" t="s">
        <v>33</v>
      </c>
      <c r="O205" s="132">
        <v>2.2930000000000001</v>
      </c>
      <c r="P205" s="132">
        <f t="shared" si="31"/>
        <v>75.669000000000011</v>
      </c>
      <c r="Q205" s="132">
        <v>0</v>
      </c>
      <c r="R205" s="132">
        <f t="shared" si="32"/>
        <v>0</v>
      </c>
      <c r="S205" s="132">
        <v>0.154</v>
      </c>
      <c r="T205" s="132">
        <f t="shared" si="33"/>
        <v>5.0819999999999999</v>
      </c>
      <c r="U205" s="133"/>
      <c r="AR205" s="134" t="s">
        <v>118</v>
      </c>
      <c r="AT205" s="134" t="s">
        <v>114</v>
      </c>
      <c r="AU205" s="134" t="s">
        <v>75</v>
      </c>
      <c r="AY205" s="2" t="s">
        <v>111</v>
      </c>
      <c r="BE205" s="109">
        <f t="shared" si="34"/>
        <v>0</v>
      </c>
      <c r="BF205" s="109">
        <f t="shared" si="35"/>
        <v>0</v>
      </c>
      <c r="BG205" s="109">
        <f t="shared" si="36"/>
        <v>0</v>
      </c>
      <c r="BH205" s="109">
        <f t="shared" si="37"/>
        <v>0</v>
      </c>
      <c r="BI205" s="109">
        <f t="shared" si="38"/>
        <v>0</v>
      </c>
      <c r="BJ205" s="2" t="s">
        <v>75</v>
      </c>
      <c r="BK205" s="135">
        <f t="shared" si="39"/>
        <v>0</v>
      </c>
      <c r="BL205" s="2" t="s">
        <v>118</v>
      </c>
      <c r="BM205" s="134" t="s">
        <v>430</v>
      </c>
    </row>
    <row r="206" spans="1:65" ht="36" customHeight="1" x14ac:dyDescent="0.15">
      <c r="A206" s="13"/>
      <c r="B206" s="124"/>
      <c r="C206" s="125" t="s">
        <v>431</v>
      </c>
      <c r="D206" s="125" t="s">
        <v>114</v>
      </c>
      <c r="E206" s="126" t="s">
        <v>432</v>
      </c>
      <c r="F206" s="127" t="s">
        <v>433</v>
      </c>
      <c r="G206" s="128" t="s">
        <v>167</v>
      </c>
      <c r="H206" s="129">
        <v>205.3</v>
      </c>
      <c r="I206" s="129"/>
      <c r="J206" s="129">
        <f t="shared" si="30"/>
        <v>0</v>
      </c>
      <c r="K206" s="127" t="s">
        <v>349</v>
      </c>
      <c r="L206" s="14"/>
      <c r="M206" s="130"/>
      <c r="N206" s="131" t="s">
        <v>33</v>
      </c>
      <c r="O206" s="132">
        <v>0.23576</v>
      </c>
      <c r="P206" s="132">
        <f t="shared" si="31"/>
        <v>48.401527999999999</v>
      </c>
      <c r="Q206" s="132">
        <v>0</v>
      </c>
      <c r="R206" s="132">
        <f t="shared" si="32"/>
        <v>0</v>
      </c>
      <c r="S206" s="132">
        <v>8.9999999999999993E-3</v>
      </c>
      <c r="T206" s="132">
        <f t="shared" si="33"/>
        <v>1.8476999999999999</v>
      </c>
      <c r="U206" s="133"/>
      <c r="AR206" s="134" t="s">
        <v>118</v>
      </c>
      <c r="AT206" s="134" t="s">
        <v>114</v>
      </c>
      <c r="AU206" s="134" t="s">
        <v>75</v>
      </c>
      <c r="AY206" s="2" t="s">
        <v>111</v>
      </c>
      <c r="BE206" s="109">
        <f t="shared" si="34"/>
        <v>0</v>
      </c>
      <c r="BF206" s="109">
        <f t="shared" si="35"/>
        <v>0</v>
      </c>
      <c r="BG206" s="109">
        <f t="shared" si="36"/>
        <v>0</v>
      </c>
      <c r="BH206" s="109">
        <f t="shared" si="37"/>
        <v>0</v>
      </c>
      <c r="BI206" s="109">
        <f t="shared" si="38"/>
        <v>0</v>
      </c>
      <c r="BJ206" s="2" t="s">
        <v>75</v>
      </c>
      <c r="BK206" s="135">
        <f t="shared" si="39"/>
        <v>0</v>
      </c>
      <c r="BL206" s="2" t="s">
        <v>118</v>
      </c>
      <c r="BM206" s="134" t="s">
        <v>434</v>
      </c>
    </row>
    <row r="207" spans="1:65" s="111" customFormat="1" ht="22.9" customHeight="1" x14ac:dyDescent="0.2">
      <c r="B207" s="112"/>
      <c r="D207" s="113" t="s">
        <v>66</v>
      </c>
      <c r="E207" s="122" t="s">
        <v>435</v>
      </c>
      <c r="F207" s="122" t="s">
        <v>436</v>
      </c>
      <c r="J207" s="123">
        <f>BK207</f>
        <v>0</v>
      </c>
      <c r="L207" s="112"/>
      <c r="M207" s="116"/>
      <c r="N207" s="117"/>
      <c r="O207" s="117"/>
      <c r="P207" s="118">
        <f>P208</f>
        <v>0</v>
      </c>
      <c r="Q207" s="117"/>
      <c r="R207" s="118">
        <f>R208</f>
        <v>0</v>
      </c>
      <c r="S207" s="117"/>
      <c r="T207" s="118">
        <f>T208</f>
        <v>0</v>
      </c>
      <c r="U207" s="119"/>
      <c r="AR207" s="113" t="s">
        <v>10</v>
      </c>
      <c r="AT207" s="120" t="s">
        <v>66</v>
      </c>
      <c r="AU207" s="120" t="s">
        <v>10</v>
      </c>
      <c r="AY207" s="113" t="s">
        <v>111</v>
      </c>
      <c r="BK207" s="121">
        <f>BK208</f>
        <v>0</v>
      </c>
    </row>
    <row r="208" spans="1:65" s="13" customFormat="1" ht="24" customHeight="1" x14ac:dyDescent="0.15">
      <c r="B208" s="124"/>
      <c r="C208" s="125" t="s">
        <v>437</v>
      </c>
      <c r="D208" s="125" t="s">
        <v>114</v>
      </c>
      <c r="E208" s="126" t="s">
        <v>438</v>
      </c>
      <c r="F208" s="127" t="s">
        <v>439</v>
      </c>
      <c r="G208" s="128" t="s">
        <v>175</v>
      </c>
      <c r="H208" s="129">
        <v>859.60900000000004</v>
      </c>
      <c r="I208" s="129"/>
      <c r="J208" s="129">
        <f>ROUND(I208*H208,3)</f>
        <v>0</v>
      </c>
      <c r="K208" s="127"/>
      <c r="L208" s="14"/>
      <c r="M208" s="130"/>
      <c r="N208" s="131" t="s">
        <v>33</v>
      </c>
      <c r="O208" s="132">
        <v>0</v>
      </c>
      <c r="P208" s="132">
        <f>O208*H208</f>
        <v>0</v>
      </c>
      <c r="Q208" s="132">
        <v>0</v>
      </c>
      <c r="R208" s="132">
        <f>Q208*H208</f>
        <v>0</v>
      </c>
      <c r="S208" s="132">
        <v>0</v>
      </c>
      <c r="T208" s="132">
        <f>S208*H208</f>
        <v>0</v>
      </c>
      <c r="U208" s="133"/>
      <c r="AR208" s="134" t="s">
        <v>118</v>
      </c>
      <c r="AT208" s="134" t="s">
        <v>114</v>
      </c>
      <c r="AU208" s="134" t="s">
        <v>75</v>
      </c>
      <c r="AY208" s="2" t="s">
        <v>111</v>
      </c>
      <c r="BE208" s="109">
        <f>IF(N208="základná",J208,0)</f>
        <v>0</v>
      </c>
      <c r="BF208" s="109">
        <f>IF(N208="znížená",J208,0)</f>
        <v>0</v>
      </c>
      <c r="BG208" s="109">
        <f>IF(N208="zákl. prenesená",J208,0)</f>
        <v>0</v>
      </c>
      <c r="BH208" s="109">
        <f>IF(N208="zníž. prenesená",J208,0)</f>
        <v>0</v>
      </c>
      <c r="BI208" s="109">
        <f>IF(N208="nulová",J208,0)</f>
        <v>0</v>
      </c>
      <c r="BJ208" s="2" t="s">
        <v>75</v>
      </c>
      <c r="BK208" s="135">
        <f>ROUND(I208*H208,3)</f>
        <v>0</v>
      </c>
      <c r="BL208" s="2" t="s">
        <v>118</v>
      </c>
      <c r="BM208" s="134" t="s">
        <v>440</v>
      </c>
    </row>
    <row r="209" spans="1:65" s="111" customFormat="1" ht="25.9" customHeight="1" x14ac:dyDescent="0.2">
      <c r="B209" s="112"/>
      <c r="D209" s="113" t="s">
        <v>66</v>
      </c>
      <c r="E209" s="114" t="s">
        <v>191</v>
      </c>
      <c r="F209" s="114" t="s">
        <v>192</v>
      </c>
      <c r="J209" s="115">
        <f>BK209</f>
        <v>0</v>
      </c>
      <c r="L209" s="112"/>
      <c r="M209" s="116"/>
      <c r="N209" s="117"/>
      <c r="O209" s="117"/>
      <c r="P209" s="118">
        <f>P210+P217+P226+P233+P247+P272+P289+P297+P310+P343+P347+P355+P361+P364+P368+P370</f>
        <v>2970.6160361100001</v>
      </c>
      <c r="Q209" s="117"/>
      <c r="R209" s="118">
        <f>R210+R217+R226+R233+R247+R272+R289+R297+R310+R343+R347+R355+R361+R364+R368+R370</f>
        <v>86.374074140000019</v>
      </c>
      <c r="S209" s="117"/>
      <c r="T209" s="118">
        <f>T210+T217+T226+T233+T247+T272+T289+T297+T310+T343+T347+T355+T361+T364+T368+T370</f>
        <v>0</v>
      </c>
      <c r="U209" s="119"/>
      <c r="AR209" s="113" t="s">
        <v>10</v>
      </c>
      <c r="AT209" s="120" t="s">
        <v>66</v>
      </c>
      <c r="AU209" s="120" t="s">
        <v>67</v>
      </c>
      <c r="AY209" s="113" t="s">
        <v>111</v>
      </c>
      <c r="BK209" s="121">
        <f>BK210+BK217+BK226+BK233+BK247+BK272+BK289+BK297+BK310+BK343+BK347+BK355+BK361+BK364+BK368+BK370</f>
        <v>0</v>
      </c>
    </row>
    <row r="210" spans="1:65" ht="22.9" customHeight="1" x14ac:dyDescent="0.2">
      <c r="A210" s="111"/>
      <c r="B210" s="112"/>
      <c r="C210" s="111"/>
      <c r="D210" s="113" t="s">
        <v>66</v>
      </c>
      <c r="E210" s="122" t="s">
        <v>441</v>
      </c>
      <c r="F210" s="122" t="s">
        <v>442</v>
      </c>
      <c r="J210" s="123">
        <f>BK210</f>
        <v>0</v>
      </c>
      <c r="L210" s="112"/>
      <c r="M210" s="116"/>
      <c r="N210" s="117"/>
      <c r="O210" s="117"/>
      <c r="P210" s="118">
        <f>SUM(P211:P216)</f>
        <v>0.28371200000000002</v>
      </c>
      <c r="Q210" s="117"/>
      <c r="R210" s="118">
        <f>SUM(R211:R216)</f>
        <v>0</v>
      </c>
      <c r="S210" s="117"/>
      <c r="T210" s="118">
        <f>SUM(T211:T216)</f>
        <v>0</v>
      </c>
      <c r="U210" s="119"/>
      <c r="AR210" s="113" t="s">
        <v>10</v>
      </c>
      <c r="AT210" s="120" t="s">
        <v>66</v>
      </c>
      <c r="AU210" s="120" t="s">
        <v>10</v>
      </c>
      <c r="AY210" s="113" t="s">
        <v>111</v>
      </c>
      <c r="BK210" s="121">
        <f>SUM(BK211:BK216)</f>
        <v>0</v>
      </c>
    </row>
    <row r="211" spans="1:65" s="13" customFormat="1" ht="24" customHeight="1" x14ac:dyDescent="0.15">
      <c r="B211" s="124"/>
      <c r="C211" s="125" t="s">
        <v>220</v>
      </c>
      <c r="D211" s="125" t="s">
        <v>114</v>
      </c>
      <c r="E211" s="126" t="s">
        <v>443</v>
      </c>
      <c r="F211" s="127" t="s">
        <v>444</v>
      </c>
      <c r="G211" s="128" t="s">
        <v>133</v>
      </c>
      <c r="H211" s="129">
        <v>106.607</v>
      </c>
      <c r="I211" s="129"/>
      <c r="J211" s="129">
        <f t="shared" ref="J211:J216" si="40">ROUND(I211*H211,3)</f>
        <v>0</v>
      </c>
      <c r="K211" s="127"/>
      <c r="L211" s="14"/>
      <c r="M211" s="130"/>
      <c r="N211" s="131" t="s">
        <v>33</v>
      </c>
      <c r="O211" s="132">
        <v>0</v>
      </c>
      <c r="P211" s="132">
        <f t="shared" ref="P211:P216" si="41">O211*H211</f>
        <v>0</v>
      </c>
      <c r="Q211" s="132">
        <v>0</v>
      </c>
      <c r="R211" s="132">
        <f t="shared" ref="R211:R216" si="42">Q211*H211</f>
        <v>0</v>
      </c>
      <c r="S211" s="132">
        <v>0</v>
      </c>
      <c r="T211" s="132">
        <f t="shared" ref="T211:T216" si="43">S211*H211</f>
        <v>0</v>
      </c>
      <c r="U211" s="133"/>
      <c r="AR211" s="134" t="s">
        <v>118</v>
      </c>
      <c r="AT211" s="134" t="s">
        <v>114</v>
      </c>
      <c r="AU211" s="134" t="s">
        <v>75</v>
      </c>
      <c r="AY211" s="2" t="s">
        <v>111</v>
      </c>
      <c r="BE211" s="109">
        <f t="shared" ref="BE211:BE216" si="44">IF(N211="základná",J211,0)</f>
        <v>0</v>
      </c>
      <c r="BF211" s="109">
        <f t="shared" ref="BF211:BF216" si="45">IF(N211="znížená",J211,0)</f>
        <v>0</v>
      </c>
      <c r="BG211" s="109">
        <f t="shared" ref="BG211:BG216" si="46">IF(N211="zákl. prenesená",J211,0)</f>
        <v>0</v>
      </c>
      <c r="BH211" s="109">
        <f t="shared" ref="BH211:BH216" si="47">IF(N211="zníž. prenesená",J211,0)</f>
        <v>0</v>
      </c>
      <c r="BI211" s="109">
        <f t="shared" ref="BI211:BI216" si="48">IF(N211="nulová",J211,0)</f>
        <v>0</v>
      </c>
      <c r="BJ211" s="2" t="s">
        <v>75</v>
      </c>
      <c r="BK211" s="135">
        <f t="shared" ref="BK211:BK216" si="49">ROUND(I211*H211,3)</f>
        <v>0</v>
      </c>
      <c r="BL211" s="2" t="s">
        <v>118</v>
      </c>
      <c r="BM211" s="134" t="s">
        <v>445</v>
      </c>
    </row>
    <row r="212" spans="1:65" ht="24" customHeight="1" x14ac:dyDescent="0.15">
      <c r="A212" s="13"/>
      <c r="B212" s="124"/>
      <c r="C212" s="141" t="s">
        <v>446</v>
      </c>
      <c r="D212" s="141" t="s">
        <v>288</v>
      </c>
      <c r="E212" s="142" t="s">
        <v>447</v>
      </c>
      <c r="F212" s="143" t="s">
        <v>448</v>
      </c>
      <c r="G212" s="144" t="s">
        <v>449</v>
      </c>
      <c r="H212" s="145">
        <v>117.268</v>
      </c>
      <c r="I212" s="145"/>
      <c r="J212" s="145">
        <f t="shared" si="40"/>
        <v>0</v>
      </c>
      <c r="K212" s="143"/>
      <c r="L212" s="146"/>
      <c r="M212" s="147"/>
      <c r="N212" s="148" t="s">
        <v>33</v>
      </c>
      <c r="O212" s="132">
        <v>0</v>
      </c>
      <c r="P212" s="132">
        <f t="shared" si="41"/>
        <v>0</v>
      </c>
      <c r="Q212" s="132">
        <v>0</v>
      </c>
      <c r="R212" s="132">
        <f t="shared" si="42"/>
        <v>0</v>
      </c>
      <c r="S212" s="132">
        <v>0</v>
      </c>
      <c r="T212" s="132">
        <f t="shared" si="43"/>
        <v>0</v>
      </c>
      <c r="U212" s="133"/>
      <c r="AR212" s="134" t="s">
        <v>129</v>
      </c>
      <c r="AT212" s="134" t="s">
        <v>288</v>
      </c>
      <c r="AU212" s="134" t="s">
        <v>75</v>
      </c>
      <c r="AY212" s="2" t="s">
        <v>111</v>
      </c>
      <c r="BE212" s="109">
        <f t="shared" si="44"/>
        <v>0</v>
      </c>
      <c r="BF212" s="109">
        <f t="shared" si="45"/>
        <v>0</v>
      </c>
      <c r="BG212" s="109">
        <f t="shared" si="46"/>
        <v>0</v>
      </c>
      <c r="BH212" s="109">
        <f t="shared" si="47"/>
        <v>0</v>
      </c>
      <c r="BI212" s="109">
        <f t="shared" si="48"/>
        <v>0</v>
      </c>
      <c r="BJ212" s="2" t="s">
        <v>75</v>
      </c>
      <c r="BK212" s="135">
        <f t="shared" si="49"/>
        <v>0</v>
      </c>
      <c r="BL212" s="2" t="s">
        <v>118</v>
      </c>
      <c r="BM212" s="134" t="s">
        <v>450</v>
      </c>
    </row>
    <row r="213" spans="1:65" ht="24" customHeight="1" x14ac:dyDescent="0.15">
      <c r="A213" s="13"/>
      <c r="B213" s="124"/>
      <c r="C213" s="141" t="s">
        <v>223</v>
      </c>
      <c r="D213" s="141" t="s">
        <v>288</v>
      </c>
      <c r="E213" s="142" t="s">
        <v>451</v>
      </c>
      <c r="F213" s="143" t="s">
        <v>452</v>
      </c>
      <c r="G213" s="144" t="s">
        <v>167</v>
      </c>
      <c r="H213" s="145">
        <v>42.643000000000001</v>
      </c>
      <c r="I213" s="145"/>
      <c r="J213" s="145">
        <f t="shared" si="40"/>
        <v>0</v>
      </c>
      <c r="K213" s="143"/>
      <c r="L213" s="146"/>
      <c r="M213" s="147"/>
      <c r="N213" s="148" t="s">
        <v>33</v>
      </c>
      <c r="O213" s="132">
        <v>0</v>
      </c>
      <c r="P213" s="132">
        <f t="shared" si="41"/>
        <v>0</v>
      </c>
      <c r="Q213" s="132">
        <v>0</v>
      </c>
      <c r="R213" s="132">
        <f t="shared" si="42"/>
        <v>0</v>
      </c>
      <c r="S213" s="132">
        <v>0</v>
      </c>
      <c r="T213" s="132">
        <f t="shared" si="43"/>
        <v>0</v>
      </c>
      <c r="U213" s="133"/>
      <c r="AR213" s="134" t="s">
        <v>129</v>
      </c>
      <c r="AT213" s="134" t="s">
        <v>288</v>
      </c>
      <c r="AU213" s="134" t="s">
        <v>75</v>
      </c>
      <c r="AY213" s="2" t="s">
        <v>111</v>
      </c>
      <c r="BE213" s="109">
        <f t="shared" si="44"/>
        <v>0</v>
      </c>
      <c r="BF213" s="109">
        <f t="shared" si="45"/>
        <v>0</v>
      </c>
      <c r="BG213" s="109">
        <f t="shared" si="46"/>
        <v>0</v>
      </c>
      <c r="BH213" s="109">
        <f t="shared" si="47"/>
        <v>0</v>
      </c>
      <c r="BI213" s="109">
        <f t="shared" si="48"/>
        <v>0</v>
      </c>
      <c r="BJ213" s="2" t="s">
        <v>75</v>
      </c>
      <c r="BK213" s="135">
        <f t="shared" si="49"/>
        <v>0</v>
      </c>
      <c r="BL213" s="2" t="s">
        <v>118</v>
      </c>
      <c r="BM213" s="134" t="s">
        <v>453</v>
      </c>
    </row>
    <row r="214" spans="1:65" s="13" customFormat="1" ht="24" customHeight="1" x14ac:dyDescent="0.15">
      <c r="B214" s="124"/>
      <c r="C214" s="125">
        <v>236</v>
      </c>
      <c r="D214" s="125" t="s">
        <v>114</v>
      </c>
      <c r="E214" s="126" t="s">
        <v>454</v>
      </c>
      <c r="F214" s="127" t="s">
        <v>455</v>
      </c>
      <c r="G214" s="128" t="s">
        <v>133</v>
      </c>
      <c r="H214" s="129">
        <v>800.798</v>
      </c>
      <c r="I214" s="129"/>
      <c r="J214" s="129">
        <f t="shared" si="40"/>
        <v>0</v>
      </c>
      <c r="K214" s="127"/>
      <c r="L214" s="14"/>
      <c r="M214" s="130"/>
      <c r="N214" s="131" t="s">
        <v>33</v>
      </c>
      <c r="O214" s="132">
        <v>0</v>
      </c>
      <c r="P214" s="132">
        <f t="shared" si="41"/>
        <v>0</v>
      </c>
      <c r="Q214" s="132">
        <v>0</v>
      </c>
      <c r="R214" s="132">
        <f t="shared" si="42"/>
        <v>0</v>
      </c>
      <c r="S214" s="132">
        <v>0</v>
      </c>
      <c r="T214" s="132">
        <f t="shared" si="43"/>
        <v>0</v>
      </c>
      <c r="U214" s="133"/>
      <c r="AR214" s="134" t="s">
        <v>118</v>
      </c>
      <c r="AT214" s="134" t="s">
        <v>114</v>
      </c>
      <c r="AU214" s="134" t="s">
        <v>75</v>
      </c>
      <c r="AY214" s="2" t="s">
        <v>111</v>
      </c>
      <c r="BE214" s="109">
        <f t="shared" si="44"/>
        <v>0</v>
      </c>
      <c r="BF214" s="109">
        <f t="shared" si="45"/>
        <v>0</v>
      </c>
      <c r="BG214" s="109">
        <f t="shared" si="46"/>
        <v>0</v>
      </c>
      <c r="BH214" s="109">
        <f t="shared" si="47"/>
        <v>0</v>
      </c>
      <c r="BI214" s="109">
        <f t="shared" si="48"/>
        <v>0</v>
      </c>
      <c r="BJ214" s="2" t="s">
        <v>75</v>
      </c>
      <c r="BK214" s="135">
        <f t="shared" si="49"/>
        <v>0</v>
      </c>
      <c r="BL214" s="2" t="s">
        <v>118</v>
      </c>
      <c r="BM214" s="134" t="s">
        <v>445</v>
      </c>
    </row>
    <row r="215" spans="1:65" ht="24" customHeight="1" x14ac:dyDescent="0.15">
      <c r="A215" s="13"/>
      <c r="B215" s="124"/>
      <c r="C215" s="141">
        <v>237</v>
      </c>
      <c r="D215" s="141" t="s">
        <v>288</v>
      </c>
      <c r="E215" s="142" t="s">
        <v>456</v>
      </c>
      <c r="F215" s="143" t="s">
        <v>457</v>
      </c>
      <c r="G215" s="144" t="s">
        <v>133</v>
      </c>
      <c r="H215" s="145">
        <v>860.85699999999997</v>
      </c>
      <c r="I215" s="145"/>
      <c r="J215" s="145">
        <f t="shared" si="40"/>
        <v>0</v>
      </c>
      <c r="K215" s="143"/>
      <c r="L215" s="146"/>
      <c r="M215" s="147"/>
      <c r="N215" s="148" t="s">
        <v>33</v>
      </c>
      <c r="O215" s="132">
        <v>0</v>
      </c>
      <c r="P215" s="132">
        <f t="shared" si="41"/>
        <v>0</v>
      </c>
      <c r="Q215" s="132">
        <v>0</v>
      </c>
      <c r="R215" s="132">
        <f t="shared" si="42"/>
        <v>0</v>
      </c>
      <c r="S215" s="132">
        <v>0</v>
      </c>
      <c r="T215" s="132">
        <f t="shared" si="43"/>
        <v>0</v>
      </c>
      <c r="U215" s="133"/>
      <c r="AR215" s="134" t="s">
        <v>129</v>
      </c>
      <c r="AT215" s="134" t="s">
        <v>288</v>
      </c>
      <c r="AU215" s="134" t="s">
        <v>75</v>
      </c>
      <c r="AY215" s="2" t="s">
        <v>111</v>
      </c>
      <c r="BE215" s="109">
        <f t="shared" si="44"/>
        <v>0</v>
      </c>
      <c r="BF215" s="109">
        <f t="shared" si="45"/>
        <v>0</v>
      </c>
      <c r="BG215" s="109">
        <f t="shared" si="46"/>
        <v>0</v>
      </c>
      <c r="BH215" s="109">
        <f t="shared" si="47"/>
        <v>0</v>
      </c>
      <c r="BI215" s="109">
        <f t="shared" si="48"/>
        <v>0</v>
      </c>
      <c r="BJ215" s="2" t="s">
        <v>75</v>
      </c>
      <c r="BK215" s="135">
        <f t="shared" si="49"/>
        <v>0</v>
      </c>
      <c r="BL215" s="2" t="s">
        <v>118</v>
      </c>
      <c r="BM215" s="134" t="s">
        <v>453</v>
      </c>
    </row>
    <row r="216" spans="1:65" s="13" customFormat="1" ht="24" customHeight="1" x14ac:dyDescent="0.15">
      <c r="B216" s="124"/>
      <c r="C216" s="125" t="s">
        <v>458</v>
      </c>
      <c r="D216" s="125" t="s">
        <v>114</v>
      </c>
      <c r="E216" s="126" t="s">
        <v>459</v>
      </c>
      <c r="F216" s="127" t="s">
        <v>460</v>
      </c>
      <c r="G216" s="128" t="s">
        <v>175</v>
      </c>
      <c r="H216" s="129">
        <v>0.17599999999999999</v>
      </c>
      <c r="I216" s="129"/>
      <c r="J216" s="129">
        <f t="shared" si="40"/>
        <v>0</v>
      </c>
      <c r="K216" s="127" t="s">
        <v>349</v>
      </c>
      <c r="L216" s="14"/>
      <c r="M216" s="130"/>
      <c r="N216" s="131" t="s">
        <v>33</v>
      </c>
      <c r="O216" s="132">
        <v>1.6120000000000001</v>
      </c>
      <c r="P216" s="132">
        <f t="shared" si="41"/>
        <v>0.28371200000000002</v>
      </c>
      <c r="Q216" s="132">
        <v>0</v>
      </c>
      <c r="R216" s="132">
        <f t="shared" si="42"/>
        <v>0</v>
      </c>
      <c r="S216" s="132">
        <v>0</v>
      </c>
      <c r="T216" s="132">
        <f t="shared" si="43"/>
        <v>0</v>
      </c>
      <c r="U216" s="133"/>
      <c r="AR216" s="134" t="s">
        <v>118</v>
      </c>
      <c r="AT216" s="134" t="s">
        <v>114</v>
      </c>
      <c r="AU216" s="134" t="s">
        <v>75</v>
      </c>
      <c r="AY216" s="2" t="s">
        <v>111</v>
      </c>
      <c r="BE216" s="109">
        <f t="shared" si="44"/>
        <v>0</v>
      </c>
      <c r="BF216" s="109">
        <f t="shared" si="45"/>
        <v>0</v>
      </c>
      <c r="BG216" s="109">
        <f t="shared" si="46"/>
        <v>0</v>
      </c>
      <c r="BH216" s="109">
        <f t="shared" si="47"/>
        <v>0</v>
      </c>
      <c r="BI216" s="109">
        <f t="shared" si="48"/>
        <v>0</v>
      </c>
      <c r="BJ216" s="2" t="s">
        <v>75</v>
      </c>
      <c r="BK216" s="135">
        <f t="shared" si="49"/>
        <v>0</v>
      </c>
      <c r="BL216" s="2" t="s">
        <v>118</v>
      </c>
      <c r="BM216" s="134" t="s">
        <v>461</v>
      </c>
    </row>
    <row r="217" spans="1:65" s="111" customFormat="1" ht="22.9" customHeight="1" x14ac:dyDescent="0.2">
      <c r="B217" s="112"/>
      <c r="D217" s="113" t="s">
        <v>66</v>
      </c>
      <c r="E217" s="122" t="s">
        <v>462</v>
      </c>
      <c r="F217" s="122" t="s">
        <v>463</v>
      </c>
      <c r="J217" s="123">
        <f>BK217</f>
        <v>0</v>
      </c>
      <c r="L217" s="112"/>
      <c r="M217" s="116"/>
      <c r="N217" s="117"/>
      <c r="O217" s="117"/>
      <c r="P217" s="118">
        <f>SUM(P218:P225)</f>
        <v>22.325037999999999</v>
      </c>
      <c r="Q217" s="117"/>
      <c r="R217" s="118">
        <f>SUM(R218:R225)</f>
        <v>0</v>
      </c>
      <c r="S217" s="117"/>
      <c r="T217" s="118">
        <f>SUM(T218:T225)</f>
        <v>0</v>
      </c>
      <c r="U217" s="119"/>
      <c r="AR217" s="113" t="s">
        <v>10</v>
      </c>
      <c r="AT217" s="120" t="s">
        <v>66</v>
      </c>
      <c r="AU217" s="120" t="s">
        <v>10</v>
      </c>
      <c r="AY217" s="113" t="s">
        <v>111</v>
      </c>
      <c r="BK217" s="121">
        <f>SUM(BK218:BK225)</f>
        <v>0</v>
      </c>
    </row>
    <row r="218" spans="1:65" s="13" customFormat="1" ht="24" customHeight="1" x14ac:dyDescent="0.15">
      <c r="B218" s="124"/>
      <c r="C218" s="125" t="s">
        <v>226</v>
      </c>
      <c r="D218" s="125" t="s">
        <v>114</v>
      </c>
      <c r="E218" s="126" t="s">
        <v>464</v>
      </c>
      <c r="F218" s="127" t="s">
        <v>465</v>
      </c>
      <c r="G218" s="128" t="s">
        <v>133</v>
      </c>
      <c r="H218" s="129">
        <v>798.59900000000005</v>
      </c>
      <c r="I218" s="129"/>
      <c r="J218" s="129">
        <f t="shared" ref="J218:J225" si="50">ROUND(I218*H218,3)</f>
        <v>0</v>
      </c>
      <c r="K218" s="127"/>
      <c r="L218" s="14"/>
      <c r="M218" s="130"/>
      <c r="N218" s="131" t="s">
        <v>33</v>
      </c>
      <c r="O218" s="132">
        <v>0</v>
      </c>
      <c r="P218" s="132">
        <f t="shared" ref="P218:P225" si="51">O218*H218</f>
        <v>0</v>
      </c>
      <c r="Q218" s="132">
        <v>0</v>
      </c>
      <c r="R218" s="132">
        <f t="shared" ref="R218:R225" si="52">Q218*H218</f>
        <v>0</v>
      </c>
      <c r="S218" s="132">
        <v>0</v>
      </c>
      <c r="T218" s="132">
        <f t="shared" ref="T218:T225" si="53">S218*H218</f>
        <v>0</v>
      </c>
      <c r="U218" s="133"/>
      <c r="AR218" s="134" t="s">
        <v>118</v>
      </c>
      <c r="AT218" s="134" t="s">
        <v>114</v>
      </c>
      <c r="AU218" s="134" t="s">
        <v>75</v>
      </c>
      <c r="AY218" s="2" t="s">
        <v>111</v>
      </c>
      <c r="BE218" s="109">
        <f t="shared" ref="BE218:BE225" si="54">IF(N218="základná",J218,0)</f>
        <v>0</v>
      </c>
      <c r="BF218" s="109">
        <f t="shared" ref="BF218:BF225" si="55">IF(N218="znížená",J218,0)</f>
        <v>0</v>
      </c>
      <c r="BG218" s="109">
        <f t="shared" ref="BG218:BG225" si="56">IF(N218="zákl. prenesená",J218,0)</f>
        <v>0</v>
      </c>
      <c r="BH218" s="109">
        <f t="shared" ref="BH218:BH225" si="57">IF(N218="zníž. prenesená",J218,0)</f>
        <v>0</v>
      </c>
      <c r="BI218" s="109">
        <f t="shared" ref="BI218:BI225" si="58">IF(N218="nulová",J218,0)</f>
        <v>0</v>
      </c>
      <c r="BJ218" s="2" t="s">
        <v>75</v>
      </c>
      <c r="BK218" s="135">
        <f t="shared" ref="BK218:BK225" si="59">ROUND(I218*H218,3)</f>
        <v>0</v>
      </c>
      <c r="BL218" s="2" t="s">
        <v>118</v>
      </c>
      <c r="BM218" s="134" t="s">
        <v>466</v>
      </c>
    </row>
    <row r="219" spans="1:65" ht="36" customHeight="1" x14ac:dyDescent="0.15">
      <c r="A219" s="13"/>
      <c r="B219" s="124"/>
      <c r="C219" s="141" t="s">
        <v>467</v>
      </c>
      <c r="D219" s="141" t="s">
        <v>288</v>
      </c>
      <c r="E219" s="142" t="s">
        <v>468</v>
      </c>
      <c r="F219" s="143" t="s">
        <v>469</v>
      </c>
      <c r="G219" s="144" t="s">
        <v>133</v>
      </c>
      <c r="H219" s="145">
        <v>533.74860000000001</v>
      </c>
      <c r="I219" s="145"/>
      <c r="J219" s="145">
        <f t="shared" si="50"/>
        <v>0</v>
      </c>
      <c r="K219" s="143"/>
      <c r="L219" s="146"/>
      <c r="M219" s="147"/>
      <c r="N219" s="148" t="s">
        <v>33</v>
      </c>
      <c r="O219" s="132">
        <v>0</v>
      </c>
      <c r="P219" s="132">
        <f t="shared" si="51"/>
        <v>0</v>
      </c>
      <c r="Q219" s="132">
        <v>0</v>
      </c>
      <c r="R219" s="132">
        <f t="shared" si="52"/>
        <v>0</v>
      </c>
      <c r="S219" s="132">
        <v>0</v>
      </c>
      <c r="T219" s="132">
        <f t="shared" si="53"/>
        <v>0</v>
      </c>
      <c r="U219" s="133"/>
      <c r="AR219" s="134" t="s">
        <v>129</v>
      </c>
      <c r="AT219" s="134" t="s">
        <v>288</v>
      </c>
      <c r="AU219" s="134" t="s">
        <v>75</v>
      </c>
      <c r="AY219" s="2" t="s">
        <v>111</v>
      </c>
      <c r="BE219" s="109">
        <f t="shared" si="54"/>
        <v>0</v>
      </c>
      <c r="BF219" s="109">
        <f t="shared" si="55"/>
        <v>0</v>
      </c>
      <c r="BG219" s="109">
        <f t="shared" si="56"/>
        <v>0</v>
      </c>
      <c r="BH219" s="109">
        <f t="shared" si="57"/>
        <v>0</v>
      </c>
      <c r="BI219" s="109">
        <f t="shared" si="58"/>
        <v>0</v>
      </c>
      <c r="BJ219" s="2" t="s">
        <v>75</v>
      </c>
      <c r="BK219" s="135">
        <f t="shared" si="59"/>
        <v>0</v>
      </c>
      <c r="BL219" s="2" t="s">
        <v>118</v>
      </c>
      <c r="BM219" s="134" t="s">
        <v>470</v>
      </c>
    </row>
    <row r="220" spans="1:65" ht="36" customHeight="1" x14ac:dyDescent="0.15">
      <c r="A220" s="13"/>
      <c r="B220" s="124"/>
      <c r="C220" s="141" t="s">
        <v>229</v>
      </c>
      <c r="D220" s="141" t="s">
        <v>288</v>
      </c>
      <c r="E220" s="142" t="s">
        <v>471</v>
      </c>
      <c r="F220" s="143" t="s">
        <v>472</v>
      </c>
      <c r="G220" s="144" t="s">
        <v>133</v>
      </c>
      <c r="H220" s="145">
        <v>325.39</v>
      </c>
      <c r="I220" s="145"/>
      <c r="J220" s="145">
        <f t="shared" si="50"/>
        <v>0</v>
      </c>
      <c r="K220" s="143"/>
      <c r="L220" s="146"/>
      <c r="M220" s="147"/>
      <c r="N220" s="148" t="s">
        <v>33</v>
      </c>
      <c r="O220" s="132">
        <v>0</v>
      </c>
      <c r="P220" s="132">
        <f t="shared" si="51"/>
        <v>0</v>
      </c>
      <c r="Q220" s="132">
        <v>0</v>
      </c>
      <c r="R220" s="132">
        <f t="shared" si="52"/>
        <v>0</v>
      </c>
      <c r="S220" s="132">
        <v>0</v>
      </c>
      <c r="T220" s="132">
        <f t="shared" si="53"/>
        <v>0</v>
      </c>
      <c r="U220" s="133"/>
      <c r="AR220" s="134" t="s">
        <v>129</v>
      </c>
      <c r="AT220" s="134" t="s">
        <v>288</v>
      </c>
      <c r="AU220" s="134" t="s">
        <v>75</v>
      </c>
      <c r="AY220" s="2" t="s">
        <v>111</v>
      </c>
      <c r="BE220" s="109">
        <f t="shared" si="54"/>
        <v>0</v>
      </c>
      <c r="BF220" s="109">
        <f t="shared" si="55"/>
        <v>0</v>
      </c>
      <c r="BG220" s="109">
        <f t="shared" si="56"/>
        <v>0</v>
      </c>
      <c r="BH220" s="109">
        <f t="shared" si="57"/>
        <v>0</v>
      </c>
      <c r="BI220" s="109">
        <f t="shared" si="58"/>
        <v>0</v>
      </c>
      <c r="BJ220" s="2" t="s">
        <v>75</v>
      </c>
      <c r="BK220" s="135">
        <f t="shared" si="59"/>
        <v>0</v>
      </c>
      <c r="BL220" s="2" t="s">
        <v>118</v>
      </c>
      <c r="BM220" s="134" t="s">
        <v>473</v>
      </c>
    </row>
    <row r="221" spans="1:65" ht="36" customHeight="1" x14ac:dyDescent="0.15">
      <c r="A221" s="13"/>
      <c r="B221" s="124"/>
      <c r="C221" s="141" t="s">
        <v>474</v>
      </c>
      <c r="D221" s="141" t="s">
        <v>288</v>
      </c>
      <c r="E221" s="142" t="s">
        <v>475</v>
      </c>
      <c r="F221" s="143" t="s">
        <v>476</v>
      </c>
      <c r="G221" s="144" t="s">
        <v>133</v>
      </c>
      <c r="H221" s="145">
        <v>325.39</v>
      </c>
      <c r="I221" s="145"/>
      <c r="J221" s="145">
        <f t="shared" si="50"/>
        <v>0</v>
      </c>
      <c r="K221" s="143"/>
      <c r="L221" s="146"/>
      <c r="M221" s="147"/>
      <c r="N221" s="148" t="s">
        <v>33</v>
      </c>
      <c r="O221" s="132">
        <v>0</v>
      </c>
      <c r="P221" s="132">
        <f t="shared" si="51"/>
        <v>0</v>
      </c>
      <c r="Q221" s="132">
        <v>0</v>
      </c>
      <c r="R221" s="132">
        <f t="shared" si="52"/>
        <v>0</v>
      </c>
      <c r="S221" s="132">
        <v>0</v>
      </c>
      <c r="T221" s="132">
        <f t="shared" si="53"/>
        <v>0</v>
      </c>
      <c r="U221" s="133"/>
      <c r="AR221" s="134" t="s">
        <v>129</v>
      </c>
      <c r="AT221" s="134" t="s">
        <v>288</v>
      </c>
      <c r="AU221" s="134" t="s">
        <v>75</v>
      </c>
      <c r="AY221" s="2" t="s">
        <v>111</v>
      </c>
      <c r="BE221" s="109">
        <f t="shared" si="54"/>
        <v>0</v>
      </c>
      <c r="BF221" s="109">
        <f t="shared" si="55"/>
        <v>0</v>
      </c>
      <c r="BG221" s="109">
        <f t="shared" si="56"/>
        <v>0</v>
      </c>
      <c r="BH221" s="109">
        <f t="shared" si="57"/>
        <v>0</v>
      </c>
      <c r="BI221" s="109">
        <f t="shared" si="58"/>
        <v>0</v>
      </c>
      <c r="BJ221" s="2" t="s">
        <v>75</v>
      </c>
      <c r="BK221" s="135">
        <f t="shared" si="59"/>
        <v>0</v>
      </c>
      <c r="BL221" s="2" t="s">
        <v>118</v>
      </c>
      <c r="BM221" s="134" t="s">
        <v>477</v>
      </c>
    </row>
    <row r="222" spans="1:65" ht="36" customHeight="1" x14ac:dyDescent="0.15">
      <c r="A222" s="13"/>
      <c r="B222" s="124"/>
      <c r="C222" s="125" t="s">
        <v>234</v>
      </c>
      <c r="D222" s="125" t="s">
        <v>114</v>
      </c>
      <c r="E222" s="126" t="s">
        <v>478</v>
      </c>
      <c r="F222" s="127" t="s">
        <v>479</v>
      </c>
      <c r="G222" s="128" t="s">
        <v>133</v>
      </c>
      <c r="H222" s="129">
        <v>881.096</v>
      </c>
      <c r="I222" s="129"/>
      <c r="J222" s="129">
        <f t="shared" si="50"/>
        <v>0</v>
      </c>
      <c r="K222" s="127"/>
      <c r="L222" s="14"/>
      <c r="M222" s="130"/>
      <c r="N222" s="131" t="s">
        <v>33</v>
      </c>
      <c r="O222" s="132">
        <v>0</v>
      </c>
      <c r="P222" s="132">
        <f t="shared" si="51"/>
        <v>0</v>
      </c>
      <c r="Q222" s="132">
        <v>0</v>
      </c>
      <c r="R222" s="132">
        <f t="shared" si="52"/>
        <v>0</v>
      </c>
      <c r="S222" s="132">
        <v>0</v>
      </c>
      <c r="T222" s="132">
        <f t="shared" si="53"/>
        <v>0</v>
      </c>
      <c r="U222" s="133"/>
      <c r="AR222" s="134" t="s">
        <v>118</v>
      </c>
      <c r="AT222" s="134" t="s">
        <v>114</v>
      </c>
      <c r="AU222" s="134" t="s">
        <v>75</v>
      </c>
      <c r="AY222" s="2" t="s">
        <v>111</v>
      </c>
      <c r="BE222" s="109">
        <f t="shared" si="54"/>
        <v>0</v>
      </c>
      <c r="BF222" s="109">
        <f t="shared" si="55"/>
        <v>0</v>
      </c>
      <c r="BG222" s="109">
        <f t="shared" si="56"/>
        <v>0</v>
      </c>
      <c r="BH222" s="109">
        <f t="shared" si="57"/>
        <v>0</v>
      </c>
      <c r="BI222" s="109">
        <f t="shared" si="58"/>
        <v>0</v>
      </c>
      <c r="BJ222" s="2" t="s">
        <v>75</v>
      </c>
      <c r="BK222" s="135">
        <f t="shared" si="59"/>
        <v>0</v>
      </c>
      <c r="BL222" s="2" t="s">
        <v>118</v>
      </c>
      <c r="BM222" s="134" t="s">
        <v>480</v>
      </c>
    </row>
    <row r="223" spans="1:65" ht="36" customHeight="1" x14ac:dyDescent="0.15">
      <c r="A223" s="13"/>
      <c r="B223" s="124"/>
      <c r="C223" s="141" t="s">
        <v>481</v>
      </c>
      <c r="D223" s="141" t="s">
        <v>288</v>
      </c>
      <c r="E223" s="142" t="s">
        <v>482</v>
      </c>
      <c r="F223" s="143" t="s">
        <v>483</v>
      </c>
      <c r="G223" s="144" t="s">
        <v>133</v>
      </c>
      <c r="H223" s="145">
        <v>898.71799999999996</v>
      </c>
      <c r="I223" s="145"/>
      <c r="J223" s="145">
        <f t="shared" si="50"/>
        <v>0</v>
      </c>
      <c r="K223" s="143"/>
      <c r="L223" s="146"/>
      <c r="M223" s="147"/>
      <c r="N223" s="148" t="s">
        <v>33</v>
      </c>
      <c r="O223" s="132">
        <v>0</v>
      </c>
      <c r="P223" s="132">
        <f t="shared" si="51"/>
        <v>0</v>
      </c>
      <c r="Q223" s="132">
        <v>0</v>
      </c>
      <c r="R223" s="132">
        <f t="shared" si="52"/>
        <v>0</v>
      </c>
      <c r="S223" s="132">
        <v>0</v>
      </c>
      <c r="T223" s="132">
        <f t="shared" si="53"/>
        <v>0</v>
      </c>
      <c r="U223" s="133"/>
      <c r="AR223" s="134" t="s">
        <v>129</v>
      </c>
      <c r="AT223" s="134" t="s">
        <v>288</v>
      </c>
      <c r="AU223" s="134" t="s">
        <v>75</v>
      </c>
      <c r="AY223" s="2" t="s">
        <v>111</v>
      </c>
      <c r="BE223" s="109">
        <f t="shared" si="54"/>
        <v>0</v>
      </c>
      <c r="BF223" s="109">
        <f t="shared" si="55"/>
        <v>0</v>
      </c>
      <c r="BG223" s="109">
        <f t="shared" si="56"/>
        <v>0</v>
      </c>
      <c r="BH223" s="109">
        <f t="shared" si="57"/>
        <v>0</v>
      </c>
      <c r="BI223" s="109">
        <f t="shared" si="58"/>
        <v>0</v>
      </c>
      <c r="BJ223" s="2" t="s">
        <v>75</v>
      </c>
      <c r="BK223" s="135">
        <f t="shared" si="59"/>
        <v>0</v>
      </c>
      <c r="BL223" s="2" t="s">
        <v>118</v>
      </c>
      <c r="BM223" s="134" t="s">
        <v>484</v>
      </c>
    </row>
    <row r="224" spans="1:65" ht="36" customHeight="1" x14ac:dyDescent="0.15">
      <c r="A224" s="13"/>
      <c r="B224" s="124"/>
      <c r="C224" s="141" t="s">
        <v>239</v>
      </c>
      <c r="D224" s="141" t="s">
        <v>288</v>
      </c>
      <c r="E224" s="142" t="s">
        <v>485</v>
      </c>
      <c r="F224" s="143" t="s">
        <v>486</v>
      </c>
      <c r="G224" s="144" t="s">
        <v>133</v>
      </c>
      <c r="H224" s="145">
        <v>898.71799999999996</v>
      </c>
      <c r="I224" s="145"/>
      <c r="J224" s="145">
        <f t="shared" si="50"/>
        <v>0</v>
      </c>
      <c r="K224" s="143"/>
      <c r="L224" s="146"/>
      <c r="M224" s="147"/>
      <c r="N224" s="148" t="s">
        <v>33</v>
      </c>
      <c r="O224" s="132">
        <v>0</v>
      </c>
      <c r="P224" s="132">
        <f t="shared" si="51"/>
        <v>0</v>
      </c>
      <c r="Q224" s="132">
        <v>0</v>
      </c>
      <c r="R224" s="132">
        <f t="shared" si="52"/>
        <v>0</v>
      </c>
      <c r="S224" s="132">
        <v>0</v>
      </c>
      <c r="T224" s="132">
        <f t="shared" si="53"/>
        <v>0</v>
      </c>
      <c r="U224" s="133"/>
      <c r="AR224" s="134" t="s">
        <v>129</v>
      </c>
      <c r="AT224" s="134" t="s">
        <v>288</v>
      </c>
      <c r="AU224" s="134" t="s">
        <v>75</v>
      </c>
      <c r="AY224" s="2" t="s">
        <v>111</v>
      </c>
      <c r="BE224" s="109">
        <f t="shared" si="54"/>
        <v>0</v>
      </c>
      <c r="BF224" s="109">
        <f t="shared" si="55"/>
        <v>0</v>
      </c>
      <c r="BG224" s="109">
        <f t="shared" si="56"/>
        <v>0</v>
      </c>
      <c r="BH224" s="109">
        <f t="shared" si="57"/>
        <v>0</v>
      </c>
      <c r="BI224" s="109">
        <f t="shared" si="58"/>
        <v>0</v>
      </c>
      <c r="BJ224" s="2" t="s">
        <v>75</v>
      </c>
      <c r="BK224" s="135">
        <f t="shared" si="59"/>
        <v>0</v>
      </c>
      <c r="BL224" s="2" t="s">
        <v>118</v>
      </c>
      <c r="BM224" s="134" t="s">
        <v>487</v>
      </c>
    </row>
    <row r="225" spans="1:65" ht="24" customHeight="1" x14ac:dyDescent="0.15">
      <c r="A225" s="13"/>
      <c r="B225" s="124"/>
      <c r="C225" s="125" t="s">
        <v>488</v>
      </c>
      <c r="D225" s="125" t="s">
        <v>114</v>
      </c>
      <c r="E225" s="126" t="s">
        <v>489</v>
      </c>
      <c r="F225" s="127" t="s">
        <v>490</v>
      </c>
      <c r="G225" s="128" t="s">
        <v>175</v>
      </c>
      <c r="H225" s="129">
        <v>11.894</v>
      </c>
      <c r="I225" s="129"/>
      <c r="J225" s="129">
        <f t="shared" si="50"/>
        <v>0</v>
      </c>
      <c r="K225" s="127" t="s">
        <v>349</v>
      </c>
      <c r="L225" s="14"/>
      <c r="M225" s="130"/>
      <c r="N225" s="131" t="s">
        <v>33</v>
      </c>
      <c r="O225" s="132">
        <v>1.877</v>
      </c>
      <c r="P225" s="132">
        <f t="shared" si="51"/>
        <v>22.325037999999999</v>
      </c>
      <c r="Q225" s="132">
        <v>0</v>
      </c>
      <c r="R225" s="132">
        <f t="shared" si="52"/>
        <v>0</v>
      </c>
      <c r="S225" s="132">
        <v>0</v>
      </c>
      <c r="T225" s="132">
        <f t="shared" si="53"/>
        <v>0</v>
      </c>
      <c r="U225" s="133"/>
      <c r="AR225" s="134" t="s">
        <v>118</v>
      </c>
      <c r="AT225" s="134" t="s">
        <v>114</v>
      </c>
      <c r="AU225" s="134" t="s">
        <v>75</v>
      </c>
      <c r="AY225" s="2" t="s">
        <v>111</v>
      </c>
      <c r="BE225" s="109">
        <f t="shared" si="54"/>
        <v>0</v>
      </c>
      <c r="BF225" s="109">
        <f t="shared" si="55"/>
        <v>0</v>
      </c>
      <c r="BG225" s="109">
        <f t="shared" si="56"/>
        <v>0</v>
      </c>
      <c r="BH225" s="109">
        <f t="shared" si="57"/>
        <v>0</v>
      </c>
      <c r="BI225" s="109">
        <f t="shared" si="58"/>
        <v>0</v>
      </c>
      <c r="BJ225" s="2" t="s">
        <v>75</v>
      </c>
      <c r="BK225" s="135">
        <f t="shared" si="59"/>
        <v>0</v>
      </c>
      <c r="BL225" s="2" t="s">
        <v>118</v>
      </c>
      <c r="BM225" s="134" t="s">
        <v>491</v>
      </c>
    </row>
    <row r="226" spans="1:65" s="111" customFormat="1" ht="22.9" customHeight="1" x14ac:dyDescent="0.2">
      <c r="B226" s="112"/>
      <c r="D226" s="113" t="s">
        <v>66</v>
      </c>
      <c r="E226" s="122" t="s">
        <v>193</v>
      </c>
      <c r="F226" s="122" t="s">
        <v>194</v>
      </c>
      <c r="J226" s="123">
        <f>BK226</f>
        <v>0</v>
      </c>
      <c r="L226" s="112"/>
      <c r="M226" s="116"/>
      <c r="N226" s="117"/>
      <c r="O226" s="117"/>
      <c r="P226" s="118">
        <f>SUM(P227:P232)</f>
        <v>3.735474</v>
      </c>
      <c r="Q226" s="117"/>
      <c r="R226" s="118">
        <f>SUM(R227:R232)</f>
        <v>0</v>
      </c>
      <c r="S226" s="117"/>
      <c r="T226" s="118">
        <f>SUM(T227:T232)</f>
        <v>0</v>
      </c>
      <c r="U226" s="119"/>
      <c r="AR226" s="113" t="s">
        <v>10</v>
      </c>
      <c r="AT226" s="120" t="s">
        <v>66</v>
      </c>
      <c r="AU226" s="120" t="s">
        <v>10</v>
      </c>
      <c r="AY226" s="113" t="s">
        <v>111</v>
      </c>
      <c r="BK226" s="121">
        <f>SUM(BK227:BK232)</f>
        <v>0</v>
      </c>
    </row>
    <row r="227" spans="1:65" s="13" customFormat="1" ht="24" customHeight="1" x14ac:dyDescent="0.15">
      <c r="B227" s="124"/>
      <c r="C227" s="125" t="s">
        <v>245</v>
      </c>
      <c r="D227" s="125" t="s">
        <v>114</v>
      </c>
      <c r="E227" s="126" t="s">
        <v>492</v>
      </c>
      <c r="F227" s="127" t="s">
        <v>493</v>
      </c>
      <c r="G227" s="128" t="s">
        <v>117</v>
      </c>
      <c r="H227" s="129">
        <v>2</v>
      </c>
      <c r="I227" s="129"/>
      <c r="J227" s="129">
        <f t="shared" ref="J227:J232" si="60">ROUND(I227*H227,3)</f>
        <v>0</v>
      </c>
      <c r="K227" s="127"/>
      <c r="L227" s="14"/>
      <c r="M227" s="130"/>
      <c r="N227" s="131" t="s">
        <v>33</v>
      </c>
      <c r="O227" s="132">
        <v>0</v>
      </c>
      <c r="P227" s="132">
        <f t="shared" ref="P227:P232" si="61">O227*H227</f>
        <v>0</v>
      </c>
      <c r="Q227" s="132">
        <v>0</v>
      </c>
      <c r="R227" s="132">
        <f t="shared" ref="R227:R232" si="62">Q227*H227</f>
        <v>0</v>
      </c>
      <c r="S227" s="132">
        <v>0</v>
      </c>
      <c r="T227" s="132">
        <f t="shared" ref="T227:T232" si="63">S227*H227</f>
        <v>0</v>
      </c>
      <c r="U227" s="133"/>
      <c r="AR227" s="134" t="s">
        <v>118</v>
      </c>
      <c r="AT227" s="134" t="s">
        <v>114</v>
      </c>
      <c r="AU227" s="134" t="s">
        <v>75</v>
      </c>
      <c r="AY227" s="2" t="s">
        <v>111</v>
      </c>
      <c r="BE227" s="109">
        <f t="shared" ref="BE227:BE232" si="64">IF(N227="základná",J227,0)</f>
        <v>0</v>
      </c>
      <c r="BF227" s="109">
        <f t="shared" ref="BF227:BF232" si="65">IF(N227="znížená",J227,0)</f>
        <v>0</v>
      </c>
      <c r="BG227" s="109">
        <f t="shared" ref="BG227:BG232" si="66">IF(N227="zákl. prenesená",J227,0)</f>
        <v>0</v>
      </c>
      <c r="BH227" s="109">
        <f t="shared" ref="BH227:BH232" si="67">IF(N227="zníž. prenesená",J227,0)</f>
        <v>0</v>
      </c>
      <c r="BI227" s="109">
        <f t="shared" ref="BI227:BI232" si="68">IF(N227="nulová",J227,0)</f>
        <v>0</v>
      </c>
      <c r="BJ227" s="2" t="s">
        <v>75</v>
      </c>
      <c r="BK227" s="135">
        <f t="shared" ref="BK227:BK232" si="69">ROUND(I227*H227,3)</f>
        <v>0</v>
      </c>
      <c r="BL227" s="2" t="s">
        <v>118</v>
      </c>
      <c r="BM227" s="134" t="s">
        <v>494</v>
      </c>
    </row>
    <row r="228" spans="1:65" s="13" customFormat="1" ht="24" customHeight="1" x14ac:dyDescent="0.15">
      <c r="B228" s="124"/>
      <c r="C228" s="125" t="s">
        <v>495</v>
      </c>
      <c r="D228" s="125" t="s">
        <v>114</v>
      </c>
      <c r="E228" s="126" t="s">
        <v>496</v>
      </c>
      <c r="F228" s="127" t="s">
        <v>497</v>
      </c>
      <c r="G228" s="128" t="s">
        <v>117</v>
      </c>
      <c r="H228" s="129">
        <v>1</v>
      </c>
      <c r="I228" s="129"/>
      <c r="J228" s="129">
        <f t="shared" si="60"/>
        <v>0</v>
      </c>
      <c r="K228" s="127"/>
      <c r="L228" s="14"/>
      <c r="M228" s="130"/>
      <c r="N228" s="131" t="s">
        <v>33</v>
      </c>
      <c r="O228" s="132">
        <v>0</v>
      </c>
      <c r="P228" s="132">
        <f t="shared" si="61"/>
        <v>0</v>
      </c>
      <c r="Q228" s="132">
        <v>0</v>
      </c>
      <c r="R228" s="132">
        <f t="shared" si="62"/>
        <v>0</v>
      </c>
      <c r="S228" s="132">
        <v>0</v>
      </c>
      <c r="T228" s="132">
        <f t="shared" si="63"/>
        <v>0</v>
      </c>
      <c r="U228" s="133"/>
      <c r="AR228" s="134" t="s">
        <v>118</v>
      </c>
      <c r="AT228" s="134" t="s">
        <v>114</v>
      </c>
      <c r="AU228" s="134" t="s">
        <v>75</v>
      </c>
      <c r="AY228" s="2" t="s">
        <v>111</v>
      </c>
      <c r="BE228" s="109">
        <f t="shared" si="64"/>
        <v>0</v>
      </c>
      <c r="BF228" s="109">
        <f t="shared" si="65"/>
        <v>0</v>
      </c>
      <c r="BG228" s="109">
        <f t="shared" si="66"/>
        <v>0</v>
      </c>
      <c r="BH228" s="109">
        <f t="shared" si="67"/>
        <v>0</v>
      </c>
      <c r="BI228" s="109">
        <f t="shared" si="68"/>
        <v>0</v>
      </c>
      <c r="BJ228" s="2" t="s">
        <v>75</v>
      </c>
      <c r="BK228" s="135">
        <f t="shared" si="69"/>
        <v>0</v>
      </c>
      <c r="BL228" s="2" t="s">
        <v>118</v>
      </c>
      <c r="BM228" s="134" t="s">
        <v>498</v>
      </c>
    </row>
    <row r="229" spans="1:65" s="13" customFormat="1" ht="24" customHeight="1" x14ac:dyDescent="0.15">
      <c r="B229" s="124"/>
      <c r="C229" s="125" t="s">
        <v>328</v>
      </c>
      <c r="D229" s="125" t="s">
        <v>114</v>
      </c>
      <c r="E229" s="126" t="s">
        <v>499</v>
      </c>
      <c r="F229" s="127" t="s">
        <v>500</v>
      </c>
      <c r="G229" s="128" t="s">
        <v>117</v>
      </c>
      <c r="H229" s="129">
        <v>1</v>
      </c>
      <c r="I229" s="129"/>
      <c r="J229" s="129">
        <f t="shared" si="60"/>
        <v>0</v>
      </c>
      <c r="K229" s="127"/>
      <c r="L229" s="14"/>
      <c r="M229" s="130"/>
      <c r="N229" s="131" t="s">
        <v>33</v>
      </c>
      <c r="O229" s="132">
        <v>0</v>
      </c>
      <c r="P229" s="132">
        <f t="shared" si="61"/>
        <v>0</v>
      </c>
      <c r="Q229" s="132">
        <v>0</v>
      </c>
      <c r="R229" s="132">
        <f t="shared" si="62"/>
        <v>0</v>
      </c>
      <c r="S229" s="132">
        <v>0</v>
      </c>
      <c r="T229" s="132">
        <f t="shared" si="63"/>
        <v>0</v>
      </c>
      <c r="U229" s="133"/>
      <c r="AR229" s="134" t="s">
        <v>118</v>
      </c>
      <c r="AT229" s="134" t="s">
        <v>114</v>
      </c>
      <c r="AU229" s="134" t="s">
        <v>75</v>
      </c>
      <c r="AY229" s="2" t="s">
        <v>111</v>
      </c>
      <c r="BE229" s="109">
        <f t="shared" si="64"/>
        <v>0</v>
      </c>
      <c r="BF229" s="109">
        <f t="shared" si="65"/>
        <v>0</v>
      </c>
      <c r="BG229" s="109">
        <f t="shared" si="66"/>
        <v>0</v>
      </c>
      <c r="BH229" s="109">
        <f t="shared" si="67"/>
        <v>0</v>
      </c>
      <c r="BI229" s="109">
        <f t="shared" si="68"/>
        <v>0</v>
      </c>
      <c r="BJ229" s="2" t="s">
        <v>75</v>
      </c>
      <c r="BK229" s="135">
        <f t="shared" si="69"/>
        <v>0</v>
      </c>
      <c r="BL229" s="2" t="s">
        <v>118</v>
      </c>
      <c r="BM229" s="134" t="s">
        <v>501</v>
      </c>
    </row>
    <row r="230" spans="1:65" s="13" customFormat="1" ht="24" customHeight="1" x14ac:dyDescent="0.15">
      <c r="B230" s="124"/>
      <c r="C230" s="125" t="s">
        <v>502</v>
      </c>
      <c r="D230" s="125" t="s">
        <v>114</v>
      </c>
      <c r="E230" s="126" t="s">
        <v>503</v>
      </c>
      <c r="F230" s="127" t="s">
        <v>504</v>
      </c>
      <c r="G230" s="128" t="s">
        <v>117</v>
      </c>
      <c r="H230" s="129">
        <v>3</v>
      </c>
      <c r="I230" s="129"/>
      <c r="J230" s="129">
        <f t="shared" si="60"/>
        <v>0</v>
      </c>
      <c r="K230" s="127"/>
      <c r="L230" s="14"/>
      <c r="M230" s="130"/>
      <c r="N230" s="131" t="s">
        <v>33</v>
      </c>
      <c r="O230" s="132">
        <v>0</v>
      </c>
      <c r="P230" s="132">
        <f t="shared" si="61"/>
        <v>0</v>
      </c>
      <c r="Q230" s="132">
        <v>0</v>
      </c>
      <c r="R230" s="132">
        <f t="shared" si="62"/>
        <v>0</v>
      </c>
      <c r="S230" s="132">
        <v>0</v>
      </c>
      <c r="T230" s="132">
        <f t="shared" si="63"/>
        <v>0</v>
      </c>
      <c r="U230" s="133"/>
      <c r="AR230" s="134" t="s">
        <v>118</v>
      </c>
      <c r="AT230" s="134" t="s">
        <v>114</v>
      </c>
      <c r="AU230" s="134" t="s">
        <v>75</v>
      </c>
      <c r="AY230" s="2" t="s">
        <v>111</v>
      </c>
      <c r="BE230" s="109">
        <f t="shared" si="64"/>
        <v>0</v>
      </c>
      <c r="BF230" s="109">
        <f t="shared" si="65"/>
        <v>0</v>
      </c>
      <c r="BG230" s="109">
        <f t="shared" si="66"/>
        <v>0</v>
      </c>
      <c r="BH230" s="109">
        <f t="shared" si="67"/>
        <v>0</v>
      </c>
      <c r="BI230" s="109">
        <f t="shared" si="68"/>
        <v>0</v>
      </c>
      <c r="BJ230" s="2" t="s">
        <v>75</v>
      </c>
      <c r="BK230" s="135">
        <f t="shared" si="69"/>
        <v>0</v>
      </c>
      <c r="BL230" s="2" t="s">
        <v>118</v>
      </c>
      <c r="BM230" s="134" t="s">
        <v>505</v>
      </c>
    </row>
    <row r="231" spans="1:65" s="13" customFormat="1" ht="24" customHeight="1" x14ac:dyDescent="0.15">
      <c r="B231" s="124"/>
      <c r="C231" s="125" t="s">
        <v>332</v>
      </c>
      <c r="D231" s="125" t="s">
        <v>114</v>
      </c>
      <c r="E231" s="126" t="s">
        <v>506</v>
      </c>
      <c r="F231" s="127" t="s">
        <v>507</v>
      </c>
      <c r="G231" s="128" t="s">
        <v>117</v>
      </c>
      <c r="H231" s="129">
        <v>1</v>
      </c>
      <c r="I231" s="129"/>
      <c r="J231" s="129">
        <f t="shared" si="60"/>
        <v>0</v>
      </c>
      <c r="K231" s="127"/>
      <c r="L231" s="14"/>
      <c r="M231" s="130"/>
      <c r="N231" s="131" t="s">
        <v>33</v>
      </c>
      <c r="O231" s="132">
        <v>0</v>
      </c>
      <c r="P231" s="132">
        <f t="shared" si="61"/>
        <v>0</v>
      </c>
      <c r="Q231" s="132">
        <v>0</v>
      </c>
      <c r="R231" s="132">
        <f t="shared" si="62"/>
        <v>0</v>
      </c>
      <c r="S231" s="132">
        <v>0</v>
      </c>
      <c r="T231" s="132">
        <f t="shared" si="63"/>
        <v>0</v>
      </c>
      <c r="U231" s="133"/>
      <c r="AR231" s="134" t="s">
        <v>118</v>
      </c>
      <c r="AT231" s="134" t="s">
        <v>114</v>
      </c>
      <c r="AU231" s="134" t="s">
        <v>75</v>
      </c>
      <c r="AY231" s="2" t="s">
        <v>111</v>
      </c>
      <c r="BE231" s="109">
        <f t="shared" si="64"/>
        <v>0</v>
      </c>
      <c r="BF231" s="109">
        <f t="shared" si="65"/>
        <v>0</v>
      </c>
      <c r="BG231" s="109">
        <f t="shared" si="66"/>
        <v>0</v>
      </c>
      <c r="BH231" s="109">
        <f t="shared" si="67"/>
        <v>0</v>
      </c>
      <c r="BI231" s="109">
        <f t="shared" si="68"/>
        <v>0</v>
      </c>
      <c r="BJ231" s="2" t="s">
        <v>75</v>
      </c>
      <c r="BK231" s="135">
        <f t="shared" si="69"/>
        <v>0</v>
      </c>
      <c r="BL231" s="2" t="s">
        <v>118</v>
      </c>
      <c r="BM231" s="134" t="s">
        <v>508</v>
      </c>
    </row>
    <row r="232" spans="1:65" s="13" customFormat="1" ht="24" customHeight="1" x14ac:dyDescent="0.15">
      <c r="B232" s="124"/>
      <c r="C232" s="125" t="s">
        <v>509</v>
      </c>
      <c r="D232" s="125" t="s">
        <v>114</v>
      </c>
      <c r="E232" s="126" t="s">
        <v>510</v>
      </c>
      <c r="F232" s="127" t="s">
        <v>511</v>
      </c>
      <c r="G232" s="128" t="s">
        <v>175</v>
      </c>
      <c r="H232" s="129">
        <v>2.4870000000000001</v>
      </c>
      <c r="I232" s="129"/>
      <c r="J232" s="129">
        <f t="shared" si="60"/>
        <v>0</v>
      </c>
      <c r="K232" s="127" t="s">
        <v>349</v>
      </c>
      <c r="L232" s="14"/>
      <c r="M232" s="130"/>
      <c r="N232" s="131" t="s">
        <v>33</v>
      </c>
      <c r="O232" s="132">
        <v>1.502</v>
      </c>
      <c r="P232" s="132">
        <f t="shared" si="61"/>
        <v>3.735474</v>
      </c>
      <c r="Q232" s="132">
        <v>0</v>
      </c>
      <c r="R232" s="132">
        <f t="shared" si="62"/>
        <v>0</v>
      </c>
      <c r="S232" s="132">
        <v>0</v>
      </c>
      <c r="T232" s="132">
        <f t="shared" si="63"/>
        <v>0</v>
      </c>
      <c r="U232" s="133"/>
      <c r="AR232" s="134" t="s">
        <v>118</v>
      </c>
      <c r="AT232" s="134" t="s">
        <v>114</v>
      </c>
      <c r="AU232" s="134" t="s">
        <v>75</v>
      </c>
      <c r="AY232" s="2" t="s">
        <v>111</v>
      </c>
      <c r="BE232" s="109">
        <f t="shared" si="64"/>
        <v>0</v>
      </c>
      <c r="BF232" s="109">
        <f t="shared" si="65"/>
        <v>0</v>
      </c>
      <c r="BG232" s="109">
        <f t="shared" si="66"/>
        <v>0</v>
      </c>
      <c r="BH232" s="109">
        <f t="shared" si="67"/>
        <v>0</v>
      </c>
      <c r="BI232" s="109">
        <f t="shared" si="68"/>
        <v>0</v>
      </c>
      <c r="BJ232" s="2" t="s">
        <v>75</v>
      </c>
      <c r="BK232" s="135">
        <f t="shared" si="69"/>
        <v>0</v>
      </c>
      <c r="BL232" s="2" t="s">
        <v>118</v>
      </c>
      <c r="BM232" s="134" t="s">
        <v>512</v>
      </c>
    </row>
    <row r="233" spans="1:65" s="111" customFormat="1" ht="22.9" customHeight="1" x14ac:dyDescent="0.2">
      <c r="B233" s="112"/>
      <c r="D233" s="113" t="s">
        <v>66</v>
      </c>
      <c r="E233" s="122" t="s">
        <v>202</v>
      </c>
      <c r="F233" s="122" t="s">
        <v>203</v>
      </c>
      <c r="J233" s="123">
        <f>BK233</f>
        <v>0</v>
      </c>
      <c r="L233" s="112"/>
      <c r="M233" s="116"/>
      <c r="N233" s="117"/>
      <c r="O233" s="117"/>
      <c r="P233" s="118">
        <f>SUM(P234:P246)</f>
        <v>2398.8407919999995</v>
      </c>
      <c r="Q233" s="117"/>
      <c r="R233" s="118">
        <f>SUM(R234:R246)</f>
        <v>85.152527780000014</v>
      </c>
      <c r="S233" s="117"/>
      <c r="T233" s="118">
        <f>SUM(T234:T246)</f>
        <v>0</v>
      </c>
      <c r="U233" s="119"/>
      <c r="AR233" s="113" t="s">
        <v>10</v>
      </c>
      <c r="AT233" s="120" t="s">
        <v>66</v>
      </c>
      <c r="AU233" s="120" t="s">
        <v>10</v>
      </c>
      <c r="AY233" s="113" t="s">
        <v>111</v>
      </c>
      <c r="BK233" s="121">
        <f>SUM(BK234:BK246)</f>
        <v>0</v>
      </c>
    </row>
    <row r="234" spans="1:65" s="13" customFormat="1" ht="24" customHeight="1" x14ac:dyDescent="0.15">
      <c r="B234" s="124"/>
      <c r="C234" s="125" t="s">
        <v>513</v>
      </c>
      <c r="D234" s="125" t="s">
        <v>114</v>
      </c>
      <c r="E234" s="126" t="s">
        <v>514</v>
      </c>
      <c r="F234" s="127" t="s">
        <v>515</v>
      </c>
      <c r="G234" s="128" t="s">
        <v>167</v>
      </c>
      <c r="H234" s="129">
        <v>2507.5</v>
      </c>
      <c r="I234" s="129"/>
      <c r="J234" s="129">
        <f t="shared" ref="J234:J246" si="70">ROUND(I234*H234,3)</f>
        <v>0</v>
      </c>
      <c r="K234" s="127" t="s">
        <v>349</v>
      </c>
      <c r="L234" s="14"/>
      <c r="M234" s="130"/>
      <c r="N234" s="131" t="s">
        <v>33</v>
      </c>
      <c r="O234" s="132">
        <v>0.88144999999999996</v>
      </c>
      <c r="P234" s="132">
        <f t="shared" ref="P234:P246" si="71">O234*H234</f>
        <v>2210.2358749999999</v>
      </c>
      <c r="Q234" s="132">
        <v>2.1000000000000001E-4</v>
      </c>
      <c r="R234" s="132">
        <f t="shared" ref="R234:R246" si="72">Q234*H234</f>
        <v>0.52657500000000002</v>
      </c>
      <c r="S234" s="132">
        <v>0</v>
      </c>
      <c r="T234" s="132">
        <f t="shared" ref="T234:T246" si="73">S234*H234</f>
        <v>0</v>
      </c>
      <c r="U234" s="133"/>
      <c r="AR234" s="134" t="s">
        <v>118</v>
      </c>
      <c r="AT234" s="134" t="s">
        <v>114</v>
      </c>
      <c r="AU234" s="134" t="s">
        <v>75</v>
      </c>
      <c r="AY234" s="2" t="s">
        <v>111</v>
      </c>
      <c r="BE234" s="109">
        <f t="shared" ref="BE234:BE246" si="74">IF(N234="základná",J234,0)</f>
        <v>0</v>
      </c>
      <c r="BF234" s="109">
        <f t="shared" ref="BF234:BF246" si="75">IF(N234="znížená",J234,0)</f>
        <v>0</v>
      </c>
      <c r="BG234" s="109">
        <f t="shared" ref="BG234:BG246" si="76">IF(N234="zákl. prenesená",J234,0)</f>
        <v>0</v>
      </c>
      <c r="BH234" s="109">
        <f t="shared" ref="BH234:BH246" si="77">IF(N234="zníž. prenesená",J234,0)</f>
        <v>0</v>
      </c>
      <c r="BI234" s="109">
        <f t="shared" ref="BI234:BI246" si="78">IF(N234="nulová",J234,0)</f>
        <v>0</v>
      </c>
      <c r="BJ234" s="2" t="s">
        <v>75</v>
      </c>
      <c r="BK234" s="135">
        <f t="shared" ref="BK234:BK246" si="79">ROUND(I234*H234,3)</f>
        <v>0</v>
      </c>
      <c r="BL234" s="2" t="s">
        <v>118</v>
      </c>
      <c r="BM234" s="134" t="s">
        <v>516</v>
      </c>
    </row>
    <row r="235" spans="1:65" ht="16.5" customHeight="1" x14ac:dyDescent="0.15">
      <c r="A235" s="13"/>
      <c r="B235" s="124"/>
      <c r="C235" s="141" t="s">
        <v>517</v>
      </c>
      <c r="D235" s="141" t="s">
        <v>288</v>
      </c>
      <c r="E235" s="142" t="s">
        <v>518</v>
      </c>
      <c r="F235" s="143" t="s">
        <v>519</v>
      </c>
      <c r="G235" s="144" t="s">
        <v>128</v>
      </c>
      <c r="H235" s="145">
        <v>76.918000000000006</v>
      </c>
      <c r="I235" s="145"/>
      <c r="J235" s="145">
        <f t="shared" si="70"/>
        <v>0</v>
      </c>
      <c r="K235" s="143" t="s">
        <v>349</v>
      </c>
      <c r="L235" s="146"/>
      <c r="M235" s="147"/>
      <c r="N235" s="148" t="s">
        <v>33</v>
      </c>
      <c r="O235" s="132">
        <v>0</v>
      </c>
      <c r="P235" s="132">
        <f t="shared" si="71"/>
        <v>0</v>
      </c>
      <c r="Q235" s="132">
        <v>0.55000000000000004</v>
      </c>
      <c r="R235" s="132">
        <f t="shared" si="72"/>
        <v>42.304900000000004</v>
      </c>
      <c r="S235" s="132">
        <v>0</v>
      </c>
      <c r="T235" s="132">
        <f t="shared" si="73"/>
        <v>0</v>
      </c>
      <c r="U235" s="133"/>
      <c r="AR235" s="134" t="s">
        <v>129</v>
      </c>
      <c r="AT235" s="134" t="s">
        <v>288</v>
      </c>
      <c r="AU235" s="134" t="s">
        <v>75</v>
      </c>
      <c r="AY235" s="2" t="s">
        <v>111</v>
      </c>
      <c r="BE235" s="109">
        <f t="shared" si="74"/>
        <v>0</v>
      </c>
      <c r="BF235" s="109">
        <f t="shared" si="75"/>
        <v>0</v>
      </c>
      <c r="BG235" s="109">
        <f t="shared" si="76"/>
        <v>0</v>
      </c>
      <c r="BH235" s="109">
        <f t="shared" si="77"/>
        <v>0</v>
      </c>
      <c r="BI235" s="109">
        <f t="shared" si="78"/>
        <v>0</v>
      </c>
      <c r="BJ235" s="2" t="s">
        <v>75</v>
      </c>
      <c r="BK235" s="135">
        <f t="shared" si="79"/>
        <v>0</v>
      </c>
      <c r="BL235" s="2" t="s">
        <v>118</v>
      </c>
      <c r="BM235" s="134" t="s">
        <v>520</v>
      </c>
    </row>
    <row r="236" spans="1:65" ht="16.5" customHeight="1" x14ac:dyDescent="0.15">
      <c r="A236" s="13"/>
      <c r="B236" s="124"/>
      <c r="C236" s="125" t="s">
        <v>521</v>
      </c>
      <c r="D236" s="125" t="s">
        <v>114</v>
      </c>
      <c r="E236" s="126" t="s">
        <v>522</v>
      </c>
      <c r="F236" s="127" t="s">
        <v>523</v>
      </c>
      <c r="G236" s="128" t="s">
        <v>128</v>
      </c>
      <c r="H236" s="129">
        <v>76.918000000000006</v>
      </c>
      <c r="I236" s="129"/>
      <c r="J236" s="129">
        <f t="shared" si="70"/>
        <v>0</v>
      </c>
      <c r="K236" s="127"/>
      <c r="L236" s="14"/>
      <c r="M236" s="130"/>
      <c r="N236" s="131" t="s">
        <v>33</v>
      </c>
      <c r="O236" s="132">
        <v>0.88100000000000001</v>
      </c>
      <c r="P236" s="132">
        <f t="shared" si="71"/>
        <v>67.764758</v>
      </c>
      <c r="Q236" s="132">
        <v>2.1000000000000001E-4</v>
      </c>
      <c r="R236" s="132">
        <f t="shared" si="72"/>
        <v>1.6152780000000002E-2</v>
      </c>
      <c r="S236" s="132">
        <v>0</v>
      </c>
      <c r="T236" s="132">
        <f t="shared" si="73"/>
        <v>0</v>
      </c>
      <c r="U236" s="133"/>
      <c r="AR236" s="134" t="s">
        <v>118</v>
      </c>
      <c r="AT236" s="134" t="s">
        <v>114</v>
      </c>
      <c r="AU236" s="134" t="s">
        <v>75</v>
      </c>
      <c r="AY236" s="2" t="s">
        <v>111</v>
      </c>
      <c r="BE236" s="109">
        <f t="shared" si="74"/>
        <v>0</v>
      </c>
      <c r="BF236" s="109">
        <f t="shared" si="75"/>
        <v>0</v>
      </c>
      <c r="BG236" s="109">
        <f t="shared" si="76"/>
        <v>0</v>
      </c>
      <c r="BH236" s="109">
        <f t="shared" si="77"/>
        <v>0</v>
      </c>
      <c r="BI236" s="109">
        <f t="shared" si="78"/>
        <v>0</v>
      </c>
      <c r="BJ236" s="2" t="s">
        <v>75</v>
      </c>
      <c r="BK236" s="135">
        <f t="shared" si="79"/>
        <v>0</v>
      </c>
      <c r="BL236" s="2" t="s">
        <v>118</v>
      </c>
      <c r="BM236" s="134" t="s">
        <v>524</v>
      </c>
    </row>
    <row r="237" spans="1:65" ht="16.5" customHeight="1" x14ac:dyDescent="0.15">
      <c r="A237" s="13"/>
      <c r="B237" s="124"/>
      <c r="C237" s="141" t="s">
        <v>525</v>
      </c>
      <c r="D237" s="141" t="s">
        <v>288</v>
      </c>
      <c r="E237" s="142" t="s">
        <v>526</v>
      </c>
      <c r="F237" s="143" t="s">
        <v>527</v>
      </c>
      <c r="G237" s="144" t="s">
        <v>128</v>
      </c>
      <c r="H237" s="145">
        <v>76.918000000000006</v>
      </c>
      <c r="I237" s="145"/>
      <c r="J237" s="145">
        <f t="shared" si="70"/>
        <v>0</v>
      </c>
      <c r="K237" s="143"/>
      <c r="L237" s="146"/>
      <c r="M237" s="147"/>
      <c r="N237" s="148" t="s">
        <v>33</v>
      </c>
      <c r="O237" s="132">
        <v>0</v>
      </c>
      <c r="P237" s="132">
        <f t="shared" si="71"/>
        <v>0</v>
      </c>
      <c r="Q237" s="132">
        <v>0.55000000000000004</v>
      </c>
      <c r="R237" s="132">
        <f t="shared" si="72"/>
        <v>42.304900000000004</v>
      </c>
      <c r="S237" s="132">
        <v>0</v>
      </c>
      <c r="T237" s="132">
        <f t="shared" si="73"/>
        <v>0</v>
      </c>
      <c r="U237" s="133"/>
      <c r="AR237" s="134" t="s">
        <v>129</v>
      </c>
      <c r="AT237" s="134" t="s">
        <v>288</v>
      </c>
      <c r="AU237" s="134" t="s">
        <v>75</v>
      </c>
      <c r="AY237" s="2" t="s">
        <v>111</v>
      </c>
      <c r="BE237" s="109">
        <f t="shared" si="74"/>
        <v>0</v>
      </c>
      <c r="BF237" s="109">
        <f t="shared" si="75"/>
        <v>0</v>
      </c>
      <c r="BG237" s="109">
        <f t="shared" si="76"/>
        <v>0</v>
      </c>
      <c r="BH237" s="109">
        <f t="shared" si="77"/>
        <v>0</v>
      </c>
      <c r="BI237" s="109">
        <f t="shared" si="78"/>
        <v>0</v>
      </c>
      <c r="BJ237" s="2" t="s">
        <v>75</v>
      </c>
      <c r="BK237" s="135">
        <f t="shared" si="79"/>
        <v>0</v>
      </c>
      <c r="BL237" s="2" t="s">
        <v>118</v>
      </c>
      <c r="BM237" s="134" t="s">
        <v>528</v>
      </c>
    </row>
    <row r="238" spans="1:65" ht="16.5" customHeight="1" x14ac:dyDescent="0.15">
      <c r="A238" s="13"/>
      <c r="B238" s="124"/>
      <c r="C238" s="125" t="s">
        <v>333</v>
      </c>
      <c r="D238" s="125" t="s">
        <v>114</v>
      </c>
      <c r="E238" s="126" t="s">
        <v>529</v>
      </c>
      <c r="F238" s="127" t="s">
        <v>530</v>
      </c>
      <c r="G238" s="128" t="s">
        <v>167</v>
      </c>
      <c r="H238" s="129">
        <v>4991.9629999999997</v>
      </c>
      <c r="I238" s="129"/>
      <c r="J238" s="129">
        <f t="shared" si="70"/>
        <v>0</v>
      </c>
      <c r="K238" s="127"/>
      <c r="L238" s="14"/>
      <c r="M238" s="130"/>
      <c r="N238" s="131" t="s">
        <v>33</v>
      </c>
      <c r="O238" s="132">
        <v>0</v>
      </c>
      <c r="P238" s="132">
        <f t="shared" si="71"/>
        <v>0</v>
      </c>
      <c r="Q238" s="132">
        <v>0</v>
      </c>
      <c r="R238" s="132">
        <f t="shared" si="72"/>
        <v>0</v>
      </c>
      <c r="S238" s="132">
        <v>0</v>
      </c>
      <c r="T238" s="132">
        <f t="shared" si="73"/>
        <v>0</v>
      </c>
      <c r="U238" s="133"/>
      <c r="AR238" s="134" t="s">
        <v>118</v>
      </c>
      <c r="AT238" s="134" t="s">
        <v>114</v>
      </c>
      <c r="AU238" s="134" t="s">
        <v>75</v>
      </c>
      <c r="AY238" s="2" t="s">
        <v>111</v>
      </c>
      <c r="BE238" s="109">
        <f t="shared" si="74"/>
        <v>0</v>
      </c>
      <c r="BF238" s="109">
        <f t="shared" si="75"/>
        <v>0</v>
      </c>
      <c r="BG238" s="109">
        <f t="shared" si="76"/>
        <v>0</v>
      </c>
      <c r="BH238" s="109">
        <f t="shared" si="77"/>
        <v>0</v>
      </c>
      <c r="BI238" s="109">
        <f t="shared" si="78"/>
        <v>0</v>
      </c>
      <c r="BJ238" s="2" t="s">
        <v>75</v>
      </c>
      <c r="BK238" s="135">
        <f t="shared" si="79"/>
        <v>0</v>
      </c>
      <c r="BL238" s="2" t="s">
        <v>118</v>
      </c>
      <c r="BM238" s="134" t="s">
        <v>531</v>
      </c>
    </row>
    <row r="239" spans="1:65" ht="36" customHeight="1" x14ac:dyDescent="0.15">
      <c r="A239" s="13"/>
      <c r="B239" s="124"/>
      <c r="C239" s="141" t="s">
        <v>532</v>
      </c>
      <c r="D239" s="141" t="s">
        <v>288</v>
      </c>
      <c r="E239" s="142" t="s">
        <v>533</v>
      </c>
      <c r="F239" s="143" t="s">
        <v>534</v>
      </c>
      <c r="G239" s="144" t="s">
        <v>128</v>
      </c>
      <c r="H239" s="145">
        <v>11.481999999999999</v>
      </c>
      <c r="I239" s="145"/>
      <c r="J239" s="145">
        <f t="shared" si="70"/>
        <v>0</v>
      </c>
      <c r="K239" s="143"/>
      <c r="L239" s="146"/>
      <c r="M239" s="147"/>
      <c r="N239" s="148" t="s">
        <v>33</v>
      </c>
      <c r="O239" s="132">
        <v>0</v>
      </c>
      <c r="P239" s="132">
        <f t="shared" si="71"/>
        <v>0</v>
      </c>
      <c r="Q239" s="132">
        <v>0</v>
      </c>
      <c r="R239" s="132">
        <f t="shared" si="72"/>
        <v>0</v>
      </c>
      <c r="S239" s="132">
        <v>0</v>
      </c>
      <c r="T239" s="132">
        <f t="shared" si="73"/>
        <v>0</v>
      </c>
      <c r="U239" s="133"/>
      <c r="AR239" s="134" t="s">
        <v>129</v>
      </c>
      <c r="AT239" s="134" t="s">
        <v>288</v>
      </c>
      <c r="AU239" s="134" t="s">
        <v>75</v>
      </c>
      <c r="AY239" s="2" t="s">
        <v>111</v>
      </c>
      <c r="BE239" s="109">
        <f t="shared" si="74"/>
        <v>0</v>
      </c>
      <c r="BF239" s="109">
        <f t="shared" si="75"/>
        <v>0</v>
      </c>
      <c r="BG239" s="109">
        <f t="shared" si="76"/>
        <v>0</v>
      </c>
      <c r="BH239" s="109">
        <f t="shared" si="77"/>
        <v>0</v>
      </c>
      <c r="BI239" s="109">
        <f t="shared" si="78"/>
        <v>0</v>
      </c>
      <c r="BJ239" s="2" t="s">
        <v>75</v>
      </c>
      <c r="BK239" s="135">
        <f t="shared" si="79"/>
        <v>0</v>
      </c>
      <c r="BL239" s="2" t="s">
        <v>118</v>
      </c>
      <c r="BM239" s="134" t="s">
        <v>535</v>
      </c>
    </row>
    <row r="240" spans="1:65" s="13" customFormat="1" ht="23.25" customHeight="1" x14ac:dyDescent="0.15">
      <c r="B240" s="124"/>
      <c r="C240" s="125">
        <v>322</v>
      </c>
      <c r="D240" s="125" t="s">
        <v>114</v>
      </c>
      <c r="E240" s="126" t="s">
        <v>529</v>
      </c>
      <c r="F240" s="127" t="s">
        <v>536</v>
      </c>
      <c r="G240" s="128" t="s">
        <v>167</v>
      </c>
      <c r="H240" s="129">
        <v>1252.9449999999999</v>
      </c>
      <c r="I240" s="129"/>
      <c r="J240" s="129">
        <f t="shared" si="70"/>
        <v>0</v>
      </c>
      <c r="K240" s="127"/>
      <c r="L240" s="14"/>
      <c r="M240" s="130"/>
      <c r="N240" s="131" t="s">
        <v>33</v>
      </c>
      <c r="O240" s="132">
        <v>0</v>
      </c>
      <c r="P240" s="132">
        <f t="shared" si="71"/>
        <v>0</v>
      </c>
      <c r="Q240" s="132">
        <v>0</v>
      </c>
      <c r="R240" s="132">
        <f t="shared" si="72"/>
        <v>0</v>
      </c>
      <c r="S240" s="132">
        <v>0</v>
      </c>
      <c r="T240" s="132">
        <f t="shared" si="73"/>
        <v>0</v>
      </c>
      <c r="U240" s="133"/>
      <c r="AR240" s="134" t="s">
        <v>118</v>
      </c>
      <c r="AT240" s="134" t="s">
        <v>114</v>
      </c>
      <c r="AU240" s="134" t="s">
        <v>75</v>
      </c>
      <c r="AY240" s="2" t="s">
        <v>111</v>
      </c>
      <c r="BE240" s="109">
        <f t="shared" si="74"/>
        <v>0</v>
      </c>
      <c r="BF240" s="109">
        <f t="shared" si="75"/>
        <v>0</v>
      </c>
      <c r="BG240" s="109">
        <f t="shared" si="76"/>
        <v>0</v>
      </c>
      <c r="BH240" s="109">
        <f t="shared" si="77"/>
        <v>0</v>
      </c>
      <c r="BI240" s="109">
        <f t="shared" si="78"/>
        <v>0</v>
      </c>
      <c r="BJ240" s="2" t="s">
        <v>75</v>
      </c>
      <c r="BK240" s="135">
        <f t="shared" si="79"/>
        <v>0</v>
      </c>
      <c r="BL240" s="2" t="s">
        <v>118</v>
      </c>
      <c r="BM240" s="134" t="s">
        <v>531</v>
      </c>
    </row>
    <row r="241" spans="1:65" s="13" customFormat="1" ht="23.25" customHeight="1" x14ac:dyDescent="0.15">
      <c r="B241" s="124"/>
      <c r="C241" s="125">
        <v>327</v>
      </c>
      <c r="D241" s="125" t="s">
        <v>114</v>
      </c>
      <c r="E241" s="126" t="s">
        <v>529</v>
      </c>
      <c r="F241" s="127" t="s">
        <v>537</v>
      </c>
      <c r="G241" s="128" t="s">
        <v>133</v>
      </c>
      <c r="H241" s="129">
        <v>35.174700000000001</v>
      </c>
      <c r="I241" s="129"/>
      <c r="J241" s="129">
        <f t="shared" si="70"/>
        <v>0</v>
      </c>
      <c r="K241" s="127"/>
      <c r="L241" s="14"/>
      <c r="M241" s="130"/>
      <c r="N241" s="131" t="s">
        <v>33</v>
      </c>
      <c r="O241" s="132">
        <v>0</v>
      </c>
      <c r="P241" s="132">
        <f t="shared" si="71"/>
        <v>0</v>
      </c>
      <c r="Q241" s="132">
        <v>0</v>
      </c>
      <c r="R241" s="132">
        <f t="shared" si="72"/>
        <v>0</v>
      </c>
      <c r="S241" s="132">
        <v>0</v>
      </c>
      <c r="T241" s="132">
        <f t="shared" si="73"/>
        <v>0</v>
      </c>
      <c r="U241" s="133"/>
      <c r="AR241" s="134" t="s">
        <v>118</v>
      </c>
      <c r="AT241" s="134" t="s">
        <v>114</v>
      </c>
      <c r="AU241" s="134" t="s">
        <v>75</v>
      </c>
      <c r="AY241" s="2" t="s">
        <v>111</v>
      </c>
      <c r="BE241" s="109">
        <f t="shared" si="74"/>
        <v>0</v>
      </c>
      <c r="BF241" s="109">
        <f t="shared" si="75"/>
        <v>0</v>
      </c>
      <c r="BG241" s="109">
        <f t="shared" si="76"/>
        <v>0</v>
      </c>
      <c r="BH241" s="109">
        <f t="shared" si="77"/>
        <v>0</v>
      </c>
      <c r="BI241" s="109">
        <f t="shared" si="78"/>
        <v>0</v>
      </c>
      <c r="BJ241" s="2" t="s">
        <v>75</v>
      </c>
      <c r="BK241" s="135">
        <f t="shared" si="79"/>
        <v>0</v>
      </c>
      <c r="BL241" s="2" t="s">
        <v>118</v>
      </c>
      <c r="BM241" s="134" t="s">
        <v>531</v>
      </c>
    </row>
    <row r="242" spans="1:65" ht="36" customHeight="1" x14ac:dyDescent="0.15">
      <c r="A242" s="13"/>
      <c r="B242" s="124"/>
      <c r="C242" s="141">
        <v>329</v>
      </c>
      <c r="D242" s="141" t="s">
        <v>288</v>
      </c>
      <c r="E242" s="142" t="s">
        <v>533</v>
      </c>
      <c r="F242" s="143" t="s">
        <v>538</v>
      </c>
      <c r="G242" s="144" t="s">
        <v>128</v>
      </c>
      <c r="H242" s="145">
        <v>0.97</v>
      </c>
      <c r="I242" s="145"/>
      <c r="J242" s="145">
        <f t="shared" si="70"/>
        <v>0</v>
      </c>
      <c r="K242" s="143"/>
      <c r="L242" s="146"/>
      <c r="M242" s="147"/>
      <c r="N242" s="148" t="s">
        <v>33</v>
      </c>
      <c r="O242" s="132">
        <v>0</v>
      </c>
      <c r="P242" s="132">
        <f t="shared" si="71"/>
        <v>0</v>
      </c>
      <c r="Q242" s="132">
        <v>0</v>
      </c>
      <c r="R242" s="132">
        <f t="shared" si="72"/>
        <v>0</v>
      </c>
      <c r="S242" s="132">
        <v>0</v>
      </c>
      <c r="T242" s="132">
        <f t="shared" si="73"/>
        <v>0</v>
      </c>
      <c r="U242" s="133"/>
      <c r="AR242" s="134" t="s">
        <v>129</v>
      </c>
      <c r="AT242" s="134" t="s">
        <v>288</v>
      </c>
      <c r="AU242" s="134" t="s">
        <v>75</v>
      </c>
      <c r="AY242" s="2" t="s">
        <v>111</v>
      </c>
      <c r="BE242" s="109">
        <f t="shared" si="74"/>
        <v>0</v>
      </c>
      <c r="BF242" s="109">
        <f t="shared" si="75"/>
        <v>0</v>
      </c>
      <c r="BG242" s="109">
        <f t="shared" si="76"/>
        <v>0</v>
      </c>
      <c r="BH242" s="109">
        <f t="shared" si="77"/>
        <v>0</v>
      </c>
      <c r="BI242" s="109">
        <f t="shared" si="78"/>
        <v>0</v>
      </c>
      <c r="BJ242" s="2" t="s">
        <v>75</v>
      </c>
      <c r="BK242" s="135">
        <f t="shared" si="79"/>
        <v>0</v>
      </c>
      <c r="BL242" s="2" t="s">
        <v>118</v>
      </c>
      <c r="BM242" s="134" t="s">
        <v>535</v>
      </c>
    </row>
    <row r="243" spans="1:65" s="13" customFormat="1" ht="36" customHeight="1" x14ac:dyDescent="0.15">
      <c r="B243" s="124"/>
      <c r="C243" s="125" t="s">
        <v>336</v>
      </c>
      <c r="D243" s="125" t="s">
        <v>114</v>
      </c>
      <c r="E243" s="126" t="s">
        <v>539</v>
      </c>
      <c r="F243" s="127" t="s">
        <v>540</v>
      </c>
      <c r="G243" s="128" t="s">
        <v>128</v>
      </c>
      <c r="H243" s="129">
        <v>15.532</v>
      </c>
      <c r="I243" s="129"/>
      <c r="J243" s="129">
        <f t="shared" si="70"/>
        <v>0</v>
      </c>
      <c r="K243" s="127"/>
      <c r="L243" s="14"/>
      <c r="M243" s="130"/>
      <c r="N243" s="131" t="s">
        <v>33</v>
      </c>
      <c r="O243" s="132">
        <v>0</v>
      </c>
      <c r="P243" s="132">
        <f t="shared" si="71"/>
        <v>0</v>
      </c>
      <c r="Q243" s="132">
        <v>0</v>
      </c>
      <c r="R243" s="132">
        <f t="shared" si="72"/>
        <v>0</v>
      </c>
      <c r="S243" s="132">
        <v>0</v>
      </c>
      <c r="T243" s="132">
        <f t="shared" si="73"/>
        <v>0</v>
      </c>
      <c r="U243" s="133"/>
      <c r="AR243" s="134" t="s">
        <v>118</v>
      </c>
      <c r="AT243" s="134" t="s">
        <v>114</v>
      </c>
      <c r="AU243" s="134" t="s">
        <v>75</v>
      </c>
      <c r="AY243" s="2" t="s">
        <v>111</v>
      </c>
      <c r="BE243" s="109">
        <f t="shared" si="74"/>
        <v>0</v>
      </c>
      <c r="BF243" s="109">
        <f t="shared" si="75"/>
        <v>0</v>
      </c>
      <c r="BG243" s="109">
        <f t="shared" si="76"/>
        <v>0</v>
      </c>
      <c r="BH243" s="109">
        <f t="shared" si="77"/>
        <v>0</v>
      </c>
      <c r="BI243" s="109">
        <f t="shared" si="78"/>
        <v>0</v>
      </c>
      <c r="BJ243" s="2" t="s">
        <v>75</v>
      </c>
      <c r="BK243" s="135">
        <f t="shared" si="79"/>
        <v>0</v>
      </c>
      <c r="BL243" s="2" t="s">
        <v>118</v>
      </c>
      <c r="BM243" s="134" t="s">
        <v>541</v>
      </c>
    </row>
    <row r="244" spans="1:65" s="13" customFormat="1" ht="24" customHeight="1" x14ac:dyDescent="0.15">
      <c r="B244" s="124"/>
      <c r="C244" s="125" t="s">
        <v>542</v>
      </c>
      <c r="D244" s="125" t="s">
        <v>114</v>
      </c>
      <c r="E244" s="126" t="s">
        <v>543</v>
      </c>
      <c r="F244" s="127" t="s">
        <v>544</v>
      </c>
      <c r="G244" s="128" t="s">
        <v>167</v>
      </c>
      <c r="H244" s="129">
        <v>188.953</v>
      </c>
      <c r="I244" s="129"/>
      <c r="J244" s="129">
        <f t="shared" si="70"/>
        <v>0</v>
      </c>
      <c r="K244" s="127"/>
      <c r="L244" s="14"/>
      <c r="M244" s="130"/>
      <c r="N244" s="131" t="s">
        <v>33</v>
      </c>
      <c r="O244" s="132">
        <v>0</v>
      </c>
      <c r="P244" s="132">
        <f t="shared" si="71"/>
        <v>0</v>
      </c>
      <c r="Q244" s="132">
        <v>0</v>
      </c>
      <c r="R244" s="132">
        <f t="shared" si="72"/>
        <v>0</v>
      </c>
      <c r="S244" s="132">
        <v>0</v>
      </c>
      <c r="T244" s="132">
        <f t="shared" si="73"/>
        <v>0</v>
      </c>
      <c r="U244" s="133"/>
      <c r="AR244" s="134" t="s">
        <v>118</v>
      </c>
      <c r="AT244" s="134" t="s">
        <v>114</v>
      </c>
      <c r="AU244" s="134" t="s">
        <v>75</v>
      </c>
      <c r="AY244" s="2" t="s">
        <v>111</v>
      </c>
      <c r="BE244" s="109">
        <f t="shared" si="74"/>
        <v>0</v>
      </c>
      <c r="BF244" s="109">
        <f t="shared" si="75"/>
        <v>0</v>
      </c>
      <c r="BG244" s="109">
        <f t="shared" si="76"/>
        <v>0</v>
      </c>
      <c r="BH244" s="109">
        <f t="shared" si="77"/>
        <v>0</v>
      </c>
      <c r="BI244" s="109">
        <f t="shared" si="78"/>
        <v>0</v>
      </c>
      <c r="BJ244" s="2" t="s">
        <v>75</v>
      </c>
      <c r="BK244" s="135">
        <f t="shared" si="79"/>
        <v>0</v>
      </c>
      <c r="BL244" s="2" t="s">
        <v>118</v>
      </c>
      <c r="BM244" s="134" t="s">
        <v>545</v>
      </c>
    </row>
    <row r="245" spans="1:65" s="13" customFormat="1" ht="16.5" customHeight="1" x14ac:dyDescent="0.15">
      <c r="B245" s="124"/>
      <c r="C245" s="125" t="s">
        <v>345</v>
      </c>
      <c r="D245" s="125" t="s">
        <v>114</v>
      </c>
      <c r="E245" s="126" t="s">
        <v>546</v>
      </c>
      <c r="F245" s="127" t="s">
        <v>547</v>
      </c>
      <c r="G245" s="128" t="s">
        <v>167</v>
      </c>
      <c r="H245" s="129">
        <v>41.506999999999998</v>
      </c>
      <c r="I245" s="129"/>
      <c r="J245" s="129">
        <f t="shared" si="70"/>
        <v>0</v>
      </c>
      <c r="K245" s="127"/>
      <c r="L245" s="14"/>
      <c r="M245" s="130"/>
      <c r="N245" s="131" t="s">
        <v>33</v>
      </c>
      <c r="O245" s="132">
        <v>0</v>
      </c>
      <c r="P245" s="132">
        <f t="shared" si="71"/>
        <v>0</v>
      </c>
      <c r="Q245" s="132">
        <v>0</v>
      </c>
      <c r="R245" s="132">
        <f t="shared" si="72"/>
        <v>0</v>
      </c>
      <c r="S245" s="132">
        <v>0</v>
      </c>
      <c r="T245" s="132">
        <f t="shared" si="73"/>
        <v>0</v>
      </c>
      <c r="U245" s="133"/>
      <c r="AR245" s="134" t="s">
        <v>118</v>
      </c>
      <c r="AT245" s="134" t="s">
        <v>114</v>
      </c>
      <c r="AU245" s="134" t="s">
        <v>75</v>
      </c>
      <c r="AY245" s="2" t="s">
        <v>111</v>
      </c>
      <c r="BE245" s="109">
        <f t="shared" si="74"/>
        <v>0</v>
      </c>
      <c r="BF245" s="109">
        <f t="shared" si="75"/>
        <v>0</v>
      </c>
      <c r="BG245" s="109">
        <f t="shared" si="76"/>
        <v>0</v>
      </c>
      <c r="BH245" s="109">
        <f t="shared" si="77"/>
        <v>0</v>
      </c>
      <c r="BI245" s="109">
        <f t="shared" si="78"/>
        <v>0</v>
      </c>
      <c r="BJ245" s="2" t="s">
        <v>75</v>
      </c>
      <c r="BK245" s="135">
        <f t="shared" si="79"/>
        <v>0</v>
      </c>
      <c r="BL245" s="2" t="s">
        <v>118</v>
      </c>
      <c r="BM245" s="134" t="s">
        <v>548</v>
      </c>
    </row>
    <row r="246" spans="1:65" s="13" customFormat="1" ht="24" customHeight="1" x14ac:dyDescent="0.15">
      <c r="B246" s="124"/>
      <c r="C246" s="125" t="s">
        <v>549</v>
      </c>
      <c r="D246" s="125" t="s">
        <v>114</v>
      </c>
      <c r="E246" s="126" t="s">
        <v>550</v>
      </c>
      <c r="F246" s="127" t="s">
        <v>551</v>
      </c>
      <c r="G246" s="128" t="s">
        <v>175</v>
      </c>
      <c r="H246" s="129">
        <v>70.543000000000006</v>
      </c>
      <c r="I246" s="129"/>
      <c r="J246" s="129">
        <f t="shared" si="70"/>
        <v>0</v>
      </c>
      <c r="K246" s="127" t="s">
        <v>349</v>
      </c>
      <c r="L246" s="14"/>
      <c r="M246" s="130"/>
      <c r="N246" s="131" t="s">
        <v>33</v>
      </c>
      <c r="O246" s="132">
        <v>1.7130000000000001</v>
      </c>
      <c r="P246" s="132">
        <f t="shared" si="71"/>
        <v>120.84015900000001</v>
      </c>
      <c r="Q246" s="132">
        <v>0</v>
      </c>
      <c r="R246" s="132">
        <f t="shared" si="72"/>
        <v>0</v>
      </c>
      <c r="S246" s="132">
        <v>0</v>
      </c>
      <c r="T246" s="132">
        <f t="shared" si="73"/>
        <v>0</v>
      </c>
      <c r="U246" s="133"/>
      <c r="AR246" s="134" t="s">
        <v>118</v>
      </c>
      <c r="AT246" s="134" t="s">
        <v>114</v>
      </c>
      <c r="AU246" s="134" t="s">
        <v>75</v>
      </c>
      <c r="AY246" s="2" t="s">
        <v>111</v>
      </c>
      <c r="BE246" s="109">
        <f t="shared" si="74"/>
        <v>0</v>
      </c>
      <c r="BF246" s="109">
        <f t="shared" si="75"/>
        <v>0</v>
      </c>
      <c r="BG246" s="109">
        <f t="shared" si="76"/>
        <v>0</v>
      </c>
      <c r="BH246" s="109">
        <f t="shared" si="77"/>
        <v>0</v>
      </c>
      <c r="BI246" s="109">
        <f t="shared" si="78"/>
        <v>0</v>
      </c>
      <c r="BJ246" s="2" t="s">
        <v>75</v>
      </c>
      <c r="BK246" s="135">
        <f t="shared" si="79"/>
        <v>0</v>
      </c>
      <c r="BL246" s="2" t="s">
        <v>118</v>
      </c>
      <c r="BM246" s="134" t="s">
        <v>552</v>
      </c>
    </row>
    <row r="247" spans="1:65" s="111" customFormat="1" ht="22.9" customHeight="1" x14ac:dyDescent="0.2">
      <c r="B247" s="112"/>
      <c r="D247" s="113" t="s">
        <v>66</v>
      </c>
      <c r="E247" s="122" t="s">
        <v>553</v>
      </c>
      <c r="F247" s="122" t="s">
        <v>554</v>
      </c>
      <c r="J247" s="123">
        <f>BK247</f>
        <v>0</v>
      </c>
      <c r="L247" s="112"/>
      <c r="M247" s="116"/>
      <c r="N247" s="117"/>
      <c r="O247" s="117"/>
      <c r="P247" s="118">
        <f>SUM(P248:P271)</f>
        <v>34.108454999999999</v>
      </c>
      <c r="Q247" s="117"/>
      <c r="R247" s="118">
        <f>SUM(R248:R271)</f>
        <v>0.31185000000000002</v>
      </c>
      <c r="S247" s="117"/>
      <c r="T247" s="118">
        <f>SUM(T248:T271)</f>
        <v>0</v>
      </c>
      <c r="U247" s="119"/>
      <c r="AR247" s="113" t="s">
        <v>10</v>
      </c>
      <c r="AT247" s="120" t="s">
        <v>66</v>
      </c>
      <c r="AU247" s="120" t="s">
        <v>10</v>
      </c>
      <c r="AY247" s="113" t="s">
        <v>111</v>
      </c>
      <c r="BK247" s="121">
        <f>SUM(BK248:BK271)</f>
        <v>0</v>
      </c>
    </row>
    <row r="248" spans="1:65" s="13" customFormat="1" ht="39" customHeight="1" x14ac:dyDescent="0.15">
      <c r="B248" s="124"/>
      <c r="C248" s="125" t="s">
        <v>357</v>
      </c>
      <c r="D248" s="125" t="s">
        <v>114</v>
      </c>
      <c r="E248" s="126" t="s">
        <v>555</v>
      </c>
      <c r="F248" s="127" t="s">
        <v>556</v>
      </c>
      <c r="G248" s="128" t="s">
        <v>133</v>
      </c>
      <c r="H248" s="129">
        <v>286.2</v>
      </c>
      <c r="I248" s="129"/>
      <c r="J248" s="129">
        <f t="shared" ref="J248:J271" si="80">ROUND(I248*H248,3)</f>
        <v>0</v>
      </c>
      <c r="K248" s="127"/>
      <c r="L248" s="14"/>
      <c r="M248" s="130"/>
      <c r="N248" s="131" t="s">
        <v>33</v>
      </c>
      <c r="O248" s="132">
        <v>0</v>
      </c>
      <c r="P248" s="132">
        <f t="shared" ref="P248:P271" si="81">O248*H248</f>
        <v>0</v>
      </c>
      <c r="Q248" s="132">
        <v>0</v>
      </c>
      <c r="R248" s="132">
        <f t="shared" ref="R248:R271" si="82">Q248*H248</f>
        <v>0</v>
      </c>
      <c r="S248" s="132">
        <v>0</v>
      </c>
      <c r="T248" s="132">
        <f t="shared" ref="T248:T271" si="83">S248*H248</f>
        <v>0</v>
      </c>
      <c r="U248" s="133"/>
      <c r="AR248" s="134" t="s">
        <v>118</v>
      </c>
      <c r="AT248" s="134" t="s">
        <v>114</v>
      </c>
      <c r="AU248" s="134" t="s">
        <v>75</v>
      </c>
      <c r="AY248" s="2" t="s">
        <v>111</v>
      </c>
      <c r="BE248" s="109">
        <f t="shared" ref="BE248:BE271" si="84">IF(N248="základná",J248,0)</f>
        <v>0</v>
      </c>
      <c r="BF248" s="109">
        <f t="shared" ref="BF248:BF271" si="85">IF(N248="znížená",J248,0)</f>
        <v>0</v>
      </c>
      <c r="BG248" s="109">
        <f t="shared" ref="BG248:BG271" si="86">IF(N248="zákl. prenesená",J248,0)</f>
        <v>0</v>
      </c>
      <c r="BH248" s="109">
        <f t="shared" ref="BH248:BH271" si="87">IF(N248="zníž. prenesená",J248,0)</f>
        <v>0</v>
      </c>
      <c r="BI248" s="109">
        <f t="shared" ref="BI248:BI271" si="88">IF(N248="nulová",J248,0)</f>
        <v>0</v>
      </c>
      <c r="BJ248" s="2" t="s">
        <v>75</v>
      </c>
      <c r="BK248" s="135">
        <f t="shared" ref="BK248:BK271" si="89">ROUND(I248*H248,3)</f>
        <v>0</v>
      </c>
      <c r="BL248" s="2" t="s">
        <v>118</v>
      </c>
      <c r="BM248" s="134" t="s">
        <v>351</v>
      </c>
    </row>
    <row r="249" spans="1:65" s="13" customFormat="1" ht="39" customHeight="1" x14ac:dyDescent="0.15">
      <c r="B249" s="124"/>
      <c r="C249" s="125" t="s">
        <v>557</v>
      </c>
      <c r="D249" s="125" t="s">
        <v>114</v>
      </c>
      <c r="E249" s="126" t="s">
        <v>558</v>
      </c>
      <c r="F249" s="127" t="s">
        <v>559</v>
      </c>
      <c r="G249" s="128" t="s">
        <v>133</v>
      </c>
      <c r="H249" s="129">
        <v>11.862</v>
      </c>
      <c r="I249" s="129"/>
      <c r="J249" s="129">
        <f t="shared" si="80"/>
        <v>0</v>
      </c>
      <c r="K249" s="127"/>
      <c r="L249" s="14"/>
      <c r="M249" s="130"/>
      <c r="N249" s="131" t="s">
        <v>33</v>
      </c>
      <c r="O249" s="132">
        <v>0</v>
      </c>
      <c r="P249" s="132">
        <f t="shared" si="81"/>
        <v>0</v>
      </c>
      <c r="Q249" s="132">
        <v>0</v>
      </c>
      <c r="R249" s="132">
        <f t="shared" si="82"/>
        <v>0</v>
      </c>
      <c r="S249" s="132">
        <v>0</v>
      </c>
      <c r="T249" s="132">
        <f t="shared" si="83"/>
        <v>0</v>
      </c>
      <c r="U249" s="133"/>
      <c r="AR249" s="134" t="s">
        <v>118</v>
      </c>
      <c r="AT249" s="134" t="s">
        <v>114</v>
      </c>
      <c r="AU249" s="134" t="s">
        <v>75</v>
      </c>
      <c r="AY249" s="2" t="s">
        <v>111</v>
      </c>
      <c r="BE249" s="109">
        <f t="shared" si="84"/>
        <v>0</v>
      </c>
      <c r="BF249" s="109">
        <f t="shared" si="85"/>
        <v>0</v>
      </c>
      <c r="BG249" s="109">
        <f t="shared" si="86"/>
        <v>0</v>
      </c>
      <c r="BH249" s="109">
        <f t="shared" si="87"/>
        <v>0</v>
      </c>
      <c r="BI249" s="109">
        <f t="shared" si="88"/>
        <v>0</v>
      </c>
      <c r="BJ249" s="2" t="s">
        <v>75</v>
      </c>
      <c r="BK249" s="135">
        <f t="shared" si="89"/>
        <v>0</v>
      </c>
      <c r="BL249" s="2" t="s">
        <v>118</v>
      </c>
      <c r="BM249" s="134" t="s">
        <v>431</v>
      </c>
    </row>
    <row r="250" spans="1:65" s="13" customFormat="1" ht="36" customHeight="1" x14ac:dyDescent="0.15">
      <c r="B250" s="124"/>
      <c r="C250" s="125" t="s">
        <v>361</v>
      </c>
      <c r="D250" s="125" t="s">
        <v>114</v>
      </c>
      <c r="E250" s="126" t="s">
        <v>560</v>
      </c>
      <c r="F250" s="127" t="s">
        <v>561</v>
      </c>
      <c r="G250" s="128" t="s">
        <v>133</v>
      </c>
      <c r="H250" s="129">
        <v>63.656999999999996</v>
      </c>
      <c r="I250" s="129"/>
      <c r="J250" s="129">
        <f t="shared" si="80"/>
        <v>0</v>
      </c>
      <c r="K250" s="127"/>
      <c r="L250" s="14"/>
      <c r="M250" s="130"/>
      <c r="N250" s="131" t="s">
        <v>33</v>
      </c>
      <c r="O250" s="132">
        <v>0</v>
      </c>
      <c r="P250" s="132">
        <f t="shared" si="81"/>
        <v>0</v>
      </c>
      <c r="Q250" s="132">
        <v>0</v>
      </c>
      <c r="R250" s="132">
        <f t="shared" si="82"/>
        <v>0</v>
      </c>
      <c r="S250" s="132">
        <v>0</v>
      </c>
      <c r="T250" s="132">
        <f t="shared" si="83"/>
        <v>0</v>
      </c>
      <c r="U250" s="133"/>
      <c r="AR250" s="134" t="s">
        <v>118</v>
      </c>
      <c r="AT250" s="134" t="s">
        <v>114</v>
      </c>
      <c r="AU250" s="134" t="s">
        <v>75</v>
      </c>
      <c r="AY250" s="2" t="s">
        <v>111</v>
      </c>
      <c r="BE250" s="109">
        <f t="shared" si="84"/>
        <v>0</v>
      </c>
      <c r="BF250" s="109">
        <f t="shared" si="85"/>
        <v>0</v>
      </c>
      <c r="BG250" s="109">
        <f t="shared" si="86"/>
        <v>0</v>
      </c>
      <c r="BH250" s="109">
        <f t="shared" si="87"/>
        <v>0</v>
      </c>
      <c r="BI250" s="109">
        <f t="shared" si="88"/>
        <v>0</v>
      </c>
      <c r="BJ250" s="2" t="s">
        <v>75</v>
      </c>
      <c r="BK250" s="135">
        <f t="shared" si="89"/>
        <v>0</v>
      </c>
      <c r="BL250" s="2" t="s">
        <v>118</v>
      </c>
      <c r="BM250" s="134" t="s">
        <v>517</v>
      </c>
    </row>
    <row r="251" spans="1:65" s="13" customFormat="1" ht="39.75" customHeight="1" x14ac:dyDescent="0.15">
      <c r="B251" s="124"/>
      <c r="C251" s="125" t="s">
        <v>562</v>
      </c>
      <c r="D251" s="125" t="s">
        <v>114</v>
      </c>
      <c r="E251" s="126" t="s">
        <v>563</v>
      </c>
      <c r="F251" s="127" t="s">
        <v>564</v>
      </c>
      <c r="G251" s="128" t="s">
        <v>133</v>
      </c>
      <c r="H251" s="129">
        <v>8.3490000000000002</v>
      </c>
      <c r="I251" s="129"/>
      <c r="J251" s="129">
        <f t="shared" si="80"/>
        <v>0</v>
      </c>
      <c r="K251" s="127"/>
      <c r="L251" s="14"/>
      <c r="M251" s="130"/>
      <c r="N251" s="131" t="s">
        <v>33</v>
      </c>
      <c r="O251" s="132">
        <v>0</v>
      </c>
      <c r="P251" s="132">
        <f t="shared" si="81"/>
        <v>0</v>
      </c>
      <c r="Q251" s="132">
        <v>0</v>
      </c>
      <c r="R251" s="132">
        <f t="shared" si="82"/>
        <v>0</v>
      </c>
      <c r="S251" s="132">
        <v>0</v>
      </c>
      <c r="T251" s="132">
        <f t="shared" si="83"/>
        <v>0</v>
      </c>
      <c r="U251" s="133"/>
      <c r="AR251" s="134" t="s">
        <v>118</v>
      </c>
      <c r="AT251" s="134" t="s">
        <v>114</v>
      </c>
      <c r="AU251" s="134" t="s">
        <v>75</v>
      </c>
      <c r="AY251" s="2" t="s">
        <v>111</v>
      </c>
      <c r="BE251" s="109">
        <f t="shared" si="84"/>
        <v>0</v>
      </c>
      <c r="BF251" s="109">
        <f t="shared" si="85"/>
        <v>0</v>
      </c>
      <c r="BG251" s="109">
        <f t="shared" si="86"/>
        <v>0</v>
      </c>
      <c r="BH251" s="109">
        <f t="shared" si="87"/>
        <v>0</v>
      </c>
      <c r="BI251" s="109">
        <f t="shared" si="88"/>
        <v>0</v>
      </c>
      <c r="BJ251" s="2" t="s">
        <v>75</v>
      </c>
      <c r="BK251" s="135">
        <f t="shared" si="89"/>
        <v>0</v>
      </c>
      <c r="BL251" s="2" t="s">
        <v>118</v>
      </c>
      <c r="BM251" s="134" t="s">
        <v>521</v>
      </c>
    </row>
    <row r="252" spans="1:65" s="13" customFormat="1" ht="36" customHeight="1" x14ac:dyDescent="0.15">
      <c r="B252" s="124"/>
      <c r="C252" s="125" t="s">
        <v>364</v>
      </c>
      <c r="D252" s="125" t="s">
        <v>114</v>
      </c>
      <c r="E252" s="126" t="s">
        <v>565</v>
      </c>
      <c r="F252" s="127" t="s">
        <v>566</v>
      </c>
      <c r="G252" s="128" t="s">
        <v>133</v>
      </c>
      <c r="H252" s="129">
        <v>9.3420000000000005</v>
      </c>
      <c r="I252" s="129"/>
      <c r="J252" s="129">
        <f t="shared" si="80"/>
        <v>0</v>
      </c>
      <c r="K252" s="127"/>
      <c r="L252" s="14"/>
      <c r="M252" s="130"/>
      <c r="N252" s="131" t="s">
        <v>33</v>
      </c>
      <c r="O252" s="132">
        <v>0</v>
      </c>
      <c r="P252" s="132">
        <f t="shared" si="81"/>
        <v>0</v>
      </c>
      <c r="Q252" s="132">
        <v>0</v>
      </c>
      <c r="R252" s="132">
        <f t="shared" si="82"/>
        <v>0</v>
      </c>
      <c r="S252" s="132">
        <v>0</v>
      </c>
      <c r="T252" s="132">
        <f t="shared" si="83"/>
        <v>0</v>
      </c>
      <c r="U252" s="133"/>
      <c r="AR252" s="134" t="s">
        <v>118</v>
      </c>
      <c r="AT252" s="134" t="s">
        <v>114</v>
      </c>
      <c r="AU252" s="134" t="s">
        <v>75</v>
      </c>
      <c r="AY252" s="2" t="s">
        <v>111</v>
      </c>
      <c r="BE252" s="109">
        <f t="shared" si="84"/>
        <v>0</v>
      </c>
      <c r="BF252" s="109">
        <f t="shared" si="85"/>
        <v>0</v>
      </c>
      <c r="BG252" s="109">
        <f t="shared" si="86"/>
        <v>0</v>
      </c>
      <c r="BH252" s="109">
        <f t="shared" si="87"/>
        <v>0</v>
      </c>
      <c r="BI252" s="109">
        <f t="shared" si="88"/>
        <v>0</v>
      </c>
      <c r="BJ252" s="2" t="s">
        <v>75</v>
      </c>
      <c r="BK252" s="135">
        <f t="shared" si="89"/>
        <v>0</v>
      </c>
      <c r="BL252" s="2" t="s">
        <v>118</v>
      </c>
      <c r="BM252" s="134" t="s">
        <v>567</v>
      </c>
    </row>
    <row r="253" spans="1:65" s="13" customFormat="1" ht="42" customHeight="1" x14ac:dyDescent="0.15">
      <c r="B253" s="124"/>
      <c r="C253" s="125" t="s">
        <v>568</v>
      </c>
      <c r="D253" s="125" t="s">
        <v>114</v>
      </c>
      <c r="E253" s="126" t="s">
        <v>569</v>
      </c>
      <c r="F253" s="127" t="s">
        <v>570</v>
      </c>
      <c r="G253" s="128" t="s">
        <v>133</v>
      </c>
      <c r="H253" s="129">
        <v>164.9</v>
      </c>
      <c r="I253" s="129"/>
      <c r="J253" s="129">
        <f t="shared" si="80"/>
        <v>0</v>
      </c>
      <c r="K253" s="127"/>
      <c r="L253" s="14"/>
      <c r="M253" s="130"/>
      <c r="N253" s="131" t="s">
        <v>33</v>
      </c>
      <c r="O253" s="132">
        <v>0</v>
      </c>
      <c r="P253" s="132">
        <f t="shared" si="81"/>
        <v>0</v>
      </c>
      <c r="Q253" s="132">
        <v>0</v>
      </c>
      <c r="R253" s="132">
        <f t="shared" si="82"/>
        <v>0</v>
      </c>
      <c r="S253" s="132">
        <v>0</v>
      </c>
      <c r="T253" s="132">
        <f t="shared" si="83"/>
        <v>0</v>
      </c>
      <c r="U253" s="133"/>
      <c r="AR253" s="134" t="s">
        <v>118</v>
      </c>
      <c r="AT253" s="134" t="s">
        <v>114</v>
      </c>
      <c r="AU253" s="134" t="s">
        <v>75</v>
      </c>
      <c r="AY253" s="2" t="s">
        <v>111</v>
      </c>
      <c r="BE253" s="109">
        <f t="shared" si="84"/>
        <v>0</v>
      </c>
      <c r="BF253" s="109">
        <f t="shared" si="85"/>
        <v>0</v>
      </c>
      <c r="BG253" s="109">
        <f t="shared" si="86"/>
        <v>0</v>
      </c>
      <c r="BH253" s="109">
        <f t="shared" si="87"/>
        <v>0</v>
      </c>
      <c r="BI253" s="109">
        <f t="shared" si="88"/>
        <v>0</v>
      </c>
      <c r="BJ253" s="2" t="s">
        <v>75</v>
      </c>
      <c r="BK253" s="135">
        <f t="shared" si="89"/>
        <v>0</v>
      </c>
      <c r="BL253" s="2" t="s">
        <v>118</v>
      </c>
      <c r="BM253" s="134" t="s">
        <v>571</v>
      </c>
    </row>
    <row r="254" spans="1:65" s="13" customFormat="1" ht="42" customHeight="1" x14ac:dyDescent="0.15">
      <c r="B254" s="124"/>
      <c r="C254" s="125">
        <v>302</v>
      </c>
      <c r="D254" s="125" t="s">
        <v>114</v>
      </c>
      <c r="E254" s="126" t="s">
        <v>572</v>
      </c>
      <c r="F254" s="127" t="s">
        <v>573</v>
      </c>
      <c r="G254" s="128" t="s">
        <v>133</v>
      </c>
      <c r="H254" s="129">
        <v>37.215000000000003</v>
      </c>
      <c r="I254" s="129"/>
      <c r="J254" s="129">
        <f t="shared" si="80"/>
        <v>0</v>
      </c>
      <c r="K254" s="127"/>
      <c r="L254" s="14"/>
      <c r="M254" s="130"/>
      <c r="N254" s="131" t="s">
        <v>33</v>
      </c>
      <c r="O254" s="132">
        <v>0</v>
      </c>
      <c r="P254" s="132">
        <f t="shared" si="81"/>
        <v>0</v>
      </c>
      <c r="Q254" s="132">
        <v>0</v>
      </c>
      <c r="R254" s="132">
        <f t="shared" si="82"/>
        <v>0</v>
      </c>
      <c r="S254" s="132">
        <v>0</v>
      </c>
      <c r="T254" s="132">
        <f t="shared" si="83"/>
        <v>0</v>
      </c>
      <c r="U254" s="133"/>
      <c r="AR254" s="134" t="s">
        <v>118</v>
      </c>
      <c r="AT254" s="134" t="s">
        <v>114</v>
      </c>
      <c r="AU254" s="134" t="s">
        <v>75</v>
      </c>
      <c r="AY254" s="2" t="s">
        <v>111</v>
      </c>
      <c r="BE254" s="109">
        <f t="shared" si="84"/>
        <v>0</v>
      </c>
      <c r="BF254" s="109">
        <f t="shared" si="85"/>
        <v>0</v>
      </c>
      <c r="BG254" s="109">
        <f t="shared" si="86"/>
        <v>0</v>
      </c>
      <c r="BH254" s="109">
        <f t="shared" si="87"/>
        <v>0</v>
      </c>
      <c r="BI254" s="109">
        <f t="shared" si="88"/>
        <v>0</v>
      </c>
      <c r="BJ254" s="2" t="s">
        <v>75</v>
      </c>
      <c r="BK254" s="135">
        <f t="shared" si="89"/>
        <v>0</v>
      </c>
      <c r="BL254" s="2" t="s">
        <v>118</v>
      </c>
      <c r="BM254" s="134" t="s">
        <v>571</v>
      </c>
    </row>
    <row r="255" spans="1:65" s="13" customFormat="1" ht="61.5" customHeight="1" x14ac:dyDescent="0.15">
      <c r="B255" s="124"/>
      <c r="C255" s="125">
        <v>322</v>
      </c>
      <c r="D255" s="125" t="s">
        <v>114</v>
      </c>
      <c r="E255" s="126" t="s">
        <v>574</v>
      </c>
      <c r="F255" s="127" t="s">
        <v>575</v>
      </c>
      <c r="G255" s="128" t="s">
        <v>133</v>
      </c>
      <c r="H255" s="129">
        <v>68.564999999999998</v>
      </c>
      <c r="I255" s="129"/>
      <c r="J255" s="129">
        <f t="shared" si="80"/>
        <v>0</v>
      </c>
      <c r="K255" s="127"/>
      <c r="L255" s="14"/>
      <c r="M255" s="130"/>
      <c r="N255" s="131" t="s">
        <v>33</v>
      </c>
      <c r="O255" s="132">
        <v>0</v>
      </c>
      <c r="P255" s="132">
        <f t="shared" si="81"/>
        <v>0</v>
      </c>
      <c r="Q255" s="132">
        <v>0</v>
      </c>
      <c r="R255" s="132">
        <f t="shared" si="82"/>
        <v>0</v>
      </c>
      <c r="S255" s="132">
        <v>0</v>
      </c>
      <c r="T255" s="132">
        <f t="shared" si="83"/>
        <v>0</v>
      </c>
      <c r="U255" s="133"/>
      <c r="AR255" s="134" t="s">
        <v>118</v>
      </c>
      <c r="AT255" s="134" t="s">
        <v>114</v>
      </c>
      <c r="AU255" s="134" t="s">
        <v>75</v>
      </c>
      <c r="AY255" s="2" t="s">
        <v>111</v>
      </c>
      <c r="BE255" s="109">
        <f t="shared" si="84"/>
        <v>0</v>
      </c>
      <c r="BF255" s="109">
        <f t="shared" si="85"/>
        <v>0</v>
      </c>
      <c r="BG255" s="109">
        <f t="shared" si="86"/>
        <v>0</v>
      </c>
      <c r="BH255" s="109">
        <f t="shared" si="87"/>
        <v>0</v>
      </c>
      <c r="BI255" s="109">
        <f t="shared" si="88"/>
        <v>0</v>
      </c>
      <c r="BJ255" s="2" t="s">
        <v>75</v>
      </c>
      <c r="BK255" s="135">
        <f t="shared" si="89"/>
        <v>0</v>
      </c>
      <c r="BL255" s="2" t="s">
        <v>118</v>
      </c>
      <c r="BM255" s="134" t="s">
        <v>571</v>
      </c>
    </row>
    <row r="256" spans="1:65" s="13" customFormat="1" ht="42" customHeight="1" x14ac:dyDescent="0.15">
      <c r="B256" s="124"/>
      <c r="C256" s="125">
        <v>303</v>
      </c>
      <c r="D256" s="125" t="s">
        <v>114</v>
      </c>
      <c r="E256" s="126" t="s">
        <v>576</v>
      </c>
      <c r="F256" s="127" t="s">
        <v>577</v>
      </c>
      <c r="G256" s="128" t="s">
        <v>133</v>
      </c>
      <c r="H256" s="129">
        <v>12.909000000000001</v>
      </c>
      <c r="I256" s="129"/>
      <c r="J256" s="129">
        <f t="shared" si="80"/>
        <v>0</v>
      </c>
      <c r="K256" s="127"/>
      <c r="L256" s="14"/>
      <c r="M256" s="130"/>
      <c r="N256" s="131" t="s">
        <v>33</v>
      </c>
      <c r="O256" s="132">
        <v>0</v>
      </c>
      <c r="P256" s="132">
        <f t="shared" si="81"/>
        <v>0</v>
      </c>
      <c r="Q256" s="132">
        <v>0</v>
      </c>
      <c r="R256" s="132">
        <f t="shared" si="82"/>
        <v>0</v>
      </c>
      <c r="S256" s="132">
        <v>0</v>
      </c>
      <c r="T256" s="132">
        <f t="shared" si="83"/>
        <v>0</v>
      </c>
      <c r="U256" s="133"/>
      <c r="AR256" s="134" t="s">
        <v>118</v>
      </c>
      <c r="AT256" s="134" t="s">
        <v>114</v>
      </c>
      <c r="AU256" s="134" t="s">
        <v>75</v>
      </c>
      <c r="AY256" s="2" t="s">
        <v>111</v>
      </c>
      <c r="BE256" s="109">
        <f t="shared" si="84"/>
        <v>0</v>
      </c>
      <c r="BF256" s="109">
        <f t="shared" si="85"/>
        <v>0</v>
      </c>
      <c r="BG256" s="109">
        <f t="shared" si="86"/>
        <v>0</v>
      </c>
      <c r="BH256" s="109">
        <f t="shared" si="87"/>
        <v>0</v>
      </c>
      <c r="BI256" s="109">
        <f t="shared" si="88"/>
        <v>0</v>
      </c>
      <c r="BJ256" s="2" t="s">
        <v>75</v>
      </c>
      <c r="BK256" s="135">
        <f t="shared" si="89"/>
        <v>0</v>
      </c>
      <c r="BL256" s="2" t="s">
        <v>118</v>
      </c>
      <c r="BM256" s="134" t="s">
        <v>571</v>
      </c>
    </row>
    <row r="257" spans="1:65" s="13" customFormat="1" ht="34.5" customHeight="1" x14ac:dyDescent="0.15">
      <c r="B257" s="124"/>
      <c r="C257" s="125" t="s">
        <v>368</v>
      </c>
      <c r="D257" s="125" t="s">
        <v>114</v>
      </c>
      <c r="E257" s="126" t="s">
        <v>578</v>
      </c>
      <c r="F257" s="127" t="s">
        <v>579</v>
      </c>
      <c r="G257" s="128" t="s">
        <v>133</v>
      </c>
      <c r="H257" s="129">
        <v>817.65599999999995</v>
      </c>
      <c r="I257" s="129"/>
      <c r="J257" s="129">
        <f t="shared" si="80"/>
        <v>0</v>
      </c>
      <c r="K257" s="127"/>
      <c r="L257" s="14"/>
      <c r="M257" s="130"/>
      <c r="N257" s="131" t="s">
        <v>33</v>
      </c>
      <c r="O257" s="132">
        <v>0</v>
      </c>
      <c r="P257" s="132">
        <f t="shared" si="81"/>
        <v>0</v>
      </c>
      <c r="Q257" s="132">
        <v>0</v>
      </c>
      <c r="R257" s="132">
        <f t="shared" si="82"/>
        <v>0</v>
      </c>
      <c r="S257" s="132">
        <v>0</v>
      </c>
      <c r="T257" s="132">
        <f t="shared" si="83"/>
        <v>0</v>
      </c>
      <c r="U257" s="133"/>
      <c r="AR257" s="134" t="s">
        <v>118</v>
      </c>
      <c r="AT257" s="134" t="s">
        <v>114</v>
      </c>
      <c r="AU257" s="134" t="s">
        <v>75</v>
      </c>
      <c r="AY257" s="2" t="s">
        <v>111</v>
      </c>
      <c r="BE257" s="109">
        <f t="shared" si="84"/>
        <v>0</v>
      </c>
      <c r="BF257" s="109">
        <f t="shared" si="85"/>
        <v>0</v>
      </c>
      <c r="BG257" s="109">
        <f t="shared" si="86"/>
        <v>0</v>
      </c>
      <c r="BH257" s="109">
        <f t="shared" si="87"/>
        <v>0</v>
      </c>
      <c r="BI257" s="109">
        <f t="shared" si="88"/>
        <v>0</v>
      </c>
      <c r="BJ257" s="2" t="s">
        <v>75</v>
      </c>
      <c r="BK257" s="135">
        <f t="shared" si="89"/>
        <v>0</v>
      </c>
      <c r="BL257" s="2" t="s">
        <v>118</v>
      </c>
      <c r="BM257" s="134" t="s">
        <v>580</v>
      </c>
    </row>
    <row r="258" spans="1:65" s="13" customFormat="1" ht="34.5" customHeight="1" x14ac:dyDescent="0.15">
      <c r="B258" s="124"/>
      <c r="C258" s="125" t="s">
        <v>435</v>
      </c>
      <c r="D258" s="125" t="s">
        <v>114</v>
      </c>
      <c r="E258" s="126" t="s">
        <v>581</v>
      </c>
      <c r="F258" s="127" t="s">
        <v>582</v>
      </c>
      <c r="G258" s="128" t="s">
        <v>133</v>
      </c>
      <c r="H258" s="129">
        <v>33.7194</v>
      </c>
      <c r="I258" s="129"/>
      <c r="J258" s="129">
        <f t="shared" si="80"/>
        <v>0</v>
      </c>
      <c r="K258" s="127"/>
      <c r="L258" s="14"/>
      <c r="M258" s="130"/>
      <c r="N258" s="131" t="s">
        <v>33</v>
      </c>
      <c r="O258" s="132">
        <v>0</v>
      </c>
      <c r="P258" s="132">
        <f t="shared" si="81"/>
        <v>0</v>
      </c>
      <c r="Q258" s="132">
        <v>0</v>
      </c>
      <c r="R258" s="132">
        <f t="shared" si="82"/>
        <v>0</v>
      </c>
      <c r="S258" s="132">
        <v>0</v>
      </c>
      <c r="T258" s="132">
        <f t="shared" si="83"/>
        <v>0</v>
      </c>
      <c r="U258" s="133"/>
      <c r="AR258" s="134" t="s">
        <v>118</v>
      </c>
      <c r="AT258" s="134" t="s">
        <v>114</v>
      </c>
      <c r="AU258" s="134" t="s">
        <v>75</v>
      </c>
      <c r="AY258" s="2" t="s">
        <v>111</v>
      </c>
      <c r="BE258" s="109">
        <f t="shared" si="84"/>
        <v>0</v>
      </c>
      <c r="BF258" s="109">
        <f t="shared" si="85"/>
        <v>0</v>
      </c>
      <c r="BG258" s="109">
        <f t="shared" si="86"/>
        <v>0</v>
      </c>
      <c r="BH258" s="109">
        <f t="shared" si="87"/>
        <v>0</v>
      </c>
      <c r="BI258" s="109">
        <f t="shared" si="88"/>
        <v>0</v>
      </c>
      <c r="BJ258" s="2" t="s">
        <v>75</v>
      </c>
      <c r="BK258" s="135">
        <f t="shared" si="89"/>
        <v>0</v>
      </c>
      <c r="BL258" s="2" t="s">
        <v>118</v>
      </c>
      <c r="BM258" s="134" t="s">
        <v>583</v>
      </c>
    </row>
    <row r="259" spans="1:65" s="13" customFormat="1" ht="36" customHeight="1" x14ac:dyDescent="0.15">
      <c r="B259" s="124"/>
      <c r="C259" s="125" t="s">
        <v>371</v>
      </c>
      <c r="D259" s="125" t="s">
        <v>114</v>
      </c>
      <c r="E259" s="126" t="s">
        <v>584</v>
      </c>
      <c r="F259" s="127" t="s">
        <v>585</v>
      </c>
      <c r="G259" s="128" t="s">
        <v>133</v>
      </c>
      <c r="H259" s="129">
        <v>30.190999999999999</v>
      </c>
      <c r="I259" s="129"/>
      <c r="J259" s="129">
        <f t="shared" si="80"/>
        <v>0</v>
      </c>
      <c r="K259" s="127"/>
      <c r="L259" s="14"/>
      <c r="M259" s="130"/>
      <c r="N259" s="131" t="s">
        <v>33</v>
      </c>
      <c r="O259" s="132">
        <v>0</v>
      </c>
      <c r="P259" s="132">
        <f t="shared" si="81"/>
        <v>0</v>
      </c>
      <c r="Q259" s="132">
        <v>0</v>
      </c>
      <c r="R259" s="132">
        <f t="shared" si="82"/>
        <v>0</v>
      </c>
      <c r="S259" s="132">
        <v>0</v>
      </c>
      <c r="T259" s="132">
        <f t="shared" si="83"/>
        <v>0</v>
      </c>
      <c r="U259" s="133"/>
      <c r="AR259" s="134" t="s">
        <v>118</v>
      </c>
      <c r="AT259" s="134" t="s">
        <v>114</v>
      </c>
      <c r="AU259" s="134" t="s">
        <v>75</v>
      </c>
      <c r="AY259" s="2" t="s">
        <v>111</v>
      </c>
      <c r="BE259" s="109">
        <f t="shared" si="84"/>
        <v>0</v>
      </c>
      <c r="BF259" s="109">
        <f t="shared" si="85"/>
        <v>0</v>
      </c>
      <c r="BG259" s="109">
        <f t="shared" si="86"/>
        <v>0</v>
      </c>
      <c r="BH259" s="109">
        <f t="shared" si="87"/>
        <v>0</v>
      </c>
      <c r="BI259" s="109">
        <f t="shared" si="88"/>
        <v>0</v>
      </c>
      <c r="BJ259" s="2" t="s">
        <v>75</v>
      </c>
      <c r="BK259" s="135">
        <f t="shared" si="89"/>
        <v>0</v>
      </c>
      <c r="BL259" s="2" t="s">
        <v>118</v>
      </c>
      <c r="BM259" s="134" t="s">
        <v>586</v>
      </c>
    </row>
    <row r="260" spans="1:65" s="13" customFormat="1" ht="24" customHeight="1" x14ac:dyDescent="0.15">
      <c r="B260" s="124"/>
      <c r="C260" s="125" t="s">
        <v>587</v>
      </c>
      <c r="D260" s="125" t="s">
        <v>114</v>
      </c>
      <c r="E260" s="126" t="s">
        <v>588</v>
      </c>
      <c r="F260" s="127" t="s">
        <v>589</v>
      </c>
      <c r="G260" s="128" t="s">
        <v>167</v>
      </c>
      <c r="H260" s="129">
        <v>38.101999999999997</v>
      </c>
      <c r="I260" s="129"/>
      <c r="J260" s="129">
        <f t="shared" si="80"/>
        <v>0</v>
      </c>
      <c r="K260" s="127"/>
      <c r="L260" s="14"/>
      <c r="M260" s="130"/>
      <c r="N260" s="131" t="s">
        <v>33</v>
      </c>
      <c r="O260" s="132">
        <v>0</v>
      </c>
      <c r="P260" s="132">
        <f t="shared" si="81"/>
        <v>0</v>
      </c>
      <c r="Q260" s="132">
        <v>0</v>
      </c>
      <c r="R260" s="132">
        <f t="shared" si="82"/>
        <v>0</v>
      </c>
      <c r="S260" s="132">
        <v>0</v>
      </c>
      <c r="T260" s="132">
        <f t="shared" si="83"/>
        <v>0</v>
      </c>
      <c r="U260" s="133"/>
      <c r="AR260" s="134" t="s">
        <v>118</v>
      </c>
      <c r="AT260" s="134" t="s">
        <v>114</v>
      </c>
      <c r="AU260" s="134" t="s">
        <v>75</v>
      </c>
      <c r="AY260" s="2" t="s">
        <v>111</v>
      </c>
      <c r="BE260" s="109">
        <f t="shared" si="84"/>
        <v>0</v>
      </c>
      <c r="BF260" s="109">
        <f t="shared" si="85"/>
        <v>0</v>
      </c>
      <c r="BG260" s="109">
        <f t="shared" si="86"/>
        <v>0</v>
      </c>
      <c r="BH260" s="109">
        <f t="shared" si="87"/>
        <v>0</v>
      </c>
      <c r="BI260" s="109">
        <f t="shared" si="88"/>
        <v>0</v>
      </c>
      <c r="BJ260" s="2" t="s">
        <v>75</v>
      </c>
      <c r="BK260" s="135">
        <f t="shared" si="89"/>
        <v>0</v>
      </c>
      <c r="BL260" s="2" t="s">
        <v>118</v>
      </c>
      <c r="BM260" s="134" t="s">
        <v>590</v>
      </c>
    </row>
    <row r="261" spans="1:65" s="13" customFormat="1" ht="24" customHeight="1" x14ac:dyDescent="0.15">
      <c r="B261" s="124"/>
      <c r="C261" s="125" t="s">
        <v>583</v>
      </c>
      <c r="D261" s="125" t="s">
        <v>114</v>
      </c>
      <c r="E261" s="126" t="s">
        <v>591</v>
      </c>
      <c r="F261" s="127" t="s">
        <v>592</v>
      </c>
      <c r="G261" s="128" t="s">
        <v>117</v>
      </c>
      <c r="H261" s="129">
        <v>11</v>
      </c>
      <c r="I261" s="129"/>
      <c r="J261" s="129">
        <f t="shared" si="80"/>
        <v>0</v>
      </c>
      <c r="K261" s="127" t="s">
        <v>349</v>
      </c>
      <c r="L261" s="14"/>
      <c r="M261" s="130"/>
      <c r="N261" s="131" t="s">
        <v>33</v>
      </c>
      <c r="O261" s="132">
        <v>1.51728</v>
      </c>
      <c r="P261" s="132">
        <f t="shared" si="81"/>
        <v>16.690079999999998</v>
      </c>
      <c r="Q261" s="132">
        <v>2.835E-2</v>
      </c>
      <c r="R261" s="132">
        <f t="shared" si="82"/>
        <v>0.31185000000000002</v>
      </c>
      <c r="S261" s="132">
        <v>0</v>
      </c>
      <c r="T261" s="132">
        <f t="shared" si="83"/>
        <v>0</v>
      </c>
      <c r="U261" s="133"/>
      <c r="AR261" s="134" t="s">
        <v>118</v>
      </c>
      <c r="AT261" s="134" t="s">
        <v>114</v>
      </c>
      <c r="AU261" s="134" t="s">
        <v>75</v>
      </c>
      <c r="AY261" s="2" t="s">
        <v>111</v>
      </c>
      <c r="BE261" s="109">
        <f t="shared" si="84"/>
        <v>0</v>
      </c>
      <c r="BF261" s="109">
        <f t="shared" si="85"/>
        <v>0</v>
      </c>
      <c r="BG261" s="109">
        <f t="shared" si="86"/>
        <v>0</v>
      </c>
      <c r="BH261" s="109">
        <f t="shared" si="87"/>
        <v>0</v>
      </c>
      <c r="BI261" s="109">
        <f t="shared" si="88"/>
        <v>0</v>
      </c>
      <c r="BJ261" s="2" t="s">
        <v>75</v>
      </c>
      <c r="BK261" s="135">
        <f t="shared" si="89"/>
        <v>0</v>
      </c>
      <c r="BL261" s="2" t="s">
        <v>118</v>
      </c>
      <c r="BM261" s="134" t="s">
        <v>593</v>
      </c>
    </row>
    <row r="262" spans="1:65" s="13" customFormat="1" ht="24" customHeight="1" x14ac:dyDescent="0.15">
      <c r="B262" s="124"/>
      <c r="C262" s="125" t="s">
        <v>341</v>
      </c>
      <c r="D262" s="125" t="s">
        <v>114</v>
      </c>
      <c r="E262" s="126" t="s">
        <v>594</v>
      </c>
      <c r="F262" s="127" t="s">
        <v>595</v>
      </c>
      <c r="G262" s="128" t="s">
        <v>133</v>
      </c>
      <c r="H262" s="129">
        <v>12.465</v>
      </c>
      <c r="I262" s="129"/>
      <c r="J262" s="129">
        <f t="shared" si="80"/>
        <v>0</v>
      </c>
      <c r="K262" s="127"/>
      <c r="L262" s="14"/>
      <c r="M262" s="130"/>
      <c r="N262" s="131" t="s">
        <v>33</v>
      </c>
      <c r="O262" s="132">
        <v>0</v>
      </c>
      <c r="P262" s="132">
        <f t="shared" si="81"/>
        <v>0</v>
      </c>
      <c r="Q262" s="132">
        <v>0</v>
      </c>
      <c r="R262" s="132">
        <f t="shared" si="82"/>
        <v>0</v>
      </c>
      <c r="S262" s="132">
        <v>0</v>
      </c>
      <c r="T262" s="132">
        <f t="shared" si="83"/>
        <v>0</v>
      </c>
      <c r="U262" s="133"/>
      <c r="AR262" s="134" t="s">
        <v>118</v>
      </c>
      <c r="AT262" s="134" t="s">
        <v>114</v>
      </c>
      <c r="AU262" s="134" t="s">
        <v>75</v>
      </c>
      <c r="AY262" s="2" t="s">
        <v>111</v>
      </c>
      <c r="BE262" s="109">
        <f t="shared" si="84"/>
        <v>0</v>
      </c>
      <c r="BF262" s="109">
        <f t="shared" si="85"/>
        <v>0</v>
      </c>
      <c r="BG262" s="109">
        <f t="shared" si="86"/>
        <v>0</v>
      </c>
      <c r="BH262" s="109">
        <f t="shared" si="87"/>
        <v>0</v>
      </c>
      <c r="BI262" s="109">
        <f t="shared" si="88"/>
        <v>0</v>
      </c>
      <c r="BJ262" s="2" t="s">
        <v>75</v>
      </c>
      <c r="BK262" s="135">
        <f t="shared" si="89"/>
        <v>0</v>
      </c>
      <c r="BL262" s="2" t="s">
        <v>118</v>
      </c>
      <c r="BM262" s="134" t="s">
        <v>596</v>
      </c>
    </row>
    <row r="263" spans="1:65" ht="16.5" customHeight="1" x14ac:dyDescent="0.15">
      <c r="A263" s="13"/>
      <c r="B263" s="124"/>
      <c r="C263" s="156" t="s">
        <v>597</v>
      </c>
      <c r="D263" s="156" t="s">
        <v>288</v>
      </c>
      <c r="E263" s="157" t="s">
        <v>943</v>
      </c>
      <c r="F263" s="158" t="s">
        <v>944</v>
      </c>
      <c r="G263" s="159" t="s">
        <v>128</v>
      </c>
      <c r="H263" s="160">
        <v>0.41699999999999998</v>
      </c>
      <c r="I263" s="160"/>
      <c r="J263" s="160">
        <f t="shared" si="80"/>
        <v>0</v>
      </c>
      <c r="K263" s="143"/>
      <c r="L263" s="146"/>
      <c r="M263" s="147"/>
      <c r="N263" s="148" t="s">
        <v>33</v>
      </c>
      <c r="O263" s="132">
        <v>0</v>
      </c>
      <c r="P263" s="132">
        <f t="shared" si="81"/>
        <v>0</v>
      </c>
      <c r="Q263" s="132">
        <v>0</v>
      </c>
      <c r="R263" s="132">
        <f t="shared" si="82"/>
        <v>0</v>
      </c>
      <c r="S263" s="132">
        <v>0</v>
      </c>
      <c r="T263" s="132">
        <f t="shared" si="83"/>
        <v>0</v>
      </c>
      <c r="U263" s="133"/>
      <c r="AR263" s="134" t="s">
        <v>129</v>
      </c>
      <c r="AT263" s="134" t="s">
        <v>288</v>
      </c>
      <c r="AU263" s="134" t="s">
        <v>75</v>
      </c>
      <c r="AY263" s="2" t="s">
        <v>111</v>
      </c>
      <c r="BE263" s="109">
        <f t="shared" si="84"/>
        <v>0</v>
      </c>
      <c r="BF263" s="109">
        <f t="shared" si="85"/>
        <v>0</v>
      </c>
      <c r="BG263" s="109">
        <f t="shared" si="86"/>
        <v>0</v>
      </c>
      <c r="BH263" s="109">
        <f t="shared" si="87"/>
        <v>0</v>
      </c>
      <c r="BI263" s="109">
        <f t="shared" si="88"/>
        <v>0</v>
      </c>
      <c r="BJ263" s="2" t="s">
        <v>75</v>
      </c>
      <c r="BK263" s="135">
        <f t="shared" si="89"/>
        <v>0</v>
      </c>
      <c r="BL263" s="2" t="s">
        <v>118</v>
      </c>
      <c r="BM263" s="134" t="s">
        <v>598</v>
      </c>
    </row>
    <row r="264" spans="1:65" ht="36" customHeight="1" x14ac:dyDescent="0.15">
      <c r="A264" s="13"/>
      <c r="B264" s="124"/>
      <c r="C264" s="156" t="s">
        <v>378</v>
      </c>
      <c r="D264" s="156" t="s">
        <v>288</v>
      </c>
      <c r="E264" s="157" t="s">
        <v>945</v>
      </c>
      <c r="F264" s="158" t="s">
        <v>946</v>
      </c>
      <c r="G264" s="159" t="s">
        <v>133</v>
      </c>
      <c r="H264" s="160">
        <v>13.712</v>
      </c>
      <c r="I264" s="160"/>
      <c r="J264" s="160">
        <f t="shared" si="80"/>
        <v>0</v>
      </c>
      <c r="K264" s="143"/>
      <c r="L264" s="146"/>
      <c r="M264" s="147"/>
      <c r="N264" s="148" t="s">
        <v>33</v>
      </c>
      <c r="O264" s="132">
        <v>0</v>
      </c>
      <c r="P264" s="132">
        <f t="shared" si="81"/>
        <v>0</v>
      </c>
      <c r="Q264" s="132">
        <v>0</v>
      </c>
      <c r="R264" s="132">
        <f t="shared" si="82"/>
        <v>0</v>
      </c>
      <c r="S264" s="132">
        <v>0</v>
      </c>
      <c r="T264" s="132">
        <f t="shared" si="83"/>
        <v>0</v>
      </c>
      <c r="U264" s="133"/>
      <c r="AR264" s="134" t="s">
        <v>129</v>
      </c>
      <c r="AT264" s="134" t="s">
        <v>288</v>
      </c>
      <c r="AU264" s="134" t="s">
        <v>75</v>
      </c>
      <c r="AY264" s="2" t="s">
        <v>111</v>
      </c>
      <c r="BE264" s="109">
        <f t="shared" si="84"/>
        <v>0</v>
      </c>
      <c r="BF264" s="109">
        <f t="shared" si="85"/>
        <v>0</v>
      </c>
      <c r="BG264" s="109">
        <f t="shared" si="86"/>
        <v>0</v>
      </c>
      <c r="BH264" s="109">
        <f t="shared" si="87"/>
        <v>0</v>
      </c>
      <c r="BI264" s="109">
        <f t="shared" si="88"/>
        <v>0</v>
      </c>
      <c r="BJ264" s="2" t="s">
        <v>75</v>
      </c>
      <c r="BK264" s="135">
        <f t="shared" si="89"/>
        <v>0</v>
      </c>
      <c r="BL264" s="2" t="s">
        <v>118</v>
      </c>
      <c r="BM264" s="134" t="s">
        <v>599</v>
      </c>
    </row>
    <row r="265" spans="1:65" ht="16.5" customHeight="1" x14ac:dyDescent="0.15">
      <c r="A265" s="13"/>
      <c r="B265" s="124"/>
      <c r="C265" s="156" t="s">
        <v>600</v>
      </c>
      <c r="D265" s="156" t="s">
        <v>288</v>
      </c>
      <c r="E265" s="157" t="s">
        <v>947</v>
      </c>
      <c r="F265" s="158" t="s">
        <v>948</v>
      </c>
      <c r="G265" s="159" t="s">
        <v>133</v>
      </c>
      <c r="H265" s="160">
        <v>27.422999999999998</v>
      </c>
      <c r="I265" s="160"/>
      <c r="J265" s="160">
        <f t="shared" si="80"/>
        <v>0</v>
      </c>
      <c r="K265" s="143"/>
      <c r="L265" s="146"/>
      <c r="M265" s="147"/>
      <c r="N265" s="148" t="s">
        <v>33</v>
      </c>
      <c r="O265" s="132">
        <v>0</v>
      </c>
      <c r="P265" s="132">
        <f t="shared" si="81"/>
        <v>0</v>
      </c>
      <c r="Q265" s="132">
        <v>0</v>
      </c>
      <c r="R265" s="132">
        <f t="shared" si="82"/>
        <v>0</v>
      </c>
      <c r="S265" s="132">
        <v>0</v>
      </c>
      <c r="T265" s="132">
        <f t="shared" si="83"/>
        <v>0</v>
      </c>
      <c r="U265" s="133"/>
      <c r="AR265" s="134" t="s">
        <v>129</v>
      </c>
      <c r="AT265" s="134" t="s">
        <v>288</v>
      </c>
      <c r="AU265" s="134" t="s">
        <v>75</v>
      </c>
      <c r="AY265" s="2" t="s">
        <v>111</v>
      </c>
      <c r="BE265" s="109">
        <f t="shared" si="84"/>
        <v>0</v>
      </c>
      <c r="BF265" s="109">
        <f t="shared" si="85"/>
        <v>0</v>
      </c>
      <c r="BG265" s="109">
        <f t="shared" si="86"/>
        <v>0</v>
      </c>
      <c r="BH265" s="109">
        <f t="shared" si="87"/>
        <v>0</v>
      </c>
      <c r="BI265" s="109">
        <f t="shared" si="88"/>
        <v>0</v>
      </c>
      <c r="BJ265" s="2" t="s">
        <v>75</v>
      </c>
      <c r="BK265" s="135">
        <f t="shared" si="89"/>
        <v>0</v>
      </c>
      <c r="BL265" s="2" t="s">
        <v>118</v>
      </c>
      <c r="BM265" s="134" t="s">
        <v>488</v>
      </c>
    </row>
    <row r="266" spans="1:65" ht="48" customHeight="1" x14ac:dyDescent="0.15">
      <c r="A266" s="13"/>
      <c r="B266" s="124"/>
      <c r="C266" s="141" t="s">
        <v>382</v>
      </c>
      <c r="D266" s="141" t="s">
        <v>288</v>
      </c>
      <c r="E266" s="142" t="s">
        <v>601</v>
      </c>
      <c r="F266" s="143" t="s">
        <v>602</v>
      </c>
      <c r="G266" s="144" t="s">
        <v>133</v>
      </c>
      <c r="H266" s="145">
        <v>13.712</v>
      </c>
      <c r="I266" s="145"/>
      <c r="J266" s="145">
        <f t="shared" si="80"/>
        <v>0</v>
      </c>
      <c r="K266" s="143"/>
      <c r="L266" s="146"/>
      <c r="M266" s="147"/>
      <c r="N266" s="148" t="s">
        <v>33</v>
      </c>
      <c r="O266" s="132">
        <v>0</v>
      </c>
      <c r="P266" s="132">
        <f t="shared" si="81"/>
        <v>0</v>
      </c>
      <c r="Q266" s="132">
        <v>0</v>
      </c>
      <c r="R266" s="132">
        <f t="shared" si="82"/>
        <v>0</v>
      </c>
      <c r="S266" s="132">
        <v>0</v>
      </c>
      <c r="T266" s="132">
        <f t="shared" si="83"/>
        <v>0</v>
      </c>
      <c r="U266" s="133"/>
      <c r="AR266" s="134" t="s">
        <v>129</v>
      </c>
      <c r="AT266" s="134" t="s">
        <v>288</v>
      </c>
      <c r="AU266" s="134" t="s">
        <v>75</v>
      </c>
      <c r="AY266" s="2" t="s">
        <v>111</v>
      </c>
      <c r="BE266" s="109">
        <f t="shared" si="84"/>
        <v>0</v>
      </c>
      <c r="BF266" s="109">
        <f t="shared" si="85"/>
        <v>0</v>
      </c>
      <c r="BG266" s="109">
        <f t="shared" si="86"/>
        <v>0</v>
      </c>
      <c r="BH266" s="109">
        <f t="shared" si="87"/>
        <v>0</v>
      </c>
      <c r="BI266" s="109">
        <f t="shared" si="88"/>
        <v>0</v>
      </c>
      <c r="BJ266" s="2" t="s">
        <v>75</v>
      </c>
      <c r="BK266" s="135">
        <f t="shared" si="89"/>
        <v>0</v>
      </c>
      <c r="BL266" s="2" t="s">
        <v>118</v>
      </c>
      <c r="BM266" s="134" t="s">
        <v>549</v>
      </c>
    </row>
    <row r="267" spans="1:65" ht="36" customHeight="1" x14ac:dyDescent="0.15">
      <c r="A267" s="13"/>
      <c r="B267" s="124"/>
      <c r="C267" s="141" t="s">
        <v>603</v>
      </c>
      <c r="D267" s="141" t="s">
        <v>288</v>
      </c>
      <c r="E267" s="142" t="s">
        <v>604</v>
      </c>
      <c r="F267" s="143" t="s">
        <v>605</v>
      </c>
      <c r="G267" s="144" t="s">
        <v>133</v>
      </c>
      <c r="H267" s="145">
        <v>13.712</v>
      </c>
      <c r="I267" s="145"/>
      <c r="J267" s="145">
        <f t="shared" si="80"/>
        <v>0</v>
      </c>
      <c r="K267" s="143"/>
      <c r="L267" s="146"/>
      <c r="M267" s="147"/>
      <c r="N267" s="148" t="s">
        <v>33</v>
      </c>
      <c r="O267" s="132">
        <v>0</v>
      </c>
      <c r="P267" s="132">
        <f t="shared" si="81"/>
        <v>0</v>
      </c>
      <c r="Q267" s="132">
        <v>0</v>
      </c>
      <c r="R267" s="132">
        <f t="shared" si="82"/>
        <v>0</v>
      </c>
      <c r="S267" s="132">
        <v>0</v>
      </c>
      <c r="T267" s="132">
        <f t="shared" si="83"/>
        <v>0</v>
      </c>
      <c r="U267" s="133"/>
      <c r="AR267" s="134" t="s">
        <v>129</v>
      </c>
      <c r="AT267" s="134" t="s">
        <v>288</v>
      </c>
      <c r="AU267" s="134" t="s">
        <v>75</v>
      </c>
      <c r="AY267" s="2" t="s">
        <v>111</v>
      </c>
      <c r="BE267" s="109">
        <f t="shared" si="84"/>
        <v>0</v>
      </c>
      <c r="BF267" s="109">
        <f t="shared" si="85"/>
        <v>0</v>
      </c>
      <c r="BG267" s="109">
        <f t="shared" si="86"/>
        <v>0</v>
      </c>
      <c r="BH267" s="109">
        <f t="shared" si="87"/>
        <v>0</v>
      </c>
      <c r="BI267" s="109">
        <f t="shared" si="88"/>
        <v>0</v>
      </c>
      <c r="BJ267" s="2" t="s">
        <v>75</v>
      </c>
      <c r="BK267" s="135">
        <f t="shared" si="89"/>
        <v>0</v>
      </c>
      <c r="BL267" s="2" t="s">
        <v>118</v>
      </c>
      <c r="BM267" s="134" t="s">
        <v>606</v>
      </c>
    </row>
    <row r="268" spans="1:65" ht="36" customHeight="1" x14ac:dyDescent="0.15">
      <c r="A268" s="13"/>
      <c r="B268" s="124"/>
      <c r="C268" s="161">
        <v>108</v>
      </c>
      <c r="D268" s="161" t="s">
        <v>288</v>
      </c>
      <c r="E268" s="162" t="s">
        <v>949</v>
      </c>
      <c r="F268" s="163" t="s">
        <v>950</v>
      </c>
      <c r="G268" s="164" t="s">
        <v>128</v>
      </c>
      <c r="H268" s="165">
        <v>0.17399999999999999</v>
      </c>
      <c r="I268" s="165"/>
      <c r="J268" s="165">
        <f t="shared" ref="J268:J270" si="90">ROUND(I268*H268,3)</f>
        <v>0</v>
      </c>
      <c r="K268" s="143"/>
      <c r="L268" s="146"/>
      <c r="M268" s="147"/>
      <c r="N268" s="148"/>
      <c r="O268" s="132"/>
      <c r="P268" s="132"/>
      <c r="Q268" s="132"/>
      <c r="R268" s="132"/>
      <c r="S268" s="132"/>
      <c r="T268" s="132"/>
      <c r="U268" s="133"/>
      <c r="AR268" s="134"/>
      <c r="AT268" s="134"/>
      <c r="AU268" s="134"/>
      <c r="AY268" s="2"/>
      <c r="BE268" s="109"/>
      <c r="BF268" s="109"/>
      <c r="BG268" s="109"/>
      <c r="BH268" s="109"/>
      <c r="BI268" s="109"/>
      <c r="BJ268" s="2"/>
      <c r="BK268" s="135"/>
      <c r="BL268" s="2"/>
      <c r="BM268" s="134"/>
    </row>
    <row r="269" spans="1:65" ht="36" customHeight="1" x14ac:dyDescent="0.15">
      <c r="A269" s="13"/>
      <c r="B269" s="124"/>
      <c r="C269" s="161">
        <v>109</v>
      </c>
      <c r="D269" s="161" t="s">
        <v>288</v>
      </c>
      <c r="E269" s="162" t="s">
        <v>952</v>
      </c>
      <c r="F269" s="163" t="s">
        <v>951</v>
      </c>
      <c r="G269" s="164" t="s">
        <v>133</v>
      </c>
      <c r="H269" s="165">
        <v>13.712</v>
      </c>
      <c r="I269" s="165"/>
      <c r="J269" s="165">
        <f t="shared" si="90"/>
        <v>0</v>
      </c>
      <c r="K269" s="143"/>
      <c r="L269" s="146"/>
      <c r="M269" s="147"/>
      <c r="N269" s="148"/>
      <c r="O269" s="132"/>
      <c r="P269" s="132"/>
      <c r="Q269" s="132"/>
      <c r="R269" s="132"/>
      <c r="S269" s="132"/>
      <c r="T269" s="132"/>
      <c r="U269" s="133"/>
      <c r="AR269" s="134"/>
      <c r="AT269" s="134"/>
      <c r="AU269" s="134"/>
      <c r="AY269" s="2"/>
      <c r="BE269" s="109"/>
      <c r="BF269" s="109"/>
      <c r="BG269" s="109"/>
      <c r="BH269" s="109"/>
      <c r="BI269" s="109"/>
      <c r="BJ269" s="2"/>
      <c r="BK269" s="135"/>
      <c r="BL269" s="2"/>
      <c r="BM269" s="134"/>
    </row>
    <row r="270" spans="1:65" ht="36" customHeight="1" x14ac:dyDescent="0.15">
      <c r="A270" s="13"/>
      <c r="B270" s="124"/>
      <c r="C270" s="161">
        <v>110</v>
      </c>
      <c r="D270" s="161" t="s">
        <v>288</v>
      </c>
      <c r="E270" s="162" t="s">
        <v>953</v>
      </c>
      <c r="F270" s="163" t="s">
        <v>954</v>
      </c>
      <c r="G270" s="164" t="s">
        <v>128</v>
      </c>
      <c r="H270" s="165">
        <v>0.13</v>
      </c>
      <c r="I270" s="165"/>
      <c r="J270" s="165">
        <f t="shared" si="90"/>
        <v>0</v>
      </c>
      <c r="K270" s="143"/>
      <c r="L270" s="146"/>
      <c r="M270" s="147"/>
      <c r="N270" s="148"/>
      <c r="O270" s="132"/>
      <c r="P270" s="132"/>
      <c r="Q270" s="132"/>
      <c r="R270" s="132"/>
      <c r="S270" s="132"/>
      <c r="T270" s="132"/>
      <c r="U270" s="133"/>
      <c r="AR270" s="134"/>
      <c r="AT270" s="134"/>
      <c r="AU270" s="134"/>
      <c r="AY270" s="2"/>
      <c r="BE270" s="109"/>
      <c r="BF270" s="109"/>
      <c r="BG270" s="109"/>
      <c r="BH270" s="109"/>
      <c r="BI270" s="109"/>
      <c r="BJ270" s="2"/>
      <c r="BK270" s="135"/>
      <c r="BL270" s="2"/>
      <c r="BM270" s="134"/>
    </row>
    <row r="271" spans="1:65" ht="24" customHeight="1" x14ac:dyDescent="0.15">
      <c r="A271" s="13"/>
      <c r="B271" s="124"/>
      <c r="C271" s="125" t="s">
        <v>607</v>
      </c>
      <c r="D271" s="125" t="s">
        <v>114</v>
      </c>
      <c r="E271" s="126" t="s">
        <v>608</v>
      </c>
      <c r="F271" s="127" t="s">
        <v>609</v>
      </c>
      <c r="G271" s="128" t="s">
        <v>175</v>
      </c>
      <c r="H271" s="129">
        <v>15.483000000000001</v>
      </c>
      <c r="I271" s="129"/>
      <c r="J271" s="129">
        <f t="shared" si="80"/>
        <v>0</v>
      </c>
      <c r="K271" s="127" t="s">
        <v>349</v>
      </c>
      <c r="L271" s="14"/>
      <c r="M271" s="130"/>
      <c r="N271" s="131" t="s">
        <v>33</v>
      </c>
      <c r="O271" s="132">
        <v>1.125</v>
      </c>
      <c r="P271" s="132">
        <f t="shared" si="81"/>
        <v>17.418375000000001</v>
      </c>
      <c r="Q271" s="132">
        <v>0</v>
      </c>
      <c r="R271" s="132">
        <f t="shared" si="82"/>
        <v>0</v>
      </c>
      <c r="S271" s="132">
        <v>0</v>
      </c>
      <c r="T271" s="132">
        <f t="shared" si="83"/>
        <v>0</v>
      </c>
      <c r="U271" s="133"/>
      <c r="AR271" s="134" t="s">
        <v>118</v>
      </c>
      <c r="AT271" s="134" t="s">
        <v>114</v>
      </c>
      <c r="AU271" s="134" t="s">
        <v>75</v>
      </c>
      <c r="AY271" s="2" t="s">
        <v>111</v>
      </c>
      <c r="BE271" s="109">
        <f t="shared" si="84"/>
        <v>0</v>
      </c>
      <c r="BF271" s="109">
        <f t="shared" si="85"/>
        <v>0</v>
      </c>
      <c r="BG271" s="109">
        <f t="shared" si="86"/>
        <v>0</v>
      </c>
      <c r="BH271" s="109">
        <f t="shared" si="87"/>
        <v>0</v>
      </c>
      <c r="BI271" s="109">
        <f t="shared" si="88"/>
        <v>0</v>
      </c>
      <c r="BJ271" s="2" t="s">
        <v>75</v>
      </c>
      <c r="BK271" s="135">
        <f t="shared" si="89"/>
        <v>0</v>
      </c>
      <c r="BL271" s="2" t="s">
        <v>118</v>
      </c>
      <c r="BM271" s="134" t="s">
        <v>610</v>
      </c>
    </row>
    <row r="272" spans="1:65" s="111" customFormat="1" ht="22.9" customHeight="1" x14ac:dyDescent="0.2">
      <c r="B272" s="112"/>
      <c r="D272" s="113" t="s">
        <v>66</v>
      </c>
      <c r="E272" s="122" t="s">
        <v>216</v>
      </c>
      <c r="F272" s="122" t="s">
        <v>217</v>
      </c>
      <c r="J272" s="123">
        <f>BK272</f>
        <v>0</v>
      </c>
      <c r="L272" s="112"/>
      <c r="M272" s="116"/>
      <c r="N272" s="117"/>
      <c r="O272" s="117"/>
      <c r="P272" s="118">
        <f>SUM(P273:P288)</f>
        <v>6.2914199999999996</v>
      </c>
      <c r="Q272" s="117"/>
      <c r="R272" s="118">
        <f>SUM(R273:R288)</f>
        <v>0</v>
      </c>
      <c r="S272" s="117"/>
      <c r="T272" s="118">
        <f>SUM(T273:T288)</f>
        <v>0</v>
      </c>
      <c r="U272" s="119"/>
      <c r="AR272" s="113" t="s">
        <v>10</v>
      </c>
      <c r="AT272" s="120" t="s">
        <v>66</v>
      </c>
      <c r="AU272" s="120" t="s">
        <v>10</v>
      </c>
      <c r="AY272" s="113" t="s">
        <v>111</v>
      </c>
      <c r="BK272" s="121">
        <f>SUM(BK273:BK288)</f>
        <v>0</v>
      </c>
    </row>
    <row r="273" spans="2:65" s="13" customFormat="1" ht="24" customHeight="1" x14ac:dyDescent="0.15">
      <c r="B273" s="124"/>
      <c r="C273" s="151" t="s">
        <v>611</v>
      </c>
      <c r="D273" s="151" t="s">
        <v>114</v>
      </c>
      <c r="E273" s="152" t="s">
        <v>612</v>
      </c>
      <c r="F273" s="153" t="s">
        <v>956</v>
      </c>
      <c r="G273" s="154" t="s">
        <v>133</v>
      </c>
      <c r="H273" s="155">
        <v>70.349400000000003</v>
      </c>
      <c r="I273" s="155"/>
      <c r="J273" s="155">
        <f t="shared" ref="J273:J288" si="91">ROUND(I273*H273,3)</f>
        <v>0</v>
      </c>
      <c r="K273" s="127"/>
      <c r="L273" s="14"/>
      <c r="M273" s="130"/>
      <c r="N273" s="131" t="s">
        <v>33</v>
      </c>
      <c r="O273" s="132">
        <v>0</v>
      </c>
      <c r="P273" s="132">
        <f t="shared" ref="P273:P288" si="92">O273*H273</f>
        <v>0</v>
      </c>
      <c r="Q273" s="132">
        <v>0</v>
      </c>
      <c r="R273" s="132">
        <f t="shared" ref="R273:R288" si="93">Q273*H273</f>
        <v>0</v>
      </c>
      <c r="S273" s="132">
        <v>0</v>
      </c>
      <c r="T273" s="132">
        <f t="shared" ref="T273:T288" si="94">S273*H273</f>
        <v>0</v>
      </c>
      <c r="U273" s="133"/>
      <c r="AR273" s="134" t="s">
        <v>118</v>
      </c>
      <c r="AT273" s="134" t="s">
        <v>114</v>
      </c>
      <c r="AU273" s="134" t="s">
        <v>75</v>
      </c>
      <c r="AY273" s="2" t="s">
        <v>111</v>
      </c>
      <c r="BE273" s="109">
        <f t="shared" ref="BE273:BE288" si="95">IF(N273="základná",J273,0)</f>
        <v>0</v>
      </c>
      <c r="BF273" s="109">
        <f t="shared" ref="BF273:BF288" si="96">IF(N273="znížená",J273,0)</f>
        <v>0</v>
      </c>
      <c r="BG273" s="109">
        <f t="shared" ref="BG273:BG288" si="97">IF(N273="zákl. prenesená",J273,0)</f>
        <v>0</v>
      </c>
      <c r="BH273" s="109">
        <f t="shared" ref="BH273:BH288" si="98">IF(N273="zníž. prenesená",J273,0)</f>
        <v>0</v>
      </c>
      <c r="BI273" s="109">
        <f t="shared" ref="BI273:BI288" si="99">IF(N273="nulová",J273,0)</f>
        <v>0</v>
      </c>
      <c r="BJ273" s="2" t="s">
        <v>75</v>
      </c>
      <c r="BK273" s="135">
        <f t="shared" ref="BK273:BK288" si="100">ROUND(I273*H273,3)</f>
        <v>0</v>
      </c>
      <c r="BL273" s="2" t="s">
        <v>118</v>
      </c>
      <c r="BM273" s="134" t="s">
        <v>613</v>
      </c>
    </row>
    <row r="274" spans="2:65" s="13" customFormat="1" ht="24" customHeight="1" x14ac:dyDescent="0.15">
      <c r="B274" s="124"/>
      <c r="C274" s="125" t="s">
        <v>394</v>
      </c>
      <c r="D274" s="125" t="s">
        <v>114</v>
      </c>
      <c r="E274" s="126" t="s">
        <v>614</v>
      </c>
      <c r="F274" s="127" t="s">
        <v>615</v>
      </c>
      <c r="G274" s="128" t="s">
        <v>167</v>
      </c>
      <c r="H274" s="129">
        <v>183</v>
      </c>
      <c r="I274" s="129"/>
      <c r="J274" s="129">
        <f t="shared" si="91"/>
        <v>0</v>
      </c>
      <c r="K274" s="127"/>
      <c r="L274" s="14"/>
      <c r="M274" s="130"/>
      <c r="N274" s="131" t="s">
        <v>33</v>
      </c>
      <c r="O274" s="132">
        <v>0</v>
      </c>
      <c r="P274" s="132">
        <f t="shared" si="92"/>
        <v>0</v>
      </c>
      <c r="Q274" s="132">
        <v>0</v>
      </c>
      <c r="R274" s="132">
        <f t="shared" si="93"/>
        <v>0</v>
      </c>
      <c r="S274" s="132">
        <v>0</v>
      </c>
      <c r="T274" s="132">
        <f t="shared" si="94"/>
        <v>0</v>
      </c>
      <c r="U274" s="133"/>
      <c r="AR274" s="134" t="s">
        <v>118</v>
      </c>
      <c r="AT274" s="134" t="s">
        <v>114</v>
      </c>
      <c r="AU274" s="134" t="s">
        <v>75</v>
      </c>
      <c r="AY274" s="2" t="s">
        <v>111</v>
      </c>
      <c r="BE274" s="109">
        <f t="shared" si="95"/>
        <v>0</v>
      </c>
      <c r="BF274" s="109">
        <f t="shared" si="96"/>
        <v>0</v>
      </c>
      <c r="BG274" s="109">
        <f t="shared" si="97"/>
        <v>0</v>
      </c>
      <c r="BH274" s="109">
        <f t="shared" si="98"/>
        <v>0</v>
      </c>
      <c r="BI274" s="109">
        <f t="shared" si="99"/>
        <v>0</v>
      </c>
      <c r="BJ274" s="2" t="s">
        <v>75</v>
      </c>
      <c r="BK274" s="135">
        <f t="shared" si="100"/>
        <v>0</v>
      </c>
      <c r="BL274" s="2" t="s">
        <v>118</v>
      </c>
      <c r="BM274" s="134" t="s">
        <v>616</v>
      </c>
    </row>
    <row r="275" spans="2:65" s="13" customFormat="1" ht="24" customHeight="1" x14ac:dyDescent="0.15">
      <c r="B275" s="124"/>
      <c r="C275" s="125" t="s">
        <v>617</v>
      </c>
      <c r="D275" s="125" t="s">
        <v>114</v>
      </c>
      <c r="E275" s="126" t="s">
        <v>618</v>
      </c>
      <c r="F275" s="127" t="s">
        <v>619</v>
      </c>
      <c r="G275" s="128" t="s">
        <v>167</v>
      </c>
      <c r="H275" s="129">
        <v>142</v>
      </c>
      <c r="I275" s="129"/>
      <c r="J275" s="129">
        <f t="shared" si="91"/>
        <v>0</v>
      </c>
      <c r="K275" s="127"/>
      <c r="L275" s="14"/>
      <c r="M275" s="130"/>
      <c r="N275" s="131" t="s">
        <v>33</v>
      </c>
      <c r="O275" s="132">
        <v>0</v>
      </c>
      <c r="P275" s="132">
        <f t="shared" si="92"/>
        <v>0</v>
      </c>
      <c r="Q275" s="132">
        <v>0</v>
      </c>
      <c r="R275" s="132">
        <f t="shared" si="93"/>
        <v>0</v>
      </c>
      <c r="S275" s="132">
        <v>0</v>
      </c>
      <c r="T275" s="132">
        <f t="shared" si="94"/>
        <v>0</v>
      </c>
      <c r="U275" s="133"/>
      <c r="AR275" s="134" t="s">
        <v>118</v>
      </c>
      <c r="AT275" s="134" t="s">
        <v>114</v>
      </c>
      <c r="AU275" s="134" t="s">
        <v>75</v>
      </c>
      <c r="AY275" s="2" t="s">
        <v>111</v>
      </c>
      <c r="BE275" s="109">
        <f t="shared" si="95"/>
        <v>0</v>
      </c>
      <c r="BF275" s="109">
        <f t="shared" si="96"/>
        <v>0</v>
      </c>
      <c r="BG275" s="109">
        <f t="shared" si="97"/>
        <v>0</v>
      </c>
      <c r="BH275" s="109">
        <f t="shared" si="98"/>
        <v>0</v>
      </c>
      <c r="BI275" s="109">
        <f t="shared" si="99"/>
        <v>0</v>
      </c>
      <c r="BJ275" s="2" t="s">
        <v>75</v>
      </c>
      <c r="BK275" s="135">
        <f t="shared" si="100"/>
        <v>0</v>
      </c>
      <c r="BL275" s="2" t="s">
        <v>118</v>
      </c>
      <c r="BM275" s="134" t="s">
        <v>620</v>
      </c>
    </row>
    <row r="276" spans="2:65" s="13" customFormat="1" ht="16.5" customHeight="1" x14ac:dyDescent="0.15">
      <c r="B276" s="124"/>
      <c r="C276" s="125" t="s">
        <v>398</v>
      </c>
      <c r="D276" s="125" t="s">
        <v>114</v>
      </c>
      <c r="E276" s="126" t="s">
        <v>621</v>
      </c>
      <c r="F276" s="127" t="s">
        <v>622</v>
      </c>
      <c r="G276" s="128" t="s">
        <v>167</v>
      </c>
      <c r="H276" s="129">
        <v>142.19999999999999</v>
      </c>
      <c r="I276" s="129"/>
      <c r="J276" s="129">
        <f t="shared" si="91"/>
        <v>0</v>
      </c>
      <c r="K276" s="127"/>
      <c r="L276" s="14"/>
      <c r="M276" s="130"/>
      <c r="N276" s="131" t="s">
        <v>33</v>
      </c>
      <c r="O276" s="132">
        <v>0</v>
      </c>
      <c r="P276" s="132">
        <f t="shared" si="92"/>
        <v>0</v>
      </c>
      <c r="Q276" s="132">
        <v>0</v>
      </c>
      <c r="R276" s="132">
        <f t="shared" si="93"/>
        <v>0</v>
      </c>
      <c r="S276" s="132">
        <v>0</v>
      </c>
      <c r="T276" s="132">
        <f t="shared" si="94"/>
        <v>0</v>
      </c>
      <c r="U276" s="133"/>
      <c r="AR276" s="134" t="s">
        <v>118</v>
      </c>
      <c r="AT276" s="134" t="s">
        <v>114</v>
      </c>
      <c r="AU276" s="134" t="s">
        <v>75</v>
      </c>
      <c r="AY276" s="2" t="s">
        <v>111</v>
      </c>
      <c r="BE276" s="109">
        <f t="shared" si="95"/>
        <v>0</v>
      </c>
      <c r="BF276" s="109">
        <f t="shared" si="96"/>
        <v>0</v>
      </c>
      <c r="BG276" s="109">
        <f t="shared" si="97"/>
        <v>0</v>
      </c>
      <c r="BH276" s="109">
        <f t="shared" si="98"/>
        <v>0</v>
      </c>
      <c r="BI276" s="109">
        <f t="shared" si="99"/>
        <v>0</v>
      </c>
      <c r="BJ276" s="2" t="s">
        <v>75</v>
      </c>
      <c r="BK276" s="135">
        <f t="shared" si="100"/>
        <v>0</v>
      </c>
      <c r="BL276" s="2" t="s">
        <v>118</v>
      </c>
      <c r="BM276" s="134" t="s">
        <v>623</v>
      </c>
    </row>
    <row r="277" spans="2:65" s="13" customFormat="1" ht="24" customHeight="1" x14ac:dyDescent="0.15">
      <c r="B277" s="124"/>
      <c r="C277" s="125" t="s">
        <v>624</v>
      </c>
      <c r="D277" s="125" t="s">
        <v>114</v>
      </c>
      <c r="E277" s="126" t="s">
        <v>625</v>
      </c>
      <c r="F277" s="127" t="s">
        <v>626</v>
      </c>
      <c r="G277" s="128" t="s">
        <v>167</v>
      </c>
      <c r="H277" s="129">
        <v>38</v>
      </c>
      <c r="I277" s="129"/>
      <c r="J277" s="129">
        <f t="shared" si="91"/>
        <v>0</v>
      </c>
      <c r="K277" s="127"/>
      <c r="L277" s="14"/>
      <c r="M277" s="130"/>
      <c r="N277" s="131" t="s">
        <v>33</v>
      </c>
      <c r="O277" s="132">
        <v>0</v>
      </c>
      <c r="P277" s="132">
        <f t="shared" si="92"/>
        <v>0</v>
      </c>
      <c r="Q277" s="132">
        <v>0</v>
      </c>
      <c r="R277" s="132">
        <f t="shared" si="93"/>
        <v>0</v>
      </c>
      <c r="S277" s="132">
        <v>0</v>
      </c>
      <c r="T277" s="132">
        <f t="shared" si="94"/>
        <v>0</v>
      </c>
      <c r="U277" s="133"/>
      <c r="AR277" s="134" t="s">
        <v>118</v>
      </c>
      <c r="AT277" s="134" t="s">
        <v>114</v>
      </c>
      <c r="AU277" s="134" t="s">
        <v>75</v>
      </c>
      <c r="AY277" s="2" t="s">
        <v>111</v>
      </c>
      <c r="BE277" s="109">
        <f t="shared" si="95"/>
        <v>0</v>
      </c>
      <c r="BF277" s="109">
        <f t="shared" si="96"/>
        <v>0</v>
      </c>
      <c r="BG277" s="109">
        <f t="shared" si="97"/>
        <v>0</v>
      </c>
      <c r="BH277" s="109">
        <f t="shared" si="98"/>
        <v>0</v>
      </c>
      <c r="BI277" s="109">
        <f t="shared" si="99"/>
        <v>0</v>
      </c>
      <c r="BJ277" s="2" t="s">
        <v>75</v>
      </c>
      <c r="BK277" s="135">
        <f t="shared" si="100"/>
        <v>0</v>
      </c>
      <c r="BL277" s="2" t="s">
        <v>118</v>
      </c>
      <c r="BM277" s="134" t="s">
        <v>627</v>
      </c>
    </row>
    <row r="278" spans="2:65" s="13" customFormat="1" ht="24" customHeight="1" x14ac:dyDescent="0.15">
      <c r="B278" s="124"/>
      <c r="C278" s="125" t="s">
        <v>402</v>
      </c>
      <c r="D278" s="125" t="s">
        <v>114</v>
      </c>
      <c r="E278" s="126" t="s">
        <v>628</v>
      </c>
      <c r="F278" s="127" t="s">
        <v>629</v>
      </c>
      <c r="G278" s="128" t="s">
        <v>167</v>
      </c>
      <c r="H278" s="129">
        <v>18</v>
      </c>
      <c r="I278" s="129"/>
      <c r="J278" s="129">
        <f t="shared" si="91"/>
        <v>0</v>
      </c>
      <c r="K278" s="127"/>
      <c r="L278" s="14"/>
      <c r="M278" s="130"/>
      <c r="N278" s="131" t="s">
        <v>33</v>
      </c>
      <c r="O278" s="132">
        <v>0</v>
      </c>
      <c r="P278" s="132">
        <f t="shared" si="92"/>
        <v>0</v>
      </c>
      <c r="Q278" s="132">
        <v>0</v>
      </c>
      <c r="R278" s="132">
        <f t="shared" si="93"/>
        <v>0</v>
      </c>
      <c r="S278" s="132">
        <v>0</v>
      </c>
      <c r="T278" s="132">
        <f t="shared" si="94"/>
        <v>0</v>
      </c>
      <c r="U278" s="133"/>
      <c r="AR278" s="134" t="s">
        <v>118</v>
      </c>
      <c r="AT278" s="134" t="s">
        <v>114</v>
      </c>
      <c r="AU278" s="134" t="s">
        <v>75</v>
      </c>
      <c r="AY278" s="2" t="s">
        <v>111</v>
      </c>
      <c r="BE278" s="109">
        <f t="shared" si="95"/>
        <v>0</v>
      </c>
      <c r="BF278" s="109">
        <f t="shared" si="96"/>
        <v>0</v>
      </c>
      <c r="BG278" s="109">
        <f t="shared" si="97"/>
        <v>0</v>
      </c>
      <c r="BH278" s="109">
        <f t="shared" si="98"/>
        <v>0</v>
      </c>
      <c r="BI278" s="109">
        <f t="shared" si="99"/>
        <v>0</v>
      </c>
      <c r="BJ278" s="2" t="s">
        <v>75</v>
      </c>
      <c r="BK278" s="135">
        <f t="shared" si="100"/>
        <v>0</v>
      </c>
      <c r="BL278" s="2" t="s">
        <v>118</v>
      </c>
      <c r="BM278" s="134" t="s">
        <v>630</v>
      </c>
    </row>
    <row r="279" spans="2:65" s="13" customFormat="1" ht="24" customHeight="1" x14ac:dyDescent="0.15">
      <c r="B279" s="124"/>
      <c r="C279" s="125" t="s">
        <v>631</v>
      </c>
      <c r="D279" s="125" t="s">
        <v>114</v>
      </c>
      <c r="E279" s="126" t="s">
        <v>632</v>
      </c>
      <c r="F279" s="127" t="s">
        <v>633</v>
      </c>
      <c r="G279" s="128" t="s">
        <v>167</v>
      </c>
      <c r="H279" s="129">
        <v>3.2</v>
      </c>
      <c r="I279" s="129"/>
      <c r="J279" s="129">
        <f t="shared" si="91"/>
        <v>0</v>
      </c>
      <c r="K279" s="127"/>
      <c r="L279" s="14"/>
      <c r="M279" s="130"/>
      <c r="N279" s="131" t="s">
        <v>33</v>
      </c>
      <c r="O279" s="132">
        <v>0</v>
      </c>
      <c r="P279" s="132">
        <f t="shared" si="92"/>
        <v>0</v>
      </c>
      <c r="Q279" s="132">
        <v>0</v>
      </c>
      <c r="R279" s="132">
        <f t="shared" si="93"/>
        <v>0</v>
      </c>
      <c r="S279" s="132">
        <v>0</v>
      </c>
      <c r="T279" s="132">
        <f t="shared" si="94"/>
        <v>0</v>
      </c>
      <c r="U279" s="133"/>
      <c r="AR279" s="134" t="s">
        <v>118</v>
      </c>
      <c r="AT279" s="134" t="s">
        <v>114</v>
      </c>
      <c r="AU279" s="134" t="s">
        <v>75</v>
      </c>
      <c r="AY279" s="2" t="s">
        <v>111</v>
      </c>
      <c r="BE279" s="109">
        <f t="shared" si="95"/>
        <v>0</v>
      </c>
      <c r="BF279" s="109">
        <f t="shared" si="96"/>
        <v>0</v>
      </c>
      <c r="BG279" s="109">
        <f t="shared" si="97"/>
        <v>0</v>
      </c>
      <c r="BH279" s="109">
        <f t="shared" si="98"/>
        <v>0</v>
      </c>
      <c r="BI279" s="109">
        <f t="shared" si="99"/>
        <v>0</v>
      </c>
      <c r="BJ279" s="2" t="s">
        <v>75</v>
      </c>
      <c r="BK279" s="135">
        <f t="shared" si="100"/>
        <v>0</v>
      </c>
      <c r="BL279" s="2" t="s">
        <v>118</v>
      </c>
      <c r="BM279" s="134" t="s">
        <v>634</v>
      </c>
    </row>
    <row r="280" spans="2:65" s="13" customFormat="1" ht="24" customHeight="1" x14ac:dyDescent="0.15">
      <c r="B280" s="124"/>
      <c r="C280" s="125" t="s">
        <v>406</v>
      </c>
      <c r="D280" s="125" t="s">
        <v>114</v>
      </c>
      <c r="E280" s="126" t="s">
        <v>635</v>
      </c>
      <c r="F280" s="127" t="s">
        <v>636</v>
      </c>
      <c r="G280" s="128" t="s">
        <v>167</v>
      </c>
      <c r="H280" s="129">
        <v>188</v>
      </c>
      <c r="I280" s="129"/>
      <c r="J280" s="129">
        <f t="shared" si="91"/>
        <v>0</v>
      </c>
      <c r="K280" s="127"/>
      <c r="L280" s="14"/>
      <c r="M280" s="130"/>
      <c r="N280" s="131" t="s">
        <v>33</v>
      </c>
      <c r="O280" s="132">
        <v>0</v>
      </c>
      <c r="P280" s="132">
        <f t="shared" si="92"/>
        <v>0</v>
      </c>
      <c r="Q280" s="132">
        <v>0</v>
      </c>
      <c r="R280" s="132">
        <f t="shared" si="93"/>
        <v>0</v>
      </c>
      <c r="S280" s="132">
        <v>0</v>
      </c>
      <c r="T280" s="132">
        <f t="shared" si="94"/>
        <v>0</v>
      </c>
      <c r="U280" s="133"/>
      <c r="AR280" s="134" t="s">
        <v>118</v>
      </c>
      <c r="AT280" s="134" t="s">
        <v>114</v>
      </c>
      <c r="AU280" s="134" t="s">
        <v>75</v>
      </c>
      <c r="AY280" s="2" t="s">
        <v>111</v>
      </c>
      <c r="BE280" s="109">
        <f t="shared" si="95"/>
        <v>0</v>
      </c>
      <c r="BF280" s="109">
        <f t="shared" si="96"/>
        <v>0</v>
      </c>
      <c r="BG280" s="109">
        <f t="shared" si="97"/>
        <v>0</v>
      </c>
      <c r="BH280" s="109">
        <f t="shared" si="98"/>
        <v>0</v>
      </c>
      <c r="BI280" s="109">
        <f t="shared" si="99"/>
        <v>0</v>
      </c>
      <c r="BJ280" s="2" t="s">
        <v>75</v>
      </c>
      <c r="BK280" s="135">
        <f t="shared" si="100"/>
        <v>0</v>
      </c>
      <c r="BL280" s="2" t="s">
        <v>118</v>
      </c>
      <c r="BM280" s="134" t="s">
        <v>637</v>
      </c>
    </row>
    <row r="281" spans="2:65" s="13" customFormat="1" ht="16.5" customHeight="1" x14ac:dyDescent="0.15">
      <c r="B281" s="124"/>
      <c r="C281" s="125" t="s">
        <v>638</v>
      </c>
      <c r="D281" s="125" t="s">
        <v>114</v>
      </c>
      <c r="E281" s="126" t="s">
        <v>639</v>
      </c>
      <c r="F281" s="127" t="s">
        <v>640</v>
      </c>
      <c r="G281" s="128" t="s">
        <v>167</v>
      </c>
      <c r="H281" s="129">
        <v>5</v>
      </c>
      <c r="I281" s="129"/>
      <c r="J281" s="129">
        <f t="shared" si="91"/>
        <v>0</v>
      </c>
      <c r="K281" s="127"/>
      <c r="L281" s="14"/>
      <c r="M281" s="130"/>
      <c r="N281" s="131" t="s">
        <v>33</v>
      </c>
      <c r="O281" s="132">
        <v>0</v>
      </c>
      <c r="P281" s="132">
        <f t="shared" si="92"/>
        <v>0</v>
      </c>
      <c r="Q281" s="132">
        <v>0</v>
      </c>
      <c r="R281" s="132">
        <f t="shared" si="93"/>
        <v>0</v>
      </c>
      <c r="S281" s="132">
        <v>0</v>
      </c>
      <c r="T281" s="132">
        <f t="shared" si="94"/>
        <v>0</v>
      </c>
      <c r="U281" s="133"/>
      <c r="AR281" s="134" t="s">
        <v>118</v>
      </c>
      <c r="AT281" s="134" t="s">
        <v>114</v>
      </c>
      <c r="AU281" s="134" t="s">
        <v>75</v>
      </c>
      <c r="AY281" s="2" t="s">
        <v>111</v>
      </c>
      <c r="BE281" s="109">
        <f t="shared" si="95"/>
        <v>0</v>
      </c>
      <c r="BF281" s="109">
        <f t="shared" si="96"/>
        <v>0</v>
      </c>
      <c r="BG281" s="109">
        <f t="shared" si="97"/>
        <v>0</v>
      </c>
      <c r="BH281" s="109">
        <f t="shared" si="98"/>
        <v>0</v>
      </c>
      <c r="BI281" s="109">
        <f t="shared" si="99"/>
        <v>0</v>
      </c>
      <c r="BJ281" s="2" t="s">
        <v>75</v>
      </c>
      <c r="BK281" s="135">
        <f t="shared" si="100"/>
        <v>0</v>
      </c>
      <c r="BL281" s="2" t="s">
        <v>118</v>
      </c>
      <c r="BM281" s="134" t="s">
        <v>641</v>
      </c>
    </row>
    <row r="282" spans="2:65" s="13" customFormat="1" ht="24" customHeight="1" x14ac:dyDescent="0.15">
      <c r="B282" s="124"/>
      <c r="C282" s="125" t="s">
        <v>410</v>
      </c>
      <c r="D282" s="125" t="s">
        <v>114</v>
      </c>
      <c r="E282" s="126" t="s">
        <v>642</v>
      </c>
      <c r="F282" s="127" t="s">
        <v>643</v>
      </c>
      <c r="G282" s="128" t="s">
        <v>167</v>
      </c>
      <c r="H282" s="129">
        <v>2.9</v>
      </c>
      <c r="I282" s="129"/>
      <c r="J282" s="129">
        <f t="shared" si="91"/>
        <v>0</v>
      </c>
      <c r="K282" s="127"/>
      <c r="L282" s="14"/>
      <c r="M282" s="130"/>
      <c r="N282" s="131" t="s">
        <v>33</v>
      </c>
      <c r="O282" s="132">
        <v>0</v>
      </c>
      <c r="P282" s="132">
        <f t="shared" si="92"/>
        <v>0</v>
      </c>
      <c r="Q282" s="132">
        <v>0</v>
      </c>
      <c r="R282" s="132">
        <f t="shared" si="93"/>
        <v>0</v>
      </c>
      <c r="S282" s="132">
        <v>0</v>
      </c>
      <c r="T282" s="132">
        <f t="shared" si="94"/>
        <v>0</v>
      </c>
      <c r="U282" s="133"/>
      <c r="AR282" s="134" t="s">
        <v>118</v>
      </c>
      <c r="AT282" s="134" t="s">
        <v>114</v>
      </c>
      <c r="AU282" s="134" t="s">
        <v>75</v>
      </c>
      <c r="AY282" s="2" t="s">
        <v>111</v>
      </c>
      <c r="BE282" s="109">
        <f t="shared" si="95"/>
        <v>0</v>
      </c>
      <c r="BF282" s="109">
        <f t="shared" si="96"/>
        <v>0</v>
      </c>
      <c r="BG282" s="109">
        <f t="shared" si="97"/>
        <v>0</v>
      </c>
      <c r="BH282" s="109">
        <f t="shared" si="98"/>
        <v>0</v>
      </c>
      <c r="BI282" s="109">
        <f t="shared" si="99"/>
        <v>0</v>
      </c>
      <c r="BJ282" s="2" t="s">
        <v>75</v>
      </c>
      <c r="BK282" s="135">
        <f t="shared" si="100"/>
        <v>0</v>
      </c>
      <c r="BL282" s="2" t="s">
        <v>118</v>
      </c>
      <c r="BM282" s="134" t="s">
        <v>644</v>
      </c>
    </row>
    <row r="283" spans="2:65" s="13" customFormat="1" ht="24" customHeight="1" x14ac:dyDescent="0.15">
      <c r="B283" s="124"/>
      <c r="C283" s="125" t="s">
        <v>645</v>
      </c>
      <c r="D283" s="125" t="s">
        <v>114</v>
      </c>
      <c r="E283" s="126" t="s">
        <v>646</v>
      </c>
      <c r="F283" s="127" t="s">
        <v>647</v>
      </c>
      <c r="G283" s="128" t="s">
        <v>167</v>
      </c>
      <c r="H283" s="129">
        <v>120</v>
      </c>
      <c r="I283" s="129"/>
      <c r="J283" s="129">
        <f t="shared" si="91"/>
        <v>0</v>
      </c>
      <c r="K283" s="127"/>
      <c r="L283" s="14"/>
      <c r="M283" s="130"/>
      <c r="N283" s="131" t="s">
        <v>33</v>
      </c>
      <c r="O283" s="132">
        <v>0</v>
      </c>
      <c r="P283" s="132">
        <f t="shared" si="92"/>
        <v>0</v>
      </c>
      <c r="Q283" s="132">
        <v>0</v>
      </c>
      <c r="R283" s="132">
        <f t="shared" si="93"/>
        <v>0</v>
      </c>
      <c r="S283" s="132">
        <v>0</v>
      </c>
      <c r="T283" s="132">
        <f t="shared" si="94"/>
        <v>0</v>
      </c>
      <c r="U283" s="133"/>
      <c r="AR283" s="134" t="s">
        <v>118</v>
      </c>
      <c r="AT283" s="134" t="s">
        <v>114</v>
      </c>
      <c r="AU283" s="134" t="s">
        <v>75</v>
      </c>
      <c r="AY283" s="2" t="s">
        <v>111</v>
      </c>
      <c r="BE283" s="109">
        <f t="shared" si="95"/>
        <v>0</v>
      </c>
      <c r="BF283" s="109">
        <f t="shared" si="96"/>
        <v>0</v>
      </c>
      <c r="BG283" s="109">
        <f t="shared" si="97"/>
        <v>0</v>
      </c>
      <c r="BH283" s="109">
        <f t="shared" si="98"/>
        <v>0</v>
      </c>
      <c r="BI283" s="109">
        <f t="shared" si="99"/>
        <v>0</v>
      </c>
      <c r="BJ283" s="2" t="s">
        <v>75</v>
      </c>
      <c r="BK283" s="135">
        <f t="shared" si="100"/>
        <v>0</v>
      </c>
      <c r="BL283" s="2" t="s">
        <v>118</v>
      </c>
      <c r="BM283" s="134" t="s">
        <v>648</v>
      </c>
    </row>
    <row r="284" spans="2:65" s="13" customFormat="1" ht="24" customHeight="1" x14ac:dyDescent="0.15">
      <c r="B284" s="124"/>
      <c r="C284" s="125">
        <v>324</v>
      </c>
      <c r="D284" s="125" t="s">
        <v>114</v>
      </c>
      <c r="E284" s="126" t="s">
        <v>649</v>
      </c>
      <c r="F284" s="127" t="s">
        <v>650</v>
      </c>
      <c r="G284" s="128" t="s">
        <v>117</v>
      </c>
      <c r="H284" s="129">
        <v>1130</v>
      </c>
      <c r="I284" s="129"/>
      <c r="J284" s="129">
        <f t="shared" si="91"/>
        <v>0</v>
      </c>
      <c r="K284" s="127"/>
      <c r="L284" s="14"/>
      <c r="M284" s="130"/>
      <c r="N284" s="131" t="s">
        <v>33</v>
      </c>
      <c r="O284" s="132">
        <v>0</v>
      </c>
      <c r="P284" s="132">
        <f t="shared" si="92"/>
        <v>0</v>
      </c>
      <c r="Q284" s="132">
        <v>0</v>
      </c>
      <c r="R284" s="132">
        <f t="shared" si="93"/>
        <v>0</v>
      </c>
      <c r="S284" s="132">
        <v>0</v>
      </c>
      <c r="T284" s="132">
        <f t="shared" si="94"/>
        <v>0</v>
      </c>
      <c r="U284" s="133"/>
      <c r="AR284" s="134" t="s">
        <v>118</v>
      </c>
      <c r="AT284" s="134" t="s">
        <v>114</v>
      </c>
      <c r="AU284" s="134" t="s">
        <v>75</v>
      </c>
      <c r="AY284" s="2" t="s">
        <v>111</v>
      </c>
      <c r="BE284" s="109">
        <f t="shared" si="95"/>
        <v>0</v>
      </c>
      <c r="BF284" s="109">
        <f t="shared" si="96"/>
        <v>0</v>
      </c>
      <c r="BG284" s="109">
        <f t="shared" si="97"/>
        <v>0</v>
      </c>
      <c r="BH284" s="109">
        <f t="shared" si="98"/>
        <v>0</v>
      </c>
      <c r="BI284" s="109">
        <f t="shared" si="99"/>
        <v>0</v>
      </c>
      <c r="BJ284" s="2" t="s">
        <v>75</v>
      </c>
      <c r="BK284" s="135">
        <f t="shared" si="100"/>
        <v>0</v>
      </c>
      <c r="BL284" s="2" t="s">
        <v>118</v>
      </c>
      <c r="BM284" s="134" t="s">
        <v>648</v>
      </c>
    </row>
    <row r="285" spans="2:65" s="13" customFormat="1" ht="24" customHeight="1" x14ac:dyDescent="0.15">
      <c r="B285" s="124"/>
      <c r="C285" s="125">
        <v>323</v>
      </c>
      <c r="D285" s="125" t="s">
        <v>114</v>
      </c>
      <c r="E285" s="126" t="s">
        <v>651</v>
      </c>
      <c r="F285" s="127" t="s">
        <v>652</v>
      </c>
      <c r="G285" s="128" t="s">
        <v>117</v>
      </c>
      <c r="H285" s="129">
        <v>2</v>
      </c>
      <c r="I285" s="129"/>
      <c r="J285" s="129">
        <f t="shared" si="91"/>
        <v>0</v>
      </c>
      <c r="K285" s="127"/>
      <c r="L285" s="14"/>
      <c r="M285" s="130"/>
      <c r="N285" s="131" t="s">
        <v>33</v>
      </c>
      <c r="O285" s="132">
        <v>0</v>
      </c>
      <c r="P285" s="132">
        <f t="shared" si="92"/>
        <v>0</v>
      </c>
      <c r="Q285" s="132">
        <v>0</v>
      </c>
      <c r="R285" s="132">
        <f t="shared" si="93"/>
        <v>0</v>
      </c>
      <c r="S285" s="132">
        <v>0</v>
      </c>
      <c r="T285" s="132">
        <f t="shared" si="94"/>
        <v>0</v>
      </c>
      <c r="U285" s="133"/>
      <c r="AR285" s="134" t="s">
        <v>118</v>
      </c>
      <c r="AT285" s="134" t="s">
        <v>114</v>
      </c>
      <c r="AU285" s="134" t="s">
        <v>75</v>
      </c>
      <c r="AY285" s="2" t="s">
        <v>111</v>
      </c>
      <c r="BE285" s="109">
        <f t="shared" si="95"/>
        <v>0</v>
      </c>
      <c r="BF285" s="109">
        <f t="shared" si="96"/>
        <v>0</v>
      </c>
      <c r="BG285" s="109">
        <f t="shared" si="97"/>
        <v>0</v>
      </c>
      <c r="BH285" s="109">
        <f t="shared" si="98"/>
        <v>0</v>
      </c>
      <c r="BI285" s="109">
        <f t="shared" si="99"/>
        <v>0</v>
      </c>
      <c r="BJ285" s="2" t="s">
        <v>75</v>
      </c>
      <c r="BK285" s="135">
        <f t="shared" si="100"/>
        <v>0</v>
      </c>
      <c r="BL285" s="2" t="s">
        <v>118</v>
      </c>
      <c r="BM285" s="134" t="s">
        <v>648</v>
      </c>
    </row>
    <row r="286" spans="2:65" s="13" customFormat="1" ht="24" customHeight="1" x14ac:dyDescent="0.15">
      <c r="B286" s="124"/>
      <c r="C286" s="125">
        <v>325</v>
      </c>
      <c r="D286" s="125" t="s">
        <v>114</v>
      </c>
      <c r="E286" s="126" t="s">
        <v>653</v>
      </c>
      <c r="F286" s="127" t="s">
        <v>654</v>
      </c>
      <c r="G286" s="128" t="s">
        <v>117</v>
      </c>
      <c r="H286" s="129">
        <v>10</v>
      </c>
      <c r="I286" s="129"/>
      <c r="J286" s="129">
        <f t="shared" si="91"/>
        <v>0</v>
      </c>
      <c r="K286" s="127"/>
      <c r="L286" s="14"/>
      <c r="M286" s="130"/>
      <c r="N286" s="131" t="s">
        <v>33</v>
      </c>
      <c r="O286" s="132">
        <v>0</v>
      </c>
      <c r="P286" s="132">
        <f t="shared" si="92"/>
        <v>0</v>
      </c>
      <c r="Q286" s="132">
        <v>0</v>
      </c>
      <c r="R286" s="132">
        <f t="shared" si="93"/>
        <v>0</v>
      </c>
      <c r="S286" s="132">
        <v>0</v>
      </c>
      <c r="T286" s="132">
        <f t="shared" si="94"/>
        <v>0</v>
      </c>
      <c r="U286" s="133"/>
      <c r="AR286" s="134" t="s">
        <v>118</v>
      </c>
      <c r="AT286" s="134" t="s">
        <v>114</v>
      </c>
      <c r="AU286" s="134" t="s">
        <v>75</v>
      </c>
      <c r="AY286" s="2" t="s">
        <v>111</v>
      </c>
      <c r="BE286" s="109">
        <f t="shared" si="95"/>
        <v>0</v>
      </c>
      <c r="BF286" s="109">
        <f t="shared" si="96"/>
        <v>0</v>
      </c>
      <c r="BG286" s="109">
        <f t="shared" si="97"/>
        <v>0</v>
      </c>
      <c r="BH286" s="109">
        <f t="shared" si="98"/>
        <v>0</v>
      </c>
      <c r="BI286" s="109">
        <f t="shared" si="99"/>
        <v>0</v>
      </c>
      <c r="BJ286" s="2" t="s">
        <v>75</v>
      </c>
      <c r="BK286" s="135">
        <f t="shared" si="100"/>
        <v>0</v>
      </c>
      <c r="BL286" s="2" t="s">
        <v>118</v>
      </c>
      <c r="BM286" s="134" t="s">
        <v>648</v>
      </c>
    </row>
    <row r="287" spans="2:65" s="13" customFormat="1" ht="24" customHeight="1" x14ac:dyDescent="0.15">
      <c r="B287" s="124"/>
      <c r="C287" s="125">
        <v>326</v>
      </c>
      <c r="D287" s="125" t="s">
        <v>114</v>
      </c>
      <c r="E287" s="126" t="s">
        <v>651</v>
      </c>
      <c r="F287" s="127" t="s">
        <v>655</v>
      </c>
      <c r="G287" s="128" t="s">
        <v>117</v>
      </c>
      <c r="H287" s="129">
        <v>1</v>
      </c>
      <c r="I287" s="129"/>
      <c r="J287" s="129">
        <f t="shared" si="91"/>
        <v>0</v>
      </c>
      <c r="K287" s="127"/>
      <c r="L287" s="14"/>
      <c r="M287" s="130"/>
      <c r="N287" s="131" t="s">
        <v>33</v>
      </c>
      <c r="O287" s="132">
        <v>0</v>
      </c>
      <c r="P287" s="132">
        <f t="shared" si="92"/>
        <v>0</v>
      </c>
      <c r="Q287" s="132">
        <v>0</v>
      </c>
      <c r="R287" s="132">
        <f t="shared" si="93"/>
        <v>0</v>
      </c>
      <c r="S287" s="132">
        <v>0</v>
      </c>
      <c r="T287" s="132">
        <f t="shared" si="94"/>
        <v>0</v>
      </c>
      <c r="U287" s="133"/>
      <c r="AR287" s="134" t="s">
        <v>118</v>
      </c>
      <c r="AT287" s="134" t="s">
        <v>114</v>
      </c>
      <c r="AU287" s="134" t="s">
        <v>75</v>
      </c>
      <c r="AY287" s="2" t="s">
        <v>111</v>
      </c>
      <c r="BE287" s="109">
        <f t="shared" si="95"/>
        <v>0</v>
      </c>
      <c r="BF287" s="109">
        <f t="shared" si="96"/>
        <v>0</v>
      </c>
      <c r="BG287" s="109">
        <f t="shared" si="97"/>
        <v>0</v>
      </c>
      <c r="BH287" s="109">
        <f t="shared" si="98"/>
        <v>0</v>
      </c>
      <c r="BI287" s="109">
        <f t="shared" si="99"/>
        <v>0</v>
      </c>
      <c r="BJ287" s="2" t="s">
        <v>75</v>
      </c>
      <c r="BK287" s="135">
        <f t="shared" si="100"/>
        <v>0</v>
      </c>
      <c r="BL287" s="2" t="s">
        <v>118</v>
      </c>
      <c r="BM287" s="134" t="s">
        <v>648</v>
      </c>
    </row>
    <row r="288" spans="2:65" s="13" customFormat="1" ht="24" customHeight="1" x14ac:dyDescent="0.15">
      <c r="B288" s="124"/>
      <c r="C288" s="125" t="s">
        <v>606</v>
      </c>
      <c r="D288" s="125" t="s">
        <v>114</v>
      </c>
      <c r="E288" s="126" t="s">
        <v>656</v>
      </c>
      <c r="F288" s="127" t="s">
        <v>657</v>
      </c>
      <c r="G288" s="128" t="s">
        <v>175</v>
      </c>
      <c r="H288" s="129">
        <v>1.38</v>
      </c>
      <c r="I288" s="129"/>
      <c r="J288" s="129">
        <f t="shared" si="91"/>
        <v>0</v>
      </c>
      <c r="K288" s="127" t="s">
        <v>349</v>
      </c>
      <c r="L288" s="14"/>
      <c r="M288" s="130"/>
      <c r="N288" s="131" t="s">
        <v>33</v>
      </c>
      <c r="O288" s="132">
        <v>4.5590000000000002</v>
      </c>
      <c r="P288" s="132">
        <f t="shared" si="92"/>
        <v>6.2914199999999996</v>
      </c>
      <c r="Q288" s="132">
        <v>0</v>
      </c>
      <c r="R288" s="132">
        <f t="shared" si="93"/>
        <v>0</v>
      </c>
      <c r="S288" s="132">
        <v>0</v>
      </c>
      <c r="T288" s="132">
        <f t="shared" si="94"/>
        <v>0</v>
      </c>
      <c r="U288" s="133"/>
      <c r="AR288" s="134" t="s">
        <v>118</v>
      </c>
      <c r="AT288" s="134" t="s">
        <v>114</v>
      </c>
      <c r="AU288" s="134" t="s">
        <v>75</v>
      </c>
      <c r="AY288" s="2" t="s">
        <v>111</v>
      </c>
      <c r="BE288" s="109">
        <f t="shared" si="95"/>
        <v>0</v>
      </c>
      <c r="BF288" s="109">
        <f t="shared" si="96"/>
        <v>0</v>
      </c>
      <c r="BG288" s="109">
        <f t="shared" si="97"/>
        <v>0</v>
      </c>
      <c r="BH288" s="109">
        <f t="shared" si="98"/>
        <v>0</v>
      </c>
      <c r="BI288" s="109">
        <f t="shared" si="99"/>
        <v>0</v>
      </c>
      <c r="BJ288" s="2" t="s">
        <v>75</v>
      </c>
      <c r="BK288" s="135">
        <f t="shared" si="100"/>
        <v>0</v>
      </c>
      <c r="BL288" s="2" t="s">
        <v>118</v>
      </c>
      <c r="BM288" s="134" t="s">
        <v>658</v>
      </c>
    </row>
    <row r="289" spans="1:65" s="111" customFormat="1" ht="22.9" customHeight="1" x14ac:dyDescent="0.2">
      <c r="B289" s="112"/>
      <c r="D289" s="113" t="s">
        <v>66</v>
      </c>
      <c r="E289" s="122" t="s">
        <v>230</v>
      </c>
      <c r="F289" s="122" t="s">
        <v>231</v>
      </c>
      <c r="J289" s="123">
        <f>BK289</f>
        <v>0</v>
      </c>
      <c r="L289" s="112"/>
      <c r="M289" s="116"/>
      <c r="N289" s="117"/>
      <c r="O289" s="117"/>
      <c r="P289" s="118">
        <f>SUM(P290:P296)</f>
        <v>354.66312010999997</v>
      </c>
      <c r="Q289" s="117"/>
      <c r="R289" s="118">
        <f>SUM(R290:R296)</f>
        <v>0.47503835999999999</v>
      </c>
      <c r="S289" s="117"/>
      <c r="T289" s="118">
        <f>SUM(T290:T296)</f>
        <v>0</v>
      </c>
      <c r="U289" s="119"/>
      <c r="AR289" s="113" t="s">
        <v>10</v>
      </c>
      <c r="AT289" s="120" t="s">
        <v>66</v>
      </c>
      <c r="AU289" s="120" t="s">
        <v>10</v>
      </c>
      <c r="AY289" s="113" t="s">
        <v>111</v>
      </c>
      <c r="BK289" s="121">
        <f>SUM(BK290:BK296)</f>
        <v>0</v>
      </c>
    </row>
    <row r="290" spans="1:65" s="13" customFormat="1" ht="41.25" customHeight="1" x14ac:dyDescent="0.15">
      <c r="B290" s="124"/>
      <c r="C290" s="151" t="s">
        <v>659</v>
      </c>
      <c r="D290" s="151" t="s">
        <v>114</v>
      </c>
      <c r="E290" s="152" t="s">
        <v>660</v>
      </c>
      <c r="F290" s="153" t="s">
        <v>955</v>
      </c>
      <c r="G290" s="154" t="s">
        <v>133</v>
      </c>
      <c r="H290" s="155">
        <v>1319.5509999999999</v>
      </c>
      <c r="I290" s="155"/>
      <c r="J290" s="155">
        <f t="shared" ref="J290:J296" si="101">ROUND(I290*H290,3)</f>
        <v>0</v>
      </c>
      <c r="K290" s="127"/>
      <c r="L290" s="14"/>
      <c r="M290" s="130"/>
      <c r="N290" s="131" t="s">
        <v>33</v>
      </c>
      <c r="O290" s="132">
        <v>0</v>
      </c>
      <c r="P290" s="132">
        <f t="shared" ref="P290:P296" si="102">O290*H290</f>
        <v>0</v>
      </c>
      <c r="Q290" s="132">
        <v>0</v>
      </c>
      <c r="R290" s="132">
        <f t="shared" ref="R290:R296" si="103">Q290*H290</f>
        <v>0</v>
      </c>
      <c r="S290" s="132">
        <v>0</v>
      </c>
      <c r="T290" s="132">
        <f t="shared" ref="T290:T296" si="104">S290*H290</f>
        <v>0</v>
      </c>
      <c r="U290" s="133"/>
      <c r="AR290" s="134" t="s">
        <v>118</v>
      </c>
      <c r="AT290" s="134" t="s">
        <v>114</v>
      </c>
      <c r="AU290" s="134" t="s">
        <v>75</v>
      </c>
      <c r="AY290" s="2" t="s">
        <v>111</v>
      </c>
      <c r="BE290" s="109">
        <f t="shared" ref="BE290:BE296" si="105">IF(N290="základná",J290,0)</f>
        <v>0</v>
      </c>
      <c r="BF290" s="109">
        <f t="shared" ref="BF290:BF296" si="106">IF(N290="znížená",J290,0)</f>
        <v>0</v>
      </c>
      <c r="BG290" s="109">
        <f t="shared" ref="BG290:BG296" si="107">IF(N290="zákl. prenesená",J290,0)</f>
        <v>0</v>
      </c>
      <c r="BH290" s="109">
        <f t="shared" ref="BH290:BH296" si="108">IF(N290="zníž. prenesená",J290,0)</f>
        <v>0</v>
      </c>
      <c r="BI290" s="109">
        <f t="shared" ref="BI290:BI296" si="109">IF(N290="nulová",J290,0)</f>
        <v>0</v>
      </c>
      <c r="BJ290" s="2" t="s">
        <v>75</v>
      </c>
      <c r="BK290" s="135">
        <f t="shared" ref="BK290:BK296" si="110">ROUND(I290*H290,3)</f>
        <v>0</v>
      </c>
      <c r="BL290" s="2" t="s">
        <v>118</v>
      </c>
      <c r="BM290" s="134" t="s">
        <v>661</v>
      </c>
    </row>
    <row r="291" spans="1:65" s="13" customFormat="1" ht="24" customHeight="1" x14ac:dyDescent="0.15">
      <c r="B291" s="124"/>
      <c r="C291" s="125">
        <v>304</v>
      </c>
      <c r="D291" s="125" t="s">
        <v>114</v>
      </c>
      <c r="E291" s="126" t="s">
        <v>662</v>
      </c>
      <c r="F291" s="127" t="s">
        <v>663</v>
      </c>
      <c r="G291" s="128" t="s">
        <v>167</v>
      </c>
      <c r="H291" s="129">
        <v>72.400000000000006</v>
      </c>
      <c r="I291" s="129"/>
      <c r="J291" s="129">
        <f t="shared" si="101"/>
        <v>0</v>
      </c>
      <c r="K291" s="127"/>
      <c r="L291" s="14"/>
      <c r="M291" s="130"/>
      <c r="N291" s="131" t="s">
        <v>33</v>
      </c>
      <c r="O291" s="132">
        <v>0</v>
      </c>
      <c r="P291" s="132">
        <f t="shared" si="102"/>
        <v>0</v>
      </c>
      <c r="Q291" s="132">
        <v>0</v>
      </c>
      <c r="R291" s="132">
        <f t="shared" si="103"/>
        <v>0</v>
      </c>
      <c r="S291" s="132">
        <v>0</v>
      </c>
      <c r="T291" s="132">
        <f t="shared" si="104"/>
        <v>0</v>
      </c>
      <c r="U291" s="133"/>
      <c r="AR291" s="134" t="s">
        <v>118</v>
      </c>
      <c r="AT291" s="134" t="s">
        <v>114</v>
      </c>
      <c r="AU291" s="134" t="s">
        <v>75</v>
      </c>
      <c r="AY291" s="2" t="s">
        <v>111</v>
      </c>
      <c r="BE291" s="109">
        <f t="shared" si="105"/>
        <v>0</v>
      </c>
      <c r="BF291" s="109">
        <f t="shared" si="106"/>
        <v>0</v>
      </c>
      <c r="BG291" s="109">
        <f t="shared" si="107"/>
        <v>0</v>
      </c>
      <c r="BH291" s="109">
        <f t="shared" si="108"/>
        <v>0</v>
      </c>
      <c r="BI291" s="109">
        <f t="shared" si="109"/>
        <v>0</v>
      </c>
      <c r="BJ291" s="2" t="s">
        <v>75</v>
      </c>
      <c r="BK291" s="135">
        <f t="shared" si="110"/>
        <v>0</v>
      </c>
      <c r="BL291" s="2" t="s">
        <v>118</v>
      </c>
      <c r="BM291" s="134" t="s">
        <v>664</v>
      </c>
    </row>
    <row r="292" spans="1:65" s="13" customFormat="1" ht="24" customHeight="1" x14ac:dyDescent="0.15">
      <c r="B292" s="124"/>
      <c r="C292" s="125">
        <v>305</v>
      </c>
      <c r="D292" s="125" t="s">
        <v>114</v>
      </c>
      <c r="E292" s="126" t="s">
        <v>662</v>
      </c>
      <c r="F292" s="127" t="s">
        <v>665</v>
      </c>
      <c r="G292" s="128" t="s">
        <v>167</v>
      </c>
      <c r="H292" s="129">
        <v>87.5</v>
      </c>
      <c r="I292" s="129"/>
      <c r="J292" s="129">
        <f t="shared" si="101"/>
        <v>0</v>
      </c>
      <c r="K292" s="127"/>
      <c r="L292" s="14"/>
      <c r="M292" s="130"/>
      <c r="N292" s="131" t="s">
        <v>33</v>
      </c>
      <c r="O292" s="132">
        <v>0</v>
      </c>
      <c r="P292" s="132">
        <f t="shared" si="102"/>
        <v>0</v>
      </c>
      <c r="Q292" s="132">
        <v>0</v>
      </c>
      <c r="R292" s="132">
        <f t="shared" si="103"/>
        <v>0</v>
      </c>
      <c r="S292" s="132">
        <v>0</v>
      </c>
      <c r="T292" s="132">
        <f t="shared" si="104"/>
        <v>0</v>
      </c>
      <c r="U292" s="133"/>
      <c r="AR292" s="134" t="s">
        <v>118</v>
      </c>
      <c r="AT292" s="134" t="s">
        <v>114</v>
      </c>
      <c r="AU292" s="134" t="s">
        <v>75</v>
      </c>
      <c r="AY292" s="2" t="s">
        <v>111</v>
      </c>
      <c r="BE292" s="109">
        <f t="shared" si="105"/>
        <v>0</v>
      </c>
      <c r="BF292" s="109">
        <f t="shared" si="106"/>
        <v>0</v>
      </c>
      <c r="BG292" s="109">
        <f t="shared" si="107"/>
        <v>0</v>
      </c>
      <c r="BH292" s="109">
        <f t="shared" si="108"/>
        <v>0</v>
      </c>
      <c r="BI292" s="109">
        <f t="shared" si="109"/>
        <v>0</v>
      </c>
      <c r="BJ292" s="2" t="s">
        <v>75</v>
      </c>
      <c r="BK292" s="135">
        <f t="shared" si="110"/>
        <v>0</v>
      </c>
      <c r="BL292" s="2" t="s">
        <v>118</v>
      </c>
      <c r="BM292" s="134" t="s">
        <v>664</v>
      </c>
    </row>
    <row r="293" spans="1:65" s="13" customFormat="1" ht="24" customHeight="1" x14ac:dyDescent="0.15">
      <c r="B293" s="124"/>
      <c r="C293" s="125" t="s">
        <v>666</v>
      </c>
      <c r="D293" s="125" t="s">
        <v>114</v>
      </c>
      <c r="E293" s="126" t="s">
        <v>667</v>
      </c>
      <c r="F293" s="127" t="s">
        <v>668</v>
      </c>
      <c r="G293" s="128" t="s">
        <v>167</v>
      </c>
      <c r="H293" s="129">
        <v>38</v>
      </c>
      <c r="I293" s="129"/>
      <c r="J293" s="129">
        <f t="shared" si="101"/>
        <v>0</v>
      </c>
      <c r="K293" s="127"/>
      <c r="L293" s="14"/>
      <c r="M293" s="130"/>
      <c r="N293" s="131" t="s">
        <v>33</v>
      </c>
      <c r="O293" s="132">
        <v>0</v>
      </c>
      <c r="P293" s="132">
        <f t="shared" si="102"/>
        <v>0</v>
      </c>
      <c r="Q293" s="132">
        <v>0</v>
      </c>
      <c r="R293" s="132">
        <f t="shared" si="103"/>
        <v>0</v>
      </c>
      <c r="S293" s="132">
        <v>0</v>
      </c>
      <c r="T293" s="132">
        <f t="shared" si="104"/>
        <v>0</v>
      </c>
      <c r="U293" s="133"/>
      <c r="AR293" s="134" t="s">
        <v>118</v>
      </c>
      <c r="AT293" s="134" t="s">
        <v>114</v>
      </c>
      <c r="AU293" s="134" t="s">
        <v>75</v>
      </c>
      <c r="AY293" s="2" t="s">
        <v>111</v>
      </c>
      <c r="BE293" s="109">
        <f t="shared" si="105"/>
        <v>0</v>
      </c>
      <c r="BF293" s="109">
        <f t="shared" si="106"/>
        <v>0</v>
      </c>
      <c r="BG293" s="109">
        <f t="shared" si="107"/>
        <v>0</v>
      </c>
      <c r="BH293" s="109">
        <f t="shared" si="108"/>
        <v>0</v>
      </c>
      <c r="BI293" s="109">
        <f t="shared" si="109"/>
        <v>0</v>
      </c>
      <c r="BJ293" s="2" t="s">
        <v>75</v>
      </c>
      <c r="BK293" s="135">
        <f t="shared" si="110"/>
        <v>0</v>
      </c>
      <c r="BL293" s="2" t="s">
        <v>118</v>
      </c>
      <c r="BM293" s="134" t="s">
        <v>669</v>
      </c>
    </row>
    <row r="294" spans="1:65" s="13" customFormat="1" ht="16.5" customHeight="1" x14ac:dyDescent="0.15">
      <c r="B294" s="124"/>
      <c r="C294" s="125" t="s">
        <v>422</v>
      </c>
      <c r="D294" s="125" t="s">
        <v>114</v>
      </c>
      <c r="E294" s="126" t="s">
        <v>670</v>
      </c>
      <c r="F294" s="127" t="s">
        <v>671</v>
      </c>
      <c r="G294" s="128" t="s">
        <v>167</v>
      </c>
      <c r="H294" s="129">
        <v>218</v>
      </c>
      <c r="I294" s="129"/>
      <c r="J294" s="129">
        <f t="shared" si="101"/>
        <v>0</v>
      </c>
      <c r="K294" s="127"/>
      <c r="L294" s="14"/>
      <c r="M294" s="130"/>
      <c r="N294" s="131" t="s">
        <v>33</v>
      </c>
      <c r="O294" s="132">
        <v>0</v>
      </c>
      <c r="P294" s="132">
        <f t="shared" si="102"/>
        <v>0</v>
      </c>
      <c r="Q294" s="132">
        <v>0</v>
      </c>
      <c r="R294" s="132">
        <f t="shared" si="103"/>
        <v>0</v>
      </c>
      <c r="S294" s="132">
        <v>0</v>
      </c>
      <c r="T294" s="132">
        <f t="shared" si="104"/>
        <v>0</v>
      </c>
      <c r="U294" s="133"/>
      <c r="AR294" s="134" t="s">
        <v>118</v>
      </c>
      <c r="AT294" s="134" t="s">
        <v>114</v>
      </c>
      <c r="AU294" s="134" t="s">
        <v>75</v>
      </c>
      <c r="AY294" s="2" t="s">
        <v>111</v>
      </c>
      <c r="BE294" s="109">
        <f t="shared" si="105"/>
        <v>0</v>
      </c>
      <c r="BF294" s="109">
        <f t="shared" si="106"/>
        <v>0</v>
      </c>
      <c r="BG294" s="109">
        <f t="shared" si="107"/>
        <v>0</v>
      </c>
      <c r="BH294" s="109">
        <f t="shared" si="108"/>
        <v>0</v>
      </c>
      <c r="BI294" s="109">
        <f t="shared" si="109"/>
        <v>0</v>
      </c>
      <c r="BJ294" s="2" t="s">
        <v>75</v>
      </c>
      <c r="BK294" s="135">
        <f t="shared" si="110"/>
        <v>0</v>
      </c>
      <c r="BL294" s="2" t="s">
        <v>118</v>
      </c>
      <c r="BM294" s="134" t="s">
        <v>672</v>
      </c>
    </row>
    <row r="295" spans="1:65" s="13" customFormat="1" ht="24" customHeight="1" x14ac:dyDescent="0.15">
      <c r="B295" s="124"/>
      <c r="C295" s="125" t="s">
        <v>673</v>
      </c>
      <c r="D295" s="125" t="s">
        <v>114</v>
      </c>
      <c r="E295" s="126" t="s">
        <v>674</v>
      </c>
      <c r="F295" s="127" t="s">
        <v>675</v>
      </c>
      <c r="G295" s="128" t="s">
        <v>133</v>
      </c>
      <c r="H295" s="129">
        <v>1319.5509999999999</v>
      </c>
      <c r="I295" s="129"/>
      <c r="J295" s="129">
        <f t="shared" si="101"/>
        <v>0</v>
      </c>
      <c r="K295" s="127" t="s">
        <v>349</v>
      </c>
      <c r="L295" s="14"/>
      <c r="M295" s="130"/>
      <c r="N295" s="131" t="s">
        <v>33</v>
      </c>
      <c r="O295" s="132">
        <v>0.11561</v>
      </c>
      <c r="P295" s="132">
        <f t="shared" si="102"/>
        <v>152.55329111</v>
      </c>
      <c r="Q295" s="132">
        <v>3.6000000000000002E-4</v>
      </c>
      <c r="R295" s="132">
        <f t="shared" si="103"/>
        <v>0.47503835999999999</v>
      </c>
      <c r="S295" s="132">
        <v>0</v>
      </c>
      <c r="T295" s="132">
        <f t="shared" si="104"/>
        <v>0</v>
      </c>
      <c r="U295" s="133"/>
      <c r="AR295" s="134" t="s">
        <v>118</v>
      </c>
      <c r="AT295" s="134" t="s">
        <v>114</v>
      </c>
      <c r="AU295" s="134" t="s">
        <v>75</v>
      </c>
      <c r="AY295" s="2" t="s">
        <v>111</v>
      </c>
      <c r="BE295" s="109">
        <f t="shared" si="105"/>
        <v>0</v>
      </c>
      <c r="BF295" s="109">
        <f t="shared" si="106"/>
        <v>0</v>
      </c>
      <c r="BG295" s="109">
        <f t="shared" si="107"/>
        <v>0</v>
      </c>
      <c r="BH295" s="109">
        <f t="shared" si="108"/>
        <v>0</v>
      </c>
      <c r="BI295" s="109">
        <f t="shared" si="109"/>
        <v>0</v>
      </c>
      <c r="BJ295" s="2" t="s">
        <v>75</v>
      </c>
      <c r="BK295" s="135">
        <f t="shared" si="110"/>
        <v>0</v>
      </c>
      <c r="BL295" s="2" t="s">
        <v>118</v>
      </c>
      <c r="BM295" s="134" t="s">
        <v>676</v>
      </c>
    </row>
    <row r="296" spans="1:65" s="13" customFormat="1" ht="24" customHeight="1" x14ac:dyDescent="0.15">
      <c r="B296" s="124"/>
      <c r="C296" s="125" t="s">
        <v>677</v>
      </c>
      <c r="D296" s="125" t="s">
        <v>114</v>
      </c>
      <c r="E296" s="126" t="s">
        <v>678</v>
      </c>
      <c r="F296" s="127" t="s">
        <v>679</v>
      </c>
      <c r="G296" s="128" t="s">
        <v>175</v>
      </c>
      <c r="H296" s="129">
        <v>91.742999999999995</v>
      </c>
      <c r="I296" s="129"/>
      <c r="J296" s="129">
        <f t="shared" si="101"/>
        <v>0</v>
      </c>
      <c r="K296" s="127" t="s">
        <v>349</v>
      </c>
      <c r="L296" s="14"/>
      <c r="M296" s="130"/>
      <c r="N296" s="131" t="s">
        <v>33</v>
      </c>
      <c r="O296" s="132">
        <v>2.2029999999999998</v>
      </c>
      <c r="P296" s="132">
        <f t="shared" si="102"/>
        <v>202.10982899999996</v>
      </c>
      <c r="Q296" s="132">
        <v>0</v>
      </c>
      <c r="R296" s="132">
        <f t="shared" si="103"/>
        <v>0</v>
      </c>
      <c r="S296" s="132">
        <v>0</v>
      </c>
      <c r="T296" s="132">
        <f t="shared" si="104"/>
        <v>0</v>
      </c>
      <c r="U296" s="133"/>
      <c r="AR296" s="134" t="s">
        <v>118</v>
      </c>
      <c r="AT296" s="134" t="s">
        <v>114</v>
      </c>
      <c r="AU296" s="134" t="s">
        <v>75</v>
      </c>
      <c r="AY296" s="2" t="s">
        <v>111</v>
      </c>
      <c r="BE296" s="109">
        <f t="shared" si="105"/>
        <v>0</v>
      </c>
      <c r="BF296" s="109">
        <f t="shared" si="106"/>
        <v>0</v>
      </c>
      <c r="BG296" s="109">
        <f t="shared" si="107"/>
        <v>0</v>
      </c>
      <c r="BH296" s="109">
        <f t="shared" si="108"/>
        <v>0</v>
      </c>
      <c r="BI296" s="109">
        <f t="shared" si="109"/>
        <v>0</v>
      </c>
      <c r="BJ296" s="2" t="s">
        <v>75</v>
      </c>
      <c r="BK296" s="135">
        <f t="shared" si="110"/>
        <v>0</v>
      </c>
      <c r="BL296" s="2" t="s">
        <v>118</v>
      </c>
      <c r="BM296" s="134" t="s">
        <v>680</v>
      </c>
    </row>
    <row r="297" spans="1:65" s="111" customFormat="1" ht="22.9" customHeight="1" x14ac:dyDescent="0.2">
      <c r="B297" s="112"/>
      <c r="D297" s="113" t="s">
        <v>66</v>
      </c>
      <c r="E297" s="122" t="s">
        <v>681</v>
      </c>
      <c r="F297" s="122" t="s">
        <v>682</v>
      </c>
      <c r="J297" s="123">
        <f>BK297</f>
        <v>0</v>
      </c>
      <c r="L297" s="112"/>
      <c r="M297" s="116"/>
      <c r="N297" s="117"/>
      <c r="O297" s="117"/>
      <c r="P297" s="118">
        <f>SUM(P299:P309)</f>
        <v>0</v>
      </c>
      <c r="Q297" s="117"/>
      <c r="R297" s="118">
        <f>SUM(R299:R309)</f>
        <v>0</v>
      </c>
      <c r="S297" s="117"/>
      <c r="T297" s="118">
        <f>SUM(T299:T309)</f>
        <v>0</v>
      </c>
      <c r="U297" s="119"/>
      <c r="AR297" s="113" t="s">
        <v>10</v>
      </c>
      <c r="AT297" s="120" t="s">
        <v>66</v>
      </c>
      <c r="AU297" s="120" t="s">
        <v>10</v>
      </c>
      <c r="AY297" s="113" t="s">
        <v>111</v>
      </c>
      <c r="BK297" s="121">
        <f>SUM(BK298:BK309)</f>
        <v>0</v>
      </c>
    </row>
    <row r="298" spans="1:65" s="13" customFormat="1" ht="38.25" customHeight="1" x14ac:dyDescent="0.15">
      <c r="B298" s="124"/>
      <c r="C298" s="125">
        <v>333</v>
      </c>
      <c r="D298" s="125" t="s">
        <v>114</v>
      </c>
      <c r="E298" s="126" t="s">
        <v>683</v>
      </c>
      <c r="F298" s="127" t="s">
        <v>684</v>
      </c>
      <c r="G298" s="128" t="s">
        <v>117</v>
      </c>
      <c r="H298" s="129">
        <v>1</v>
      </c>
      <c r="I298" s="129"/>
      <c r="J298" s="129">
        <f t="shared" ref="J298:J309" si="111">ROUND(I298*H298,3)</f>
        <v>0</v>
      </c>
      <c r="K298" s="127"/>
      <c r="L298" s="14"/>
      <c r="M298" s="130"/>
      <c r="N298" s="131" t="s">
        <v>33</v>
      </c>
      <c r="O298" s="132">
        <v>0</v>
      </c>
      <c r="P298" s="132">
        <f t="shared" ref="P298:P309" si="112">O298*H298</f>
        <v>0</v>
      </c>
      <c r="Q298" s="132">
        <v>0</v>
      </c>
      <c r="R298" s="132">
        <f t="shared" ref="R298:R309" si="113">Q298*H298</f>
        <v>0</v>
      </c>
      <c r="S298" s="132">
        <v>0</v>
      </c>
      <c r="T298" s="132">
        <f t="shared" ref="T298:T309" si="114">S298*H298</f>
        <v>0</v>
      </c>
      <c r="U298" s="133"/>
      <c r="AR298" s="134" t="s">
        <v>118</v>
      </c>
      <c r="AT298" s="134" t="s">
        <v>114</v>
      </c>
      <c r="AU298" s="134" t="s">
        <v>75</v>
      </c>
      <c r="AY298" s="2" t="s">
        <v>111</v>
      </c>
      <c r="BE298" s="109">
        <f t="shared" ref="BE298:BE309" si="115">IF(N298="základná",J298,0)</f>
        <v>0</v>
      </c>
      <c r="BF298" s="109">
        <f t="shared" ref="BF298:BF309" si="116">IF(N298="znížená",J298,0)</f>
        <v>0</v>
      </c>
      <c r="BG298" s="109">
        <f t="shared" ref="BG298:BG309" si="117">IF(N298="zákl. prenesená",J298,0)</f>
        <v>0</v>
      </c>
      <c r="BH298" s="109">
        <f t="shared" ref="BH298:BH309" si="118">IF(N298="zníž. prenesená",J298,0)</f>
        <v>0</v>
      </c>
      <c r="BI298" s="109">
        <f t="shared" ref="BI298:BI309" si="119">IF(N298="nulová",J298,0)</f>
        <v>0</v>
      </c>
      <c r="BJ298" s="2" t="s">
        <v>75</v>
      </c>
      <c r="BK298" s="135">
        <f t="shared" ref="BK298:BK309" si="120">ROUND(I298*H298,3)</f>
        <v>0</v>
      </c>
      <c r="BL298" s="2" t="s">
        <v>118</v>
      </c>
      <c r="BM298" s="134" t="s">
        <v>685</v>
      </c>
    </row>
    <row r="299" spans="1:65" s="13" customFormat="1" ht="24" customHeight="1" x14ac:dyDescent="0.15">
      <c r="B299" s="124"/>
      <c r="C299" s="125" t="s">
        <v>686</v>
      </c>
      <c r="D299" s="125" t="s">
        <v>114</v>
      </c>
      <c r="E299" s="126" t="s">
        <v>687</v>
      </c>
      <c r="F299" s="127" t="s">
        <v>688</v>
      </c>
      <c r="G299" s="128" t="s">
        <v>167</v>
      </c>
      <c r="H299" s="129">
        <v>66.400000000000006</v>
      </c>
      <c r="I299" s="129"/>
      <c r="J299" s="129">
        <f t="shared" si="111"/>
        <v>0</v>
      </c>
      <c r="K299" s="127"/>
      <c r="L299" s="14"/>
      <c r="M299" s="130"/>
      <c r="N299" s="131" t="s">
        <v>33</v>
      </c>
      <c r="O299" s="132">
        <v>0</v>
      </c>
      <c r="P299" s="132">
        <f t="shared" si="112"/>
        <v>0</v>
      </c>
      <c r="Q299" s="132">
        <v>0</v>
      </c>
      <c r="R299" s="132">
        <f t="shared" si="113"/>
        <v>0</v>
      </c>
      <c r="S299" s="132">
        <v>0</v>
      </c>
      <c r="T299" s="132">
        <f t="shared" si="114"/>
        <v>0</v>
      </c>
      <c r="U299" s="133"/>
      <c r="AR299" s="134" t="s">
        <v>118</v>
      </c>
      <c r="AT299" s="134" t="s">
        <v>114</v>
      </c>
      <c r="AU299" s="134" t="s">
        <v>75</v>
      </c>
      <c r="AY299" s="2" t="s">
        <v>111</v>
      </c>
      <c r="BE299" s="109">
        <f t="shared" si="115"/>
        <v>0</v>
      </c>
      <c r="BF299" s="109">
        <f t="shared" si="116"/>
        <v>0</v>
      </c>
      <c r="BG299" s="109">
        <f t="shared" si="117"/>
        <v>0</v>
      </c>
      <c r="BH299" s="109">
        <f t="shared" si="118"/>
        <v>0</v>
      </c>
      <c r="BI299" s="109">
        <f t="shared" si="119"/>
        <v>0</v>
      </c>
      <c r="BJ299" s="2" t="s">
        <v>75</v>
      </c>
      <c r="BK299" s="135">
        <f t="shared" si="120"/>
        <v>0</v>
      </c>
      <c r="BL299" s="2" t="s">
        <v>118</v>
      </c>
      <c r="BM299" s="134" t="s">
        <v>685</v>
      </c>
    </row>
    <row r="300" spans="1:65" ht="36" customHeight="1" x14ac:dyDescent="0.15">
      <c r="A300" s="13"/>
      <c r="B300" s="124"/>
      <c r="C300" s="141" t="s">
        <v>440</v>
      </c>
      <c r="D300" s="141" t="s">
        <v>288</v>
      </c>
      <c r="E300" s="142" t="s">
        <v>689</v>
      </c>
      <c r="F300" s="143" t="s">
        <v>690</v>
      </c>
      <c r="G300" s="144" t="s">
        <v>167</v>
      </c>
      <c r="H300" s="145">
        <v>69.72</v>
      </c>
      <c r="I300" s="145"/>
      <c r="J300" s="145">
        <f t="shared" si="111"/>
        <v>0</v>
      </c>
      <c r="K300" s="143"/>
      <c r="L300" s="146"/>
      <c r="M300" s="147"/>
      <c r="N300" s="148" t="s">
        <v>33</v>
      </c>
      <c r="O300" s="132">
        <v>0</v>
      </c>
      <c r="P300" s="132">
        <f t="shared" si="112"/>
        <v>0</v>
      </c>
      <c r="Q300" s="132">
        <v>0</v>
      </c>
      <c r="R300" s="132">
        <f t="shared" si="113"/>
        <v>0</v>
      </c>
      <c r="S300" s="132">
        <v>0</v>
      </c>
      <c r="T300" s="132">
        <f t="shared" si="114"/>
        <v>0</v>
      </c>
      <c r="U300" s="133"/>
      <c r="AR300" s="134" t="s">
        <v>129</v>
      </c>
      <c r="AT300" s="134" t="s">
        <v>288</v>
      </c>
      <c r="AU300" s="134" t="s">
        <v>75</v>
      </c>
      <c r="AY300" s="2" t="s">
        <v>111</v>
      </c>
      <c r="BE300" s="109">
        <f t="shared" si="115"/>
        <v>0</v>
      </c>
      <c r="BF300" s="109">
        <f t="shared" si="116"/>
        <v>0</v>
      </c>
      <c r="BG300" s="109">
        <f t="shared" si="117"/>
        <v>0</v>
      </c>
      <c r="BH300" s="109">
        <f t="shared" si="118"/>
        <v>0</v>
      </c>
      <c r="BI300" s="109">
        <f t="shared" si="119"/>
        <v>0</v>
      </c>
      <c r="BJ300" s="2" t="s">
        <v>75</v>
      </c>
      <c r="BK300" s="135">
        <f t="shared" si="120"/>
        <v>0</v>
      </c>
      <c r="BL300" s="2" t="s">
        <v>118</v>
      </c>
      <c r="BM300" s="134" t="s">
        <v>691</v>
      </c>
    </row>
    <row r="301" spans="1:65" ht="36" customHeight="1" x14ac:dyDescent="0.15">
      <c r="A301" s="13"/>
      <c r="B301" s="124"/>
      <c r="C301" s="141" t="s">
        <v>692</v>
      </c>
      <c r="D301" s="141" t="s">
        <v>288</v>
      </c>
      <c r="E301" s="142" t="s">
        <v>693</v>
      </c>
      <c r="F301" s="143" t="s">
        <v>694</v>
      </c>
      <c r="G301" s="144" t="s">
        <v>167</v>
      </c>
      <c r="H301" s="145">
        <v>69.72</v>
      </c>
      <c r="I301" s="145"/>
      <c r="J301" s="145">
        <f t="shared" si="111"/>
        <v>0</v>
      </c>
      <c r="K301" s="143"/>
      <c r="L301" s="146"/>
      <c r="M301" s="147"/>
      <c r="N301" s="148" t="s">
        <v>33</v>
      </c>
      <c r="O301" s="132">
        <v>0</v>
      </c>
      <c r="P301" s="132">
        <f t="shared" si="112"/>
        <v>0</v>
      </c>
      <c r="Q301" s="132">
        <v>0</v>
      </c>
      <c r="R301" s="132">
        <f t="shared" si="113"/>
        <v>0</v>
      </c>
      <c r="S301" s="132">
        <v>0</v>
      </c>
      <c r="T301" s="132">
        <f t="shared" si="114"/>
        <v>0</v>
      </c>
      <c r="U301" s="133"/>
      <c r="AR301" s="134" t="s">
        <v>129</v>
      </c>
      <c r="AT301" s="134" t="s">
        <v>288</v>
      </c>
      <c r="AU301" s="134" t="s">
        <v>75</v>
      </c>
      <c r="AY301" s="2" t="s">
        <v>111</v>
      </c>
      <c r="BE301" s="109">
        <f t="shared" si="115"/>
        <v>0</v>
      </c>
      <c r="BF301" s="109">
        <f t="shared" si="116"/>
        <v>0</v>
      </c>
      <c r="BG301" s="109">
        <f t="shared" si="117"/>
        <v>0</v>
      </c>
      <c r="BH301" s="109">
        <f t="shared" si="118"/>
        <v>0</v>
      </c>
      <c r="BI301" s="109">
        <f t="shared" si="119"/>
        <v>0</v>
      </c>
      <c r="BJ301" s="2" t="s">
        <v>75</v>
      </c>
      <c r="BK301" s="135">
        <f t="shared" si="120"/>
        <v>0</v>
      </c>
      <c r="BL301" s="2" t="s">
        <v>118</v>
      </c>
      <c r="BM301" s="134" t="s">
        <v>695</v>
      </c>
    </row>
    <row r="302" spans="1:65" ht="24" customHeight="1" x14ac:dyDescent="0.15">
      <c r="A302" s="13"/>
      <c r="B302" s="124"/>
      <c r="C302" s="141" t="s">
        <v>445</v>
      </c>
      <c r="D302" s="141" t="s">
        <v>288</v>
      </c>
      <c r="E302" s="142" t="s">
        <v>696</v>
      </c>
      <c r="F302" s="143" t="s">
        <v>697</v>
      </c>
      <c r="G302" s="144" t="s">
        <v>117</v>
      </c>
      <c r="H302" s="145">
        <v>8</v>
      </c>
      <c r="I302" s="145"/>
      <c r="J302" s="145">
        <f t="shared" si="111"/>
        <v>0</v>
      </c>
      <c r="K302" s="143"/>
      <c r="L302" s="146"/>
      <c r="M302" s="147"/>
      <c r="N302" s="148" t="s">
        <v>33</v>
      </c>
      <c r="O302" s="132">
        <v>0</v>
      </c>
      <c r="P302" s="132">
        <f t="shared" si="112"/>
        <v>0</v>
      </c>
      <c r="Q302" s="132">
        <v>0</v>
      </c>
      <c r="R302" s="132">
        <f t="shared" si="113"/>
        <v>0</v>
      </c>
      <c r="S302" s="132">
        <v>0</v>
      </c>
      <c r="T302" s="132">
        <f t="shared" si="114"/>
        <v>0</v>
      </c>
      <c r="U302" s="133"/>
      <c r="AR302" s="134" t="s">
        <v>129</v>
      </c>
      <c r="AT302" s="134" t="s">
        <v>288</v>
      </c>
      <c r="AU302" s="134" t="s">
        <v>75</v>
      </c>
      <c r="AY302" s="2" t="s">
        <v>111</v>
      </c>
      <c r="BE302" s="109">
        <f t="shared" si="115"/>
        <v>0</v>
      </c>
      <c r="BF302" s="109">
        <f t="shared" si="116"/>
        <v>0</v>
      </c>
      <c r="BG302" s="109">
        <f t="shared" si="117"/>
        <v>0</v>
      </c>
      <c r="BH302" s="109">
        <f t="shared" si="118"/>
        <v>0</v>
      </c>
      <c r="BI302" s="109">
        <f t="shared" si="119"/>
        <v>0</v>
      </c>
      <c r="BJ302" s="2" t="s">
        <v>75</v>
      </c>
      <c r="BK302" s="135">
        <f t="shared" si="120"/>
        <v>0</v>
      </c>
      <c r="BL302" s="2" t="s">
        <v>118</v>
      </c>
      <c r="BM302" s="134" t="s">
        <v>698</v>
      </c>
    </row>
    <row r="303" spans="1:65" ht="24" customHeight="1" x14ac:dyDescent="0.15">
      <c r="A303" s="13"/>
      <c r="B303" s="124"/>
      <c r="C303" s="141" t="s">
        <v>450</v>
      </c>
      <c r="D303" s="141" t="s">
        <v>288</v>
      </c>
      <c r="E303" s="142" t="s">
        <v>699</v>
      </c>
      <c r="F303" s="143" t="s">
        <v>700</v>
      </c>
      <c r="G303" s="144" t="s">
        <v>117</v>
      </c>
      <c r="H303" s="145">
        <v>77</v>
      </c>
      <c r="I303" s="145"/>
      <c r="J303" s="145">
        <f t="shared" si="111"/>
        <v>0</v>
      </c>
      <c r="K303" s="143"/>
      <c r="L303" s="146"/>
      <c r="M303" s="147"/>
      <c r="N303" s="148" t="s">
        <v>33</v>
      </c>
      <c r="O303" s="132">
        <v>0</v>
      </c>
      <c r="P303" s="132">
        <f t="shared" si="112"/>
        <v>0</v>
      </c>
      <c r="Q303" s="132">
        <v>0</v>
      </c>
      <c r="R303" s="132">
        <f t="shared" si="113"/>
        <v>0</v>
      </c>
      <c r="S303" s="132">
        <v>0</v>
      </c>
      <c r="T303" s="132">
        <f t="shared" si="114"/>
        <v>0</v>
      </c>
      <c r="U303" s="133"/>
      <c r="AR303" s="134" t="s">
        <v>129</v>
      </c>
      <c r="AT303" s="134" t="s">
        <v>288</v>
      </c>
      <c r="AU303" s="134" t="s">
        <v>75</v>
      </c>
      <c r="AY303" s="2" t="s">
        <v>111</v>
      </c>
      <c r="BE303" s="109">
        <f t="shared" si="115"/>
        <v>0</v>
      </c>
      <c r="BF303" s="109">
        <f t="shared" si="116"/>
        <v>0</v>
      </c>
      <c r="BG303" s="109">
        <f t="shared" si="117"/>
        <v>0</v>
      </c>
      <c r="BH303" s="109">
        <f t="shared" si="118"/>
        <v>0</v>
      </c>
      <c r="BI303" s="109">
        <f t="shared" si="119"/>
        <v>0</v>
      </c>
      <c r="BJ303" s="2" t="s">
        <v>75</v>
      </c>
      <c r="BK303" s="135">
        <f t="shared" si="120"/>
        <v>0</v>
      </c>
      <c r="BL303" s="2" t="s">
        <v>118</v>
      </c>
      <c r="BM303" s="134" t="s">
        <v>701</v>
      </c>
    </row>
    <row r="304" spans="1:65" ht="24" customHeight="1" x14ac:dyDescent="0.15">
      <c r="A304" s="13"/>
      <c r="B304" s="124"/>
      <c r="C304" s="125" t="s">
        <v>453</v>
      </c>
      <c r="D304" s="125" t="s">
        <v>114</v>
      </c>
      <c r="E304" s="126" t="s">
        <v>702</v>
      </c>
      <c r="F304" s="127" t="s">
        <v>703</v>
      </c>
      <c r="G304" s="128" t="s">
        <v>117</v>
      </c>
      <c r="H304" s="129">
        <v>80</v>
      </c>
      <c r="I304" s="129"/>
      <c r="J304" s="129">
        <f t="shared" si="111"/>
        <v>0</v>
      </c>
      <c r="K304" s="127"/>
      <c r="L304" s="14"/>
      <c r="M304" s="130"/>
      <c r="N304" s="131" t="s">
        <v>33</v>
      </c>
      <c r="O304" s="132">
        <v>0</v>
      </c>
      <c r="P304" s="132">
        <f t="shared" si="112"/>
        <v>0</v>
      </c>
      <c r="Q304" s="132">
        <v>0</v>
      </c>
      <c r="R304" s="132">
        <f t="shared" si="113"/>
        <v>0</v>
      </c>
      <c r="S304" s="132">
        <v>0</v>
      </c>
      <c r="T304" s="132">
        <f t="shared" si="114"/>
        <v>0</v>
      </c>
      <c r="U304" s="133"/>
      <c r="AR304" s="134" t="s">
        <v>118</v>
      </c>
      <c r="AT304" s="134" t="s">
        <v>114</v>
      </c>
      <c r="AU304" s="134" t="s">
        <v>75</v>
      </c>
      <c r="AY304" s="2" t="s">
        <v>111</v>
      </c>
      <c r="BE304" s="109">
        <f t="shared" si="115"/>
        <v>0</v>
      </c>
      <c r="BF304" s="109">
        <f t="shared" si="116"/>
        <v>0</v>
      </c>
      <c r="BG304" s="109">
        <f t="shared" si="117"/>
        <v>0</v>
      </c>
      <c r="BH304" s="109">
        <f t="shared" si="118"/>
        <v>0</v>
      </c>
      <c r="BI304" s="109">
        <f t="shared" si="119"/>
        <v>0</v>
      </c>
      <c r="BJ304" s="2" t="s">
        <v>75</v>
      </c>
      <c r="BK304" s="135">
        <f t="shared" si="120"/>
        <v>0</v>
      </c>
      <c r="BL304" s="2" t="s">
        <v>118</v>
      </c>
      <c r="BM304" s="134" t="s">
        <v>704</v>
      </c>
    </row>
    <row r="305" spans="1:65" ht="24" customHeight="1" x14ac:dyDescent="0.15">
      <c r="A305" s="13"/>
      <c r="B305" s="124"/>
      <c r="C305" s="141" t="s">
        <v>705</v>
      </c>
      <c r="D305" s="141" t="s">
        <v>288</v>
      </c>
      <c r="E305" s="142" t="s">
        <v>706</v>
      </c>
      <c r="F305" s="143" t="s">
        <v>707</v>
      </c>
      <c r="G305" s="144" t="s">
        <v>117</v>
      </c>
      <c r="H305" s="145">
        <v>80</v>
      </c>
      <c r="I305" s="145"/>
      <c r="J305" s="145">
        <f t="shared" si="111"/>
        <v>0</v>
      </c>
      <c r="K305" s="143"/>
      <c r="L305" s="146"/>
      <c r="M305" s="147"/>
      <c r="N305" s="148" t="s">
        <v>33</v>
      </c>
      <c r="O305" s="132">
        <v>0</v>
      </c>
      <c r="P305" s="132">
        <f t="shared" si="112"/>
        <v>0</v>
      </c>
      <c r="Q305" s="132">
        <v>0</v>
      </c>
      <c r="R305" s="132">
        <f t="shared" si="113"/>
        <v>0</v>
      </c>
      <c r="S305" s="132">
        <v>0</v>
      </c>
      <c r="T305" s="132">
        <f t="shared" si="114"/>
        <v>0</v>
      </c>
      <c r="U305" s="133"/>
      <c r="AR305" s="134" t="s">
        <v>129</v>
      </c>
      <c r="AT305" s="134" t="s">
        <v>288</v>
      </c>
      <c r="AU305" s="134" t="s">
        <v>75</v>
      </c>
      <c r="AY305" s="2" t="s">
        <v>111</v>
      </c>
      <c r="BE305" s="109">
        <f t="shared" si="115"/>
        <v>0</v>
      </c>
      <c r="BF305" s="109">
        <f t="shared" si="116"/>
        <v>0</v>
      </c>
      <c r="BG305" s="109">
        <f t="shared" si="117"/>
        <v>0</v>
      </c>
      <c r="BH305" s="109">
        <f t="shared" si="118"/>
        <v>0</v>
      </c>
      <c r="BI305" s="109">
        <f t="shared" si="119"/>
        <v>0</v>
      </c>
      <c r="BJ305" s="2" t="s">
        <v>75</v>
      </c>
      <c r="BK305" s="135">
        <f t="shared" si="120"/>
        <v>0</v>
      </c>
      <c r="BL305" s="2" t="s">
        <v>118</v>
      </c>
      <c r="BM305" s="134" t="s">
        <v>708</v>
      </c>
    </row>
    <row r="306" spans="1:65" ht="36" customHeight="1" x14ac:dyDescent="0.15">
      <c r="A306" s="13"/>
      <c r="B306" s="124"/>
      <c r="C306" s="141" t="s">
        <v>709</v>
      </c>
      <c r="D306" s="141" t="s">
        <v>288</v>
      </c>
      <c r="E306" s="142" t="s">
        <v>710</v>
      </c>
      <c r="F306" s="143" t="s">
        <v>711</v>
      </c>
      <c r="G306" s="144" t="s">
        <v>117</v>
      </c>
      <c r="H306" s="145">
        <v>80</v>
      </c>
      <c r="I306" s="145"/>
      <c r="J306" s="145">
        <f t="shared" si="111"/>
        <v>0</v>
      </c>
      <c r="K306" s="143"/>
      <c r="L306" s="146"/>
      <c r="M306" s="147"/>
      <c r="N306" s="148" t="s">
        <v>33</v>
      </c>
      <c r="O306" s="132">
        <v>0</v>
      </c>
      <c r="P306" s="132">
        <f t="shared" si="112"/>
        <v>0</v>
      </c>
      <c r="Q306" s="132">
        <v>0</v>
      </c>
      <c r="R306" s="132">
        <f t="shared" si="113"/>
        <v>0</v>
      </c>
      <c r="S306" s="132">
        <v>0</v>
      </c>
      <c r="T306" s="132">
        <f t="shared" si="114"/>
        <v>0</v>
      </c>
      <c r="U306" s="133"/>
      <c r="AR306" s="134" t="s">
        <v>129</v>
      </c>
      <c r="AT306" s="134" t="s">
        <v>288</v>
      </c>
      <c r="AU306" s="134" t="s">
        <v>75</v>
      </c>
      <c r="AY306" s="2" t="s">
        <v>111</v>
      </c>
      <c r="BE306" s="109">
        <f t="shared" si="115"/>
        <v>0</v>
      </c>
      <c r="BF306" s="109">
        <f t="shared" si="116"/>
        <v>0</v>
      </c>
      <c r="BG306" s="109">
        <f t="shared" si="117"/>
        <v>0</v>
      </c>
      <c r="BH306" s="109">
        <f t="shared" si="118"/>
        <v>0</v>
      </c>
      <c r="BI306" s="109">
        <f t="shared" si="119"/>
        <v>0</v>
      </c>
      <c r="BJ306" s="2" t="s">
        <v>75</v>
      </c>
      <c r="BK306" s="135">
        <f t="shared" si="120"/>
        <v>0</v>
      </c>
      <c r="BL306" s="2" t="s">
        <v>118</v>
      </c>
      <c r="BM306" s="134" t="s">
        <v>712</v>
      </c>
    </row>
    <row r="307" spans="1:65" ht="24" customHeight="1" x14ac:dyDescent="0.15">
      <c r="A307" s="13"/>
      <c r="B307" s="124"/>
      <c r="C307" s="141" t="s">
        <v>713</v>
      </c>
      <c r="D307" s="141" t="s">
        <v>288</v>
      </c>
      <c r="E307" s="142" t="s">
        <v>714</v>
      </c>
      <c r="F307" s="143" t="s">
        <v>715</v>
      </c>
      <c r="G307" s="144" t="s">
        <v>117</v>
      </c>
      <c r="H307" s="145">
        <v>80</v>
      </c>
      <c r="I307" s="145"/>
      <c r="J307" s="145">
        <f t="shared" si="111"/>
        <v>0</v>
      </c>
      <c r="K307" s="143"/>
      <c r="L307" s="146"/>
      <c r="M307" s="147"/>
      <c r="N307" s="148" t="s">
        <v>33</v>
      </c>
      <c r="O307" s="132">
        <v>0</v>
      </c>
      <c r="P307" s="132">
        <f t="shared" si="112"/>
        <v>0</v>
      </c>
      <c r="Q307" s="132">
        <v>0</v>
      </c>
      <c r="R307" s="132">
        <f t="shared" si="113"/>
        <v>0</v>
      </c>
      <c r="S307" s="132">
        <v>0</v>
      </c>
      <c r="T307" s="132">
        <f t="shared" si="114"/>
        <v>0</v>
      </c>
      <c r="U307" s="133"/>
      <c r="AR307" s="134" t="s">
        <v>129</v>
      </c>
      <c r="AT307" s="134" t="s">
        <v>288</v>
      </c>
      <c r="AU307" s="134" t="s">
        <v>75</v>
      </c>
      <c r="AY307" s="2" t="s">
        <v>111</v>
      </c>
      <c r="BE307" s="109">
        <f t="shared" si="115"/>
        <v>0</v>
      </c>
      <c r="BF307" s="109">
        <f t="shared" si="116"/>
        <v>0</v>
      </c>
      <c r="BG307" s="109">
        <f t="shared" si="117"/>
        <v>0</v>
      </c>
      <c r="BH307" s="109">
        <f t="shared" si="118"/>
        <v>0</v>
      </c>
      <c r="BI307" s="109">
        <f t="shared" si="119"/>
        <v>0</v>
      </c>
      <c r="BJ307" s="2" t="s">
        <v>75</v>
      </c>
      <c r="BK307" s="135">
        <f t="shared" si="120"/>
        <v>0</v>
      </c>
      <c r="BL307" s="2" t="s">
        <v>118</v>
      </c>
      <c r="BM307" s="134" t="s">
        <v>716</v>
      </c>
    </row>
    <row r="308" spans="1:65" ht="24" customHeight="1" x14ac:dyDescent="0.15">
      <c r="A308" s="13"/>
      <c r="B308" s="124"/>
      <c r="C308" s="125" t="s">
        <v>466</v>
      </c>
      <c r="D308" s="125" t="s">
        <v>114</v>
      </c>
      <c r="E308" s="126" t="s">
        <v>717</v>
      </c>
      <c r="F308" s="127" t="s">
        <v>718</v>
      </c>
      <c r="G308" s="128" t="s">
        <v>117</v>
      </c>
      <c r="H308" s="129">
        <v>8</v>
      </c>
      <c r="I308" s="129"/>
      <c r="J308" s="129">
        <f t="shared" si="111"/>
        <v>0</v>
      </c>
      <c r="K308" s="127"/>
      <c r="L308" s="14"/>
      <c r="M308" s="130"/>
      <c r="N308" s="131" t="s">
        <v>33</v>
      </c>
      <c r="O308" s="132">
        <v>0</v>
      </c>
      <c r="P308" s="132">
        <f t="shared" si="112"/>
        <v>0</v>
      </c>
      <c r="Q308" s="132">
        <v>0</v>
      </c>
      <c r="R308" s="132">
        <f t="shared" si="113"/>
        <v>0</v>
      </c>
      <c r="S308" s="132">
        <v>0</v>
      </c>
      <c r="T308" s="132">
        <f t="shared" si="114"/>
        <v>0</v>
      </c>
      <c r="U308" s="133"/>
      <c r="AR308" s="134" t="s">
        <v>118</v>
      </c>
      <c r="AT308" s="134" t="s">
        <v>114</v>
      </c>
      <c r="AU308" s="134" t="s">
        <v>75</v>
      </c>
      <c r="AY308" s="2" t="s">
        <v>111</v>
      </c>
      <c r="BE308" s="109">
        <f t="shared" si="115"/>
        <v>0</v>
      </c>
      <c r="BF308" s="109">
        <f t="shared" si="116"/>
        <v>0</v>
      </c>
      <c r="BG308" s="109">
        <f t="shared" si="117"/>
        <v>0</v>
      </c>
      <c r="BH308" s="109">
        <f t="shared" si="118"/>
        <v>0</v>
      </c>
      <c r="BI308" s="109">
        <f t="shared" si="119"/>
        <v>0</v>
      </c>
      <c r="BJ308" s="2" t="s">
        <v>75</v>
      </c>
      <c r="BK308" s="135">
        <f t="shared" si="120"/>
        <v>0</v>
      </c>
      <c r="BL308" s="2" t="s">
        <v>118</v>
      </c>
      <c r="BM308" s="134" t="s">
        <v>719</v>
      </c>
    </row>
    <row r="309" spans="1:65" ht="36" customHeight="1" x14ac:dyDescent="0.15">
      <c r="A309" s="13"/>
      <c r="B309" s="124"/>
      <c r="C309" s="141" t="s">
        <v>720</v>
      </c>
      <c r="D309" s="141" t="s">
        <v>288</v>
      </c>
      <c r="E309" s="142" t="s">
        <v>721</v>
      </c>
      <c r="F309" s="143" t="s">
        <v>722</v>
      </c>
      <c r="G309" s="144" t="s">
        <v>167</v>
      </c>
      <c r="H309" s="145">
        <v>16</v>
      </c>
      <c r="I309" s="145"/>
      <c r="J309" s="145">
        <f t="shared" si="111"/>
        <v>0</v>
      </c>
      <c r="K309" s="143"/>
      <c r="L309" s="146"/>
      <c r="M309" s="147"/>
      <c r="N309" s="148" t="s">
        <v>33</v>
      </c>
      <c r="O309" s="132">
        <v>0</v>
      </c>
      <c r="P309" s="132">
        <f t="shared" si="112"/>
        <v>0</v>
      </c>
      <c r="Q309" s="132">
        <v>0</v>
      </c>
      <c r="R309" s="132">
        <f t="shared" si="113"/>
        <v>0</v>
      </c>
      <c r="S309" s="132">
        <v>0</v>
      </c>
      <c r="T309" s="132">
        <f t="shared" si="114"/>
        <v>0</v>
      </c>
      <c r="U309" s="133"/>
      <c r="AR309" s="134" t="s">
        <v>129</v>
      </c>
      <c r="AT309" s="134" t="s">
        <v>288</v>
      </c>
      <c r="AU309" s="134" t="s">
        <v>75</v>
      </c>
      <c r="AY309" s="2" t="s">
        <v>111</v>
      </c>
      <c r="BE309" s="109">
        <f t="shared" si="115"/>
        <v>0</v>
      </c>
      <c r="BF309" s="109">
        <f t="shared" si="116"/>
        <v>0</v>
      </c>
      <c r="BG309" s="109">
        <f t="shared" si="117"/>
        <v>0</v>
      </c>
      <c r="BH309" s="109">
        <f t="shared" si="118"/>
        <v>0</v>
      </c>
      <c r="BI309" s="109">
        <f t="shared" si="119"/>
        <v>0</v>
      </c>
      <c r="BJ309" s="2" t="s">
        <v>75</v>
      </c>
      <c r="BK309" s="135">
        <f t="shared" si="120"/>
        <v>0</v>
      </c>
      <c r="BL309" s="2" t="s">
        <v>118</v>
      </c>
      <c r="BM309" s="134" t="s">
        <v>723</v>
      </c>
    </row>
    <row r="310" spans="1:65" s="111" customFormat="1" ht="22.9" customHeight="1" x14ac:dyDescent="0.2">
      <c r="B310" s="112"/>
      <c r="D310" s="113" t="s">
        <v>66</v>
      </c>
      <c r="E310" s="122" t="s">
        <v>235</v>
      </c>
      <c r="F310" s="122" t="s">
        <v>236</v>
      </c>
      <c r="J310" s="123">
        <f>BK310</f>
        <v>0</v>
      </c>
      <c r="L310" s="112"/>
      <c r="M310" s="116"/>
      <c r="N310" s="117"/>
      <c r="O310" s="117"/>
      <c r="P310" s="118">
        <f>SUM(P311:P342)</f>
        <v>75.536053999999993</v>
      </c>
      <c r="Q310" s="117"/>
      <c r="R310" s="118">
        <f>SUM(R311:R342)</f>
        <v>0.38902799999999998</v>
      </c>
      <c r="S310" s="117"/>
      <c r="T310" s="118">
        <f>SUM(T311:T342)</f>
        <v>0</v>
      </c>
      <c r="U310" s="119"/>
      <c r="AR310" s="113" t="s">
        <v>10</v>
      </c>
      <c r="AT310" s="120" t="s">
        <v>66</v>
      </c>
      <c r="AU310" s="120" t="s">
        <v>10</v>
      </c>
      <c r="AY310" s="113" t="s">
        <v>111</v>
      </c>
      <c r="BK310" s="121">
        <f>SUM(BK311:BK342)</f>
        <v>0</v>
      </c>
    </row>
    <row r="311" spans="1:65" s="13" customFormat="1" ht="24" customHeight="1" x14ac:dyDescent="0.15">
      <c r="B311" s="124"/>
      <c r="C311" s="125" t="s">
        <v>473</v>
      </c>
      <c r="D311" s="125" t="s">
        <v>114</v>
      </c>
      <c r="E311" s="126" t="s">
        <v>724</v>
      </c>
      <c r="F311" s="127" t="s">
        <v>725</v>
      </c>
      <c r="G311" s="128" t="s">
        <v>449</v>
      </c>
      <c r="H311" s="129">
        <v>196.93799999999999</v>
      </c>
      <c r="I311" s="129"/>
      <c r="J311" s="129">
        <f t="shared" ref="J311:J335" si="121">ROUND(I311*H311,3)</f>
        <v>0</v>
      </c>
      <c r="K311" s="127"/>
      <c r="L311" s="14"/>
      <c r="M311" s="130"/>
      <c r="N311" s="131" t="s">
        <v>33</v>
      </c>
      <c r="O311" s="132">
        <v>0</v>
      </c>
      <c r="P311" s="132">
        <f t="shared" ref="P311:P323" si="122">O311*H311</f>
        <v>0</v>
      </c>
      <c r="Q311" s="132">
        <v>0</v>
      </c>
      <c r="R311" s="132">
        <f t="shared" ref="R311:R323" si="123">Q311*H311</f>
        <v>0</v>
      </c>
      <c r="S311" s="132">
        <v>0</v>
      </c>
      <c r="T311" s="132">
        <f t="shared" ref="T311:T323" si="124">S311*H311</f>
        <v>0</v>
      </c>
      <c r="U311" s="133"/>
      <c r="AR311" s="134" t="s">
        <v>118</v>
      </c>
      <c r="AT311" s="134" t="s">
        <v>114</v>
      </c>
      <c r="AU311" s="134" t="s">
        <v>75</v>
      </c>
      <c r="AY311" s="2" t="s">
        <v>111</v>
      </c>
      <c r="BE311" s="109">
        <f t="shared" ref="BE311:BE323" si="125">IF(N311="základná",J311,0)</f>
        <v>0</v>
      </c>
      <c r="BF311" s="109">
        <f t="shared" ref="BF311:BF323" si="126">IF(N311="znížená",J311,0)</f>
        <v>0</v>
      </c>
      <c r="BG311" s="109">
        <f t="shared" ref="BG311:BG323" si="127">IF(N311="zákl. prenesená",J311,0)</f>
        <v>0</v>
      </c>
      <c r="BH311" s="109">
        <f t="shared" ref="BH311:BH323" si="128">IF(N311="zníž. prenesená",J311,0)</f>
        <v>0</v>
      </c>
      <c r="BI311" s="109">
        <f t="shared" ref="BI311:BI323" si="129">IF(N311="nulová",J311,0)</f>
        <v>0</v>
      </c>
      <c r="BJ311" s="2" t="s">
        <v>75</v>
      </c>
      <c r="BK311" s="135">
        <f t="shared" ref="BK311:BK323" si="130">ROUND(I311*H311,3)</f>
        <v>0</v>
      </c>
      <c r="BL311" s="2" t="s">
        <v>118</v>
      </c>
      <c r="BM311" s="134" t="s">
        <v>726</v>
      </c>
    </row>
    <row r="312" spans="1:65" s="13" customFormat="1" ht="24" customHeight="1" x14ac:dyDescent="0.15">
      <c r="B312" s="124"/>
      <c r="C312" s="125">
        <v>320</v>
      </c>
      <c r="D312" s="125" t="s">
        <v>114</v>
      </c>
      <c r="E312" s="126" t="s">
        <v>727</v>
      </c>
      <c r="F312" s="127" t="s">
        <v>728</v>
      </c>
      <c r="G312" s="128" t="s">
        <v>729</v>
      </c>
      <c r="H312" s="129">
        <v>1</v>
      </c>
      <c r="I312" s="129"/>
      <c r="J312" s="129">
        <f t="shared" si="121"/>
        <v>0</v>
      </c>
      <c r="K312" s="127"/>
      <c r="L312" s="14"/>
      <c r="M312" s="130"/>
      <c r="N312" s="131" t="s">
        <v>33</v>
      </c>
      <c r="O312" s="132">
        <v>0</v>
      </c>
      <c r="P312" s="132">
        <f t="shared" si="122"/>
        <v>0</v>
      </c>
      <c r="Q312" s="132">
        <v>0</v>
      </c>
      <c r="R312" s="132">
        <f t="shared" si="123"/>
        <v>0</v>
      </c>
      <c r="S312" s="132">
        <v>0</v>
      </c>
      <c r="T312" s="132">
        <f t="shared" si="124"/>
        <v>0</v>
      </c>
      <c r="U312" s="133"/>
      <c r="AR312" s="134" t="s">
        <v>118</v>
      </c>
      <c r="AT312" s="134" t="s">
        <v>114</v>
      </c>
      <c r="AU312" s="134" t="s">
        <v>75</v>
      </c>
      <c r="AY312" s="2" t="s">
        <v>111</v>
      </c>
      <c r="BE312" s="109">
        <f t="shared" si="125"/>
        <v>0</v>
      </c>
      <c r="BF312" s="109">
        <f t="shared" si="126"/>
        <v>0</v>
      </c>
      <c r="BG312" s="109">
        <f t="shared" si="127"/>
        <v>0</v>
      </c>
      <c r="BH312" s="109">
        <f t="shared" si="128"/>
        <v>0</v>
      </c>
      <c r="BI312" s="109">
        <f t="shared" si="129"/>
        <v>0</v>
      </c>
      <c r="BJ312" s="2" t="s">
        <v>75</v>
      </c>
      <c r="BK312" s="135">
        <f t="shared" si="130"/>
        <v>0</v>
      </c>
      <c r="BL312" s="2" t="s">
        <v>118</v>
      </c>
      <c r="BM312" s="134" t="s">
        <v>726</v>
      </c>
    </row>
    <row r="313" spans="1:65" s="13" customFormat="1" ht="24" customHeight="1" x14ac:dyDescent="0.15">
      <c r="B313" s="124"/>
      <c r="C313" s="125">
        <v>321</v>
      </c>
      <c r="D313" s="125" t="s">
        <v>114</v>
      </c>
      <c r="E313" s="126" t="s">
        <v>730</v>
      </c>
      <c r="F313" s="127" t="s">
        <v>731</v>
      </c>
      <c r="G313" s="128" t="s">
        <v>729</v>
      </c>
      <c r="H313" s="129">
        <v>1</v>
      </c>
      <c r="I313" s="129"/>
      <c r="J313" s="129">
        <f t="shared" si="121"/>
        <v>0</v>
      </c>
      <c r="K313" s="127"/>
      <c r="L313" s="14"/>
      <c r="M313" s="130"/>
      <c r="N313" s="131" t="s">
        <v>33</v>
      </c>
      <c r="O313" s="132">
        <v>0</v>
      </c>
      <c r="P313" s="132">
        <f t="shared" si="122"/>
        <v>0</v>
      </c>
      <c r="Q313" s="132">
        <v>0</v>
      </c>
      <c r="R313" s="132">
        <f t="shared" si="123"/>
        <v>0</v>
      </c>
      <c r="S313" s="132">
        <v>0</v>
      </c>
      <c r="T313" s="132">
        <f t="shared" si="124"/>
        <v>0</v>
      </c>
      <c r="U313" s="133"/>
      <c r="AR313" s="134" t="s">
        <v>118</v>
      </c>
      <c r="AT313" s="134" t="s">
        <v>114</v>
      </c>
      <c r="AU313" s="134" t="s">
        <v>75</v>
      </c>
      <c r="AY313" s="2" t="s">
        <v>111</v>
      </c>
      <c r="BE313" s="109">
        <f t="shared" si="125"/>
        <v>0</v>
      </c>
      <c r="BF313" s="109">
        <f t="shared" si="126"/>
        <v>0</v>
      </c>
      <c r="BG313" s="109">
        <f t="shared" si="127"/>
        <v>0</v>
      </c>
      <c r="BH313" s="109">
        <f t="shared" si="128"/>
        <v>0</v>
      </c>
      <c r="BI313" s="109">
        <f t="shared" si="129"/>
        <v>0</v>
      </c>
      <c r="BJ313" s="2" t="s">
        <v>75</v>
      </c>
      <c r="BK313" s="135">
        <f t="shared" si="130"/>
        <v>0</v>
      </c>
      <c r="BL313" s="2" t="s">
        <v>118</v>
      </c>
      <c r="BM313" s="134" t="s">
        <v>726</v>
      </c>
    </row>
    <row r="314" spans="1:65" s="13" customFormat="1" ht="24" customHeight="1" x14ac:dyDescent="0.15">
      <c r="B314" s="124"/>
      <c r="C314" s="125" t="s">
        <v>732</v>
      </c>
      <c r="D314" s="125" t="s">
        <v>114</v>
      </c>
      <c r="E314" s="126" t="s">
        <v>733</v>
      </c>
      <c r="F314" s="127" t="s">
        <v>734</v>
      </c>
      <c r="G314" s="128" t="s">
        <v>133</v>
      </c>
      <c r="H314" s="129">
        <v>12.505000000000001</v>
      </c>
      <c r="I314" s="129"/>
      <c r="J314" s="129">
        <f t="shared" si="121"/>
        <v>0</v>
      </c>
      <c r="K314" s="127"/>
      <c r="L314" s="14"/>
      <c r="M314" s="130"/>
      <c r="N314" s="131" t="s">
        <v>33</v>
      </c>
      <c r="O314" s="132">
        <v>0</v>
      </c>
      <c r="P314" s="132">
        <f t="shared" si="122"/>
        <v>0</v>
      </c>
      <c r="Q314" s="132">
        <v>0</v>
      </c>
      <c r="R314" s="132">
        <f t="shared" si="123"/>
        <v>0</v>
      </c>
      <c r="S314" s="132">
        <v>0</v>
      </c>
      <c r="T314" s="132">
        <f t="shared" si="124"/>
        <v>0</v>
      </c>
      <c r="U314" s="133"/>
      <c r="AR314" s="134" t="s">
        <v>118</v>
      </c>
      <c r="AT314" s="134" t="s">
        <v>114</v>
      </c>
      <c r="AU314" s="134" t="s">
        <v>75</v>
      </c>
      <c r="AY314" s="2" t="s">
        <v>111</v>
      </c>
      <c r="BE314" s="109">
        <f t="shared" si="125"/>
        <v>0</v>
      </c>
      <c r="BF314" s="109">
        <f t="shared" si="126"/>
        <v>0</v>
      </c>
      <c r="BG314" s="109">
        <f t="shared" si="127"/>
        <v>0</v>
      </c>
      <c r="BH314" s="109">
        <f t="shared" si="128"/>
        <v>0</v>
      </c>
      <c r="BI314" s="109">
        <f t="shared" si="129"/>
        <v>0</v>
      </c>
      <c r="BJ314" s="2" t="s">
        <v>75</v>
      </c>
      <c r="BK314" s="135">
        <f t="shared" si="130"/>
        <v>0</v>
      </c>
      <c r="BL314" s="2" t="s">
        <v>118</v>
      </c>
      <c r="BM314" s="134" t="s">
        <v>735</v>
      </c>
    </row>
    <row r="315" spans="1:65" s="13" customFormat="1" ht="24" customHeight="1" x14ac:dyDescent="0.15">
      <c r="B315" s="124"/>
      <c r="C315" s="125" t="s">
        <v>477</v>
      </c>
      <c r="D315" s="125" t="s">
        <v>114</v>
      </c>
      <c r="E315" s="126" t="s">
        <v>736</v>
      </c>
      <c r="F315" s="127" t="s">
        <v>737</v>
      </c>
      <c r="G315" s="128" t="s">
        <v>133</v>
      </c>
      <c r="H315" s="129">
        <v>0.48</v>
      </c>
      <c r="I315" s="129"/>
      <c r="J315" s="129">
        <f t="shared" si="121"/>
        <v>0</v>
      </c>
      <c r="K315" s="127"/>
      <c r="L315" s="14"/>
      <c r="M315" s="130"/>
      <c r="N315" s="131" t="s">
        <v>33</v>
      </c>
      <c r="O315" s="132">
        <v>0</v>
      </c>
      <c r="P315" s="132">
        <f t="shared" si="122"/>
        <v>0</v>
      </c>
      <c r="Q315" s="132">
        <v>0</v>
      </c>
      <c r="R315" s="132">
        <f t="shared" si="123"/>
        <v>0</v>
      </c>
      <c r="S315" s="132">
        <v>0</v>
      </c>
      <c r="T315" s="132">
        <f t="shared" si="124"/>
        <v>0</v>
      </c>
      <c r="U315" s="133"/>
      <c r="AR315" s="134" t="s">
        <v>118</v>
      </c>
      <c r="AT315" s="134" t="s">
        <v>114</v>
      </c>
      <c r="AU315" s="134" t="s">
        <v>75</v>
      </c>
      <c r="AY315" s="2" t="s">
        <v>111</v>
      </c>
      <c r="BE315" s="109">
        <f t="shared" si="125"/>
        <v>0</v>
      </c>
      <c r="BF315" s="109">
        <f t="shared" si="126"/>
        <v>0</v>
      </c>
      <c r="BG315" s="109">
        <f t="shared" si="127"/>
        <v>0</v>
      </c>
      <c r="BH315" s="109">
        <f t="shared" si="128"/>
        <v>0</v>
      </c>
      <c r="BI315" s="109">
        <f t="shared" si="129"/>
        <v>0</v>
      </c>
      <c r="BJ315" s="2" t="s">
        <v>75</v>
      </c>
      <c r="BK315" s="135">
        <f t="shared" si="130"/>
        <v>0</v>
      </c>
      <c r="BL315" s="2" t="s">
        <v>118</v>
      </c>
      <c r="BM315" s="134" t="s">
        <v>738</v>
      </c>
    </row>
    <row r="316" spans="1:65" ht="24" customHeight="1" x14ac:dyDescent="0.15">
      <c r="A316" s="13"/>
      <c r="B316" s="124"/>
      <c r="C316" s="141" t="s">
        <v>739</v>
      </c>
      <c r="D316" s="141" t="s">
        <v>288</v>
      </c>
      <c r="E316" s="142" t="s">
        <v>740</v>
      </c>
      <c r="F316" s="143" t="s">
        <v>741</v>
      </c>
      <c r="G316" s="144" t="s">
        <v>133</v>
      </c>
      <c r="H316" s="145">
        <v>0.48</v>
      </c>
      <c r="I316" s="145"/>
      <c r="J316" s="145">
        <f t="shared" si="121"/>
        <v>0</v>
      </c>
      <c r="K316" s="143"/>
      <c r="L316" s="146"/>
      <c r="M316" s="147"/>
      <c r="N316" s="148" t="s">
        <v>33</v>
      </c>
      <c r="O316" s="132">
        <v>0</v>
      </c>
      <c r="P316" s="132">
        <f t="shared" si="122"/>
        <v>0</v>
      </c>
      <c r="Q316" s="132">
        <v>0</v>
      </c>
      <c r="R316" s="132">
        <f t="shared" si="123"/>
        <v>0</v>
      </c>
      <c r="S316" s="132">
        <v>0</v>
      </c>
      <c r="T316" s="132">
        <f t="shared" si="124"/>
        <v>0</v>
      </c>
      <c r="U316" s="133"/>
      <c r="AR316" s="134" t="s">
        <v>129</v>
      </c>
      <c r="AT316" s="134" t="s">
        <v>288</v>
      </c>
      <c r="AU316" s="134" t="s">
        <v>75</v>
      </c>
      <c r="AY316" s="2" t="s">
        <v>111</v>
      </c>
      <c r="BE316" s="109">
        <f t="shared" si="125"/>
        <v>0</v>
      </c>
      <c r="BF316" s="109">
        <f t="shared" si="126"/>
        <v>0</v>
      </c>
      <c r="BG316" s="109">
        <f t="shared" si="127"/>
        <v>0</v>
      </c>
      <c r="BH316" s="109">
        <f t="shared" si="128"/>
        <v>0</v>
      </c>
      <c r="BI316" s="109">
        <f t="shared" si="129"/>
        <v>0</v>
      </c>
      <c r="BJ316" s="2" t="s">
        <v>75</v>
      </c>
      <c r="BK316" s="135">
        <f t="shared" si="130"/>
        <v>0</v>
      </c>
      <c r="BL316" s="2" t="s">
        <v>118</v>
      </c>
      <c r="BM316" s="134" t="s">
        <v>742</v>
      </c>
    </row>
    <row r="317" spans="1:65" ht="16.5" customHeight="1" x14ac:dyDescent="0.15">
      <c r="A317" s="13"/>
      <c r="B317" s="124"/>
      <c r="C317" s="125" t="s">
        <v>480</v>
      </c>
      <c r="D317" s="125" t="s">
        <v>114</v>
      </c>
      <c r="E317" s="126" t="s">
        <v>743</v>
      </c>
      <c r="F317" s="127" t="s">
        <v>744</v>
      </c>
      <c r="G317" s="128" t="s">
        <v>167</v>
      </c>
      <c r="H317" s="129">
        <v>3.2</v>
      </c>
      <c r="I317" s="129"/>
      <c r="J317" s="129">
        <f t="shared" si="121"/>
        <v>0</v>
      </c>
      <c r="K317" s="127"/>
      <c r="L317" s="14"/>
      <c r="M317" s="130"/>
      <c r="N317" s="131" t="s">
        <v>33</v>
      </c>
      <c r="O317" s="132">
        <v>0</v>
      </c>
      <c r="P317" s="132">
        <f t="shared" si="122"/>
        <v>0</v>
      </c>
      <c r="Q317" s="132">
        <v>0</v>
      </c>
      <c r="R317" s="132">
        <f t="shared" si="123"/>
        <v>0</v>
      </c>
      <c r="S317" s="132">
        <v>0</v>
      </c>
      <c r="T317" s="132">
        <f t="shared" si="124"/>
        <v>0</v>
      </c>
      <c r="U317" s="133"/>
      <c r="AR317" s="134" t="s">
        <v>118</v>
      </c>
      <c r="AT317" s="134" t="s">
        <v>114</v>
      </c>
      <c r="AU317" s="134" t="s">
        <v>75</v>
      </c>
      <c r="AY317" s="2" t="s">
        <v>111</v>
      </c>
      <c r="BE317" s="109">
        <f t="shared" si="125"/>
        <v>0</v>
      </c>
      <c r="BF317" s="109">
        <f t="shared" si="126"/>
        <v>0</v>
      </c>
      <c r="BG317" s="109">
        <f t="shared" si="127"/>
        <v>0</v>
      </c>
      <c r="BH317" s="109">
        <f t="shared" si="128"/>
        <v>0</v>
      </c>
      <c r="BI317" s="109">
        <f t="shared" si="129"/>
        <v>0</v>
      </c>
      <c r="BJ317" s="2" t="s">
        <v>75</v>
      </c>
      <c r="BK317" s="135">
        <f t="shared" si="130"/>
        <v>0</v>
      </c>
      <c r="BL317" s="2" t="s">
        <v>118</v>
      </c>
      <c r="BM317" s="134" t="s">
        <v>745</v>
      </c>
    </row>
    <row r="318" spans="1:65" ht="36" customHeight="1" x14ac:dyDescent="0.15">
      <c r="A318" s="13"/>
      <c r="B318" s="124"/>
      <c r="C318" s="141" t="s">
        <v>746</v>
      </c>
      <c r="D318" s="141" t="s">
        <v>288</v>
      </c>
      <c r="E318" s="142" t="s">
        <v>747</v>
      </c>
      <c r="F318" s="143" t="s">
        <v>748</v>
      </c>
      <c r="G318" s="144" t="s">
        <v>167</v>
      </c>
      <c r="H318" s="145">
        <v>3.2639999999999998</v>
      </c>
      <c r="I318" s="145"/>
      <c r="J318" s="145">
        <f t="shared" si="121"/>
        <v>0</v>
      </c>
      <c r="K318" s="143"/>
      <c r="L318" s="146"/>
      <c r="M318" s="147"/>
      <c r="N318" s="148" t="s">
        <v>33</v>
      </c>
      <c r="O318" s="132">
        <v>0</v>
      </c>
      <c r="P318" s="132">
        <f t="shared" si="122"/>
        <v>0</v>
      </c>
      <c r="Q318" s="132">
        <v>0</v>
      </c>
      <c r="R318" s="132">
        <f t="shared" si="123"/>
        <v>0</v>
      </c>
      <c r="S318" s="132">
        <v>0</v>
      </c>
      <c r="T318" s="132">
        <f t="shared" si="124"/>
        <v>0</v>
      </c>
      <c r="U318" s="133"/>
      <c r="AR318" s="134" t="s">
        <v>129</v>
      </c>
      <c r="AT318" s="134" t="s">
        <v>288</v>
      </c>
      <c r="AU318" s="134" t="s">
        <v>75</v>
      </c>
      <c r="AY318" s="2" t="s">
        <v>111</v>
      </c>
      <c r="BE318" s="109">
        <f t="shared" si="125"/>
        <v>0</v>
      </c>
      <c r="BF318" s="109">
        <f t="shared" si="126"/>
        <v>0</v>
      </c>
      <c r="BG318" s="109">
        <f t="shared" si="127"/>
        <v>0</v>
      </c>
      <c r="BH318" s="109">
        <f t="shared" si="128"/>
        <v>0</v>
      </c>
      <c r="BI318" s="109">
        <f t="shared" si="129"/>
        <v>0</v>
      </c>
      <c r="BJ318" s="2" t="s">
        <v>75</v>
      </c>
      <c r="BK318" s="135">
        <f t="shared" si="130"/>
        <v>0</v>
      </c>
      <c r="BL318" s="2" t="s">
        <v>118</v>
      </c>
      <c r="BM318" s="134" t="s">
        <v>749</v>
      </c>
    </row>
    <row r="319" spans="1:65" ht="24" customHeight="1" x14ac:dyDescent="0.15">
      <c r="A319" s="13"/>
      <c r="B319" s="124"/>
      <c r="C319" s="125" t="s">
        <v>484</v>
      </c>
      <c r="D319" s="125" t="s">
        <v>114</v>
      </c>
      <c r="E319" s="126" t="s">
        <v>750</v>
      </c>
      <c r="F319" s="127" t="s">
        <v>919</v>
      </c>
      <c r="G319" s="128" t="s">
        <v>117</v>
      </c>
      <c r="H319" s="129">
        <v>4</v>
      </c>
      <c r="I319" s="129"/>
      <c r="J319" s="129">
        <f t="shared" si="121"/>
        <v>0</v>
      </c>
      <c r="K319" s="127"/>
      <c r="L319" s="14"/>
      <c r="M319" s="130"/>
      <c r="N319" s="131" t="s">
        <v>33</v>
      </c>
      <c r="O319" s="132">
        <v>0</v>
      </c>
      <c r="P319" s="132">
        <f t="shared" si="122"/>
        <v>0</v>
      </c>
      <c r="Q319" s="132">
        <v>0</v>
      </c>
      <c r="R319" s="132">
        <f t="shared" si="123"/>
        <v>0</v>
      </c>
      <c r="S319" s="132">
        <v>0</v>
      </c>
      <c r="T319" s="132">
        <f t="shared" si="124"/>
        <v>0</v>
      </c>
      <c r="U319" s="133"/>
      <c r="AR319" s="134" t="s">
        <v>118</v>
      </c>
      <c r="AT319" s="134" t="s">
        <v>114</v>
      </c>
      <c r="AU319" s="134" t="s">
        <v>75</v>
      </c>
      <c r="AY319" s="2" t="s">
        <v>111</v>
      </c>
      <c r="BE319" s="109">
        <f t="shared" si="125"/>
        <v>0</v>
      </c>
      <c r="BF319" s="109">
        <f t="shared" si="126"/>
        <v>0</v>
      </c>
      <c r="BG319" s="109">
        <f t="shared" si="127"/>
        <v>0</v>
      </c>
      <c r="BH319" s="109">
        <f t="shared" si="128"/>
        <v>0</v>
      </c>
      <c r="BI319" s="109">
        <f t="shared" si="129"/>
        <v>0</v>
      </c>
      <c r="BJ319" s="2" t="s">
        <v>75</v>
      </c>
      <c r="BK319" s="135">
        <f t="shared" si="130"/>
        <v>0</v>
      </c>
      <c r="BL319" s="2" t="s">
        <v>118</v>
      </c>
      <c r="BM319" s="134" t="s">
        <v>751</v>
      </c>
    </row>
    <row r="320" spans="1:65" ht="36" customHeight="1" x14ac:dyDescent="0.15">
      <c r="A320" s="13"/>
      <c r="B320" s="124"/>
      <c r="C320" s="141" t="s">
        <v>752</v>
      </c>
      <c r="D320" s="141" t="s">
        <v>288</v>
      </c>
      <c r="E320" s="142" t="s">
        <v>753</v>
      </c>
      <c r="F320" s="143" t="s">
        <v>920</v>
      </c>
      <c r="G320" s="144" t="s">
        <v>117</v>
      </c>
      <c r="H320" s="145">
        <v>1</v>
      </c>
      <c r="I320" s="145"/>
      <c r="J320" s="145">
        <f t="shared" si="121"/>
        <v>0</v>
      </c>
      <c r="K320" s="143"/>
      <c r="L320" s="146"/>
      <c r="M320" s="147"/>
      <c r="N320" s="148" t="s">
        <v>33</v>
      </c>
      <c r="O320" s="132">
        <v>0</v>
      </c>
      <c r="P320" s="132">
        <f t="shared" si="122"/>
        <v>0</v>
      </c>
      <c r="Q320" s="132">
        <v>0</v>
      </c>
      <c r="R320" s="132">
        <f t="shared" si="123"/>
        <v>0</v>
      </c>
      <c r="S320" s="132">
        <v>0</v>
      </c>
      <c r="T320" s="132">
        <f t="shared" si="124"/>
        <v>0</v>
      </c>
      <c r="U320" s="133"/>
      <c r="AR320" s="134" t="s">
        <v>129</v>
      </c>
      <c r="AT320" s="134" t="s">
        <v>288</v>
      </c>
      <c r="AU320" s="134" t="s">
        <v>75</v>
      </c>
      <c r="AY320" s="2" t="s">
        <v>111</v>
      </c>
      <c r="BE320" s="109">
        <f t="shared" si="125"/>
        <v>0</v>
      </c>
      <c r="BF320" s="109">
        <f t="shared" si="126"/>
        <v>0</v>
      </c>
      <c r="BG320" s="109">
        <f t="shared" si="127"/>
        <v>0</v>
      </c>
      <c r="BH320" s="109">
        <f t="shared" si="128"/>
        <v>0</v>
      </c>
      <c r="BI320" s="109">
        <f t="shared" si="129"/>
        <v>0</v>
      </c>
      <c r="BJ320" s="2" t="s">
        <v>75</v>
      </c>
      <c r="BK320" s="135">
        <f t="shared" si="130"/>
        <v>0</v>
      </c>
      <c r="BL320" s="2" t="s">
        <v>118</v>
      </c>
      <c r="BM320" s="134" t="s">
        <v>754</v>
      </c>
    </row>
    <row r="321" spans="1:65" ht="24" customHeight="1" x14ac:dyDescent="0.15">
      <c r="A321" s="13"/>
      <c r="B321" s="124"/>
      <c r="C321" s="141" t="s">
        <v>487</v>
      </c>
      <c r="D321" s="141" t="s">
        <v>288</v>
      </c>
      <c r="E321" s="142" t="s">
        <v>755</v>
      </c>
      <c r="F321" s="143" t="s">
        <v>921</v>
      </c>
      <c r="G321" s="144" t="s">
        <v>117</v>
      </c>
      <c r="H321" s="145">
        <v>1</v>
      </c>
      <c r="I321" s="145"/>
      <c r="J321" s="145">
        <f t="shared" si="121"/>
        <v>0</v>
      </c>
      <c r="K321" s="143"/>
      <c r="L321" s="146"/>
      <c r="M321" s="147"/>
      <c r="N321" s="148" t="s">
        <v>33</v>
      </c>
      <c r="O321" s="132">
        <v>0</v>
      </c>
      <c r="P321" s="132">
        <f t="shared" si="122"/>
        <v>0</v>
      </c>
      <c r="Q321" s="132">
        <v>0</v>
      </c>
      <c r="R321" s="132">
        <f t="shared" si="123"/>
        <v>0</v>
      </c>
      <c r="S321" s="132">
        <v>0</v>
      </c>
      <c r="T321" s="132">
        <f t="shared" si="124"/>
        <v>0</v>
      </c>
      <c r="U321" s="133"/>
      <c r="AR321" s="134" t="s">
        <v>129</v>
      </c>
      <c r="AT321" s="134" t="s">
        <v>288</v>
      </c>
      <c r="AU321" s="134" t="s">
        <v>75</v>
      </c>
      <c r="AY321" s="2" t="s">
        <v>111</v>
      </c>
      <c r="BE321" s="109">
        <f t="shared" si="125"/>
        <v>0</v>
      </c>
      <c r="BF321" s="109">
        <f t="shared" si="126"/>
        <v>0</v>
      </c>
      <c r="BG321" s="109">
        <f t="shared" si="127"/>
        <v>0</v>
      </c>
      <c r="BH321" s="109">
        <f t="shared" si="128"/>
        <v>0</v>
      </c>
      <c r="BI321" s="109">
        <f t="shared" si="129"/>
        <v>0</v>
      </c>
      <c r="BJ321" s="2" t="s">
        <v>75</v>
      </c>
      <c r="BK321" s="135">
        <f t="shared" si="130"/>
        <v>0</v>
      </c>
      <c r="BL321" s="2" t="s">
        <v>118</v>
      </c>
      <c r="BM321" s="134" t="s">
        <v>756</v>
      </c>
    </row>
    <row r="322" spans="1:65" ht="34.5" customHeight="1" x14ac:dyDescent="0.15">
      <c r="A322" s="13"/>
      <c r="B322" s="124"/>
      <c r="C322" s="141" t="s">
        <v>757</v>
      </c>
      <c r="D322" s="141" t="s">
        <v>288</v>
      </c>
      <c r="E322" s="142" t="s">
        <v>758</v>
      </c>
      <c r="F322" s="143" t="s">
        <v>922</v>
      </c>
      <c r="G322" s="144" t="s">
        <v>117</v>
      </c>
      <c r="H322" s="145">
        <v>1</v>
      </c>
      <c r="I322" s="145"/>
      <c r="J322" s="145">
        <f t="shared" si="121"/>
        <v>0</v>
      </c>
      <c r="K322" s="143"/>
      <c r="L322" s="146"/>
      <c r="M322" s="147"/>
      <c r="N322" s="148" t="s">
        <v>33</v>
      </c>
      <c r="O322" s="132">
        <v>0</v>
      </c>
      <c r="P322" s="132">
        <f t="shared" si="122"/>
        <v>0</v>
      </c>
      <c r="Q322" s="132">
        <v>0</v>
      </c>
      <c r="R322" s="132">
        <f t="shared" si="123"/>
        <v>0</v>
      </c>
      <c r="S322" s="132">
        <v>0</v>
      </c>
      <c r="T322" s="132">
        <f t="shared" si="124"/>
        <v>0</v>
      </c>
      <c r="U322" s="133"/>
      <c r="AR322" s="134" t="s">
        <v>129</v>
      </c>
      <c r="AT322" s="134" t="s">
        <v>288</v>
      </c>
      <c r="AU322" s="134" t="s">
        <v>75</v>
      </c>
      <c r="AY322" s="2" t="s">
        <v>111</v>
      </c>
      <c r="BE322" s="109">
        <f t="shared" si="125"/>
        <v>0</v>
      </c>
      <c r="BF322" s="109">
        <f t="shared" si="126"/>
        <v>0</v>
      </c>
      <c r="BG322" s="109">
        <f t="shared" si="127"/>
        <v>0</v>
      </c>
      <c r="BH322" s="109">
        <f t="shared" si="128"/>
        <v>0</v>
      </c>
      <c r="BI322" s="109">
        <f t="shared" si="129"/>
        <v>0</v>
      </c>
      <c r="BJ322" s="2" t="s">
        <v>75</v>
      </c>
      <c r="BK322" s="135">
        <f t="shared" si="130"/>
        <v>0</v>
      </c>
      <c r="BL322" s="2" t="s">
        <v>118</v>
      </c>
      <c r="BM322" s="134" t="s">
        <v>759</v>
      </c>
    </row>
    <row r="323" spans="1:65" s="13" customFormat="1" ht="24" customHeight="1" x14ac:dyDescent="0.15">
      <c r="B323" s="124"/>
      <c r="C323" s="141" t="s">
        <v>757</v>
      </c>
      <c r="D323" s="141" t="s">
        <v>288</v>
      </c>
      <c r="E323" s="142" t="s">
        <v>923</v>
      </c>
      <c r="F323" s="143" t="s">
        <v>924</v>
      </c>
      <c r="G323" s="144" t="s">
        <v>117</v>
      </c>
      <c r="H323" s="145">
        <v>1</v>
      </c>
      <c r="I323" s="145"/>
      <c r="J323" s="145">
        <f t="shared" si="121"/>
        <v>0</v>
      </c>
      <c r="K323" s="127"/>
      <c r="L323" s="14"/>
      <c r="M323" s="130"/>
      <c r="N323" s="131" t="s">
        <v>33</v>
      </c>
      <c r="O323" s="132">
        <v>0</v>
      </c>
      <c r="P323" s="132">
        <f t="shared" si="122"/>
        <v>0</v>
      </c>
      <c r="Q323" s="132">
        <v>0</v>
      </c>
      <c r="R323" s="132">
        <f t="shared" si="123"/>
        <v>0</v>
      </c>
      <c r="S323" s="132">
        <v>0</v>
      </c>
      <c r="T323" s="132">
        <f t="shared" si="124"/>
        <v>0</v>
      </c>
      <c r="U323" s="133"/>
      <c r="AR323" s="134" t="s">
        <v>118</v>
      </c>
      <c r="AT323" s="134" t="s">
        <v>114</v>
      </c>
      <c r="AU323" s="134" t="s">
        <v>75</v>
      </c>
      <c r="AY323" s="2" t="s">
        <v>111</v>
      </c>
      <c r="BE323" s="109">
        <f t="shared" si="125"/>
        <v>0</v>
      </c>
      <c r="BF323" s="109">
        <f t="shared" si="126"/>
        <v>0</v>
      </c>
      <c r="BG323" s="109">
        <f t="shared" si="127"/>
        <v>0</v>
      </c>
      <c r="BH323" s="109">
        <f t="shared" si="128"/>
        <v>0</v>
      </c>
      <c r="BI323" s="109">
        <f t="shared" si="129"/>
        <v>0</v>
      </c>
      <c r="BJ323" s="2" t="s">
        <v>75</v>
      </c>
      <c r="BK323" s="135">
        <f t="shared" si="130"/>
        <v>0</v>
      </c>
      <c r="BL323" s="2" t="s">
        <v>118</v>
      </c>
      <c r="BM323" s="134" t="s">
        <v>751</v>
      </c>
    </row>
    <row r="324" spans="1:65" s="13" customFormat="1" ht="33" customHeight="1" x14ac:dyDescent="0.15">
      <c r="B324" s="124"/>
      <c r="C324" s="125">
        <v>314</v>
      </c>
      <c r="D324" s="125" t="s">
        <v>114</v>
      </c>
      <c r="E324" s="126" t="s">
        <v>750</v>
      </c>
      <c r="F324" s="127" t="s">
        <v>925</v>
      </c>
      <c r="G324" s="128" t="s">
        <v>117</v>
      </c>
      <c r="H324" s="129">
        <v>75</v>
      </c>
      <c r="I324" s="129"/>
      <c r="J324" s="129">
        <f t="shared" si="121"/>
        <v>0</v>
      </c>
      <c r="K324" s="127"/>
      <c r="L324" s="14"/>
      <c r="M324" s="130"/>
      <c r="N324" s="131"/>
      <c r="O324" s="132"/>
      <c r="P324" s="132"/>
      <c r="Q324" s="132"/>
      <c r="R324" s="132"/>
      <c r="S324" s="132"/>
      <c r="T324" s="132"/>
      <c r="U324" s="133"/>
      <c r="AR324" s="134"/>
      <c r="AT324" s="134"/>
      <c r="AU324" s="134"/>
      <c r="AY324" s="2"/>
      <c r="BE324" s="109"/>
      <c r="BF324" s="109"/>
      <c r="BG324" s="109"/>
      <c r="BH324" s="109"/>
      <c r="BI324" s="109"/>
      <c r="BJ324" s="2"/>
      <c r="BK324" s="135"/>
      <c r="BL324" s="2"/>
      <c r="BM324" s="134"/>
    </row>
    <row r="325" spans="1:65" s="13" customFormat="1" ht="60" customHeight="1" x14ac:dyDescent="0.15">
      <c r="B325" s="124"/>
      <c r="C325" s="141">
        <v>315</v>
      </c>
      <c r="D325" s="141" t="s">
        <v>288</v>
      </c>
      <c r="E325" s="142" t="s">
        <v>753</v>
      </c>
      <c r="F325" s="143" t="s">
        <v>935</v>
      </c>
      <c r="G325" s="144" t="s">
        <v>117</v>
      </c>
      <c r="H325" s="145">
        <v>34</v>
      </c>
      <c r="I325" s="145"/>
      <c r="J325" s="145">
        <f t="shared" si="121"/>
        <v>0</v>
      </c>
      <c r="K325" s="143"/>
      <c r="L325" s="146"/>
      <c r="M325" s="147"/>
      <c r="N325" s="148" t="s">
        <v>33</v>
      </c>
      <c r="O325" s="132">
        <v>0</v>
      </c>
      <c r="P325" s="132">
        <f>O325*H325</f>
        <v>0</v>
      </c>
      <c r="Q325" s="132">
        <v>0</v>
      </c>
      <c r="R325" s="132">
        <f>Q325*H325</f>
        <v>0</v>
      </c>
      <c r="S325" s="132">
        <v>0</v>
      </c>
      <c r="T325" s="132">
        <f>S325*H325</f>
        <v>0</v>
      </c>
      <c r="U325" s="133"/>
      <c r="AR325" s="134" t="s">
        <v>129</v>
      </c>
      <c r="AT325" s="134" t="s">
        <v>288</v>
      </c>
      <c r="AU325" s="134" t="s">
        <v>75</v>
      </c>
      <c r="AY325" s="2" t="s">
        <v>111</v>
      </c>
      <c r="BE325" s="109">
        <f>IF(N325="základná",J325,0)</f>
        <v>0</v>
      </c>
      <c r="BF325" s="109">
        <f>IF(N325="znížená",J325,0)</f>
        <v>0</v>
      </c>
      <c r="BG325" s="109">
        <f>IF(N325="zákl. prenesená",J325,0)</f>
        <v>0</v>
      </c>
      <c r="BH325" s="109">
        <f>IF(N325="zníž. prenesená",J325,0)</f>
        <v>0</v>
      </c>
      <c r="BI325" s="109">
        <f>IF(N325="nulová",J325,0)</f>
        <v>0</v>
      </c>
      <c r="BJ325" s="2" t="s">
        <v>75</v>
      </c>
      <c r="BK325" s="135">
        <f>ROUND(I325*H325,3)</f>
        <v>0</v>
      </c>
      <c r="BL325" s="2" t="s">
        <v>118</v>
      </c>
      <c r="BM325" s="134" t="s">
        <v>759</v>
      </c>
    </row>
    <row r="326" spans="1:65" s="13" customFormat="1" ht="46.5" customHeight="1" x14ac:dyDescent="0.15">
      <c r="B326" s="124"/>
      <c r="C326" s="141">
        <v>320</v>
      </c>
      <c r="D326" s="141" t="s">
        <v>288</v>
      </c>
      <c r="E326" s="142" t="s">
        <v>753</v>
      </c>
      <c r="F326" s="143" t="s">
        <v>926</v>
      </c>
      <c r="G326" s="144" t="s">
        <v>117</v>
      </c>
      <c r="H326" s="145">
        <v>8</v>
      </c>
      <c r="I326" s="145"/>
      <c r="J326" s="145">
        <f t="shared" si="121"/>
        <v>0</v>
      </c>
      <c r="K326" s="143"/>
      <c r="L326" s="146"/>
      <c r="M326" s="147"/>
      <c r="N326" s="148" t="s">
        <v>33</v>
      </c>
      <c r="O326" s="132">
        <v>0</v>
      </c>
      <c r="P326" s="132">
        <f>O326*H326</f>
        <v>0</v>
      </c>
      <c r="Q326" s="132">
        <v>0</v>
      </c>
      <c r="R326" s="132">
        <f>Q326*H326</f>
        <v>0</v>
      </c>
      <c r="S326" s="132">
        <v>0</v>
      </c>
      <c r="T326" s="132">
        <f>S326*H326</f>
        <v>0</v>
      </c>
      <c r="U326" s="133"/>
      <c r="AR326" s="134" t="s">
        <v>129</v>
      </c>
      <c r="AT326" s="134" t="s">
        <v>288</v>
      </c>
      <c r="AU326" s="134" t="s">
        <v>75</v>
      </c>
      <c r="AY326" s="2" t="s">
        <v>111</v>
      </c>
      <c r="BE326" s="109">
        <f>IF(N326="základná",J326,0)</f>
        <v>0</v>
      </c>
      <c r="BF326" s="109">
        <f>IF(N326="znížená",J326,0)</f>
        <v>0</v>
      </c>
      <c r="BG326" s="109">
        <f>IF(N326="zákl. prenesená",J326,0)</f>
        <v>0</v>
      </c>
      <c r="BH326" s="109">
        <f>IF(N326="zníž. prenesená",J326,0)</f>
        <v>0</v>
      </c>
      <c r="BI326" s="109">
        <f>IF(N326="nulová",J326,0)</f>
        <v>0</v>
      </c>
      <c r="BJ326" s="2" t="s">
        <v>75</v>
      </c>
      <c r="BK326" s="135">
        <f>ROUND(I326*H326,3)</f>
        <v>0</v>
      </c>
      <c r="BL326" s="2" t="s">
        <v>118</v>
      </c>
      <c r="BM326" s="134" t="s">
        <v>759</v>
      </c>
    </row>
    <row r="327" spans="1:65" s="13" customFormat="1" ht="51" customHeight="1" x14ac:dyDescent="0.15">
      <c r="B327" s="124"/>
      <c r="C327" s="141">
        <v>317</v>
      </c>
      <c r="D327" s="141" t="s">
        <v>288</v>
      </c>
      <c r="E327" s="142" t="s">
        <v>760</v>
      </c>
      <c r="F327" s="143" t="s">
        <v>927</v>
      </c>
      <c r="G327" s="144" t="s">
        <v>117</v>
      </c>
      <c r="H327" s="145">
        <v>1</v>
      </c>
      <c r="I327" s="145"/>
      <c r="J327" s="145">
        <f t="shared" si="121"/>
        <v>0</v>
      </c>
      <c r="K327" s="143"/>
      <c r="L327" s="146"/>
      <c r="M327" s="147"/>
      <c r="N327" s="148" t="s">
        <v>33</v>
      </c>
      <c r="O327" s="132">
        <v>0</v>
      </c>
      <c r="P327" s="132">
        <f>O327*H327</f>
        <v>0</v>
      </c>
      <c r="Q327" s="132">
        <v>0</v>
      </c>
      <c r="R327" s="132">
        <f>Q327*H327</f>
        <v>0</v>
      </c>
      <c r="S327" s="132">
        <v>0</v>
      </c>
      <c r="T327" s="132">
        <f>S327*H327</f>
        <v>0</v>
      </c>
      <c r="U327" s="133"/>
      <c r="AR327" s="134" t="s">
        <v>129</v>
      </c>
      <c r="AT327" s="134" t="s">
        <v>288</v>
      </c>
      <c r="AU327" s="134" t="s">
        <v>75</v>
      </c>
      <c r="AY327" s="2" t="s">
        <v>111</v>
      </c>
      <c r="BE327" s="109">
        <f>IF(N327="základná",J327,0)</f>
        <v>0</v>
      </c>
      <c r="BF327" s="109">
        <f>IF(N327="znížená",J327,0)</f>
        <v>0</v>
      </c>
      <c r="BG327" s="109">
        <f>IF(N327="zákl. prenesená",J327,0)</f>
        <v>0</v>
      </c>
      <c r="BH327" s="109">
        <f>IF(N327="zníž. prenesená",J327,0)</f>
        <v>0</v>
      </c>
      <c r="BI327" s="109">
        <f>IF(N327="nulová",J327,0)</f>
        <v>0</v>
      </c>
      <c r="BJ327" s="2" t="s">
        <v>75</v>
      </c>
      <c r="BK327" s="135">
        <f>ROUND(I327*H327,3)</f>
        <v>0</v>
      </c>
      <c r="BL327" s="2" t="s">
        <v>118</v>
      </c>
      <c r="BM327" s="134" t="s">
        <v>759</v>
      </c>
    </row>
    <row r="328" spans="1:65" ht="24" customHeight="1" x14ac:dyDescent="0.15">
      <c r="A328" s="13"/>
      <c r="B328" s="124"/>
      <c r="C328" s="141">
        <v>316</v>
      </c>
      <c r="D328" s="141" t="s">
        <v>288</v>
      </c>
      <c r="E328" s="142" t="s">
        <v>761</v>
      </c>
      <c r="F328" s="143" t="s">
        <v>928</v>
      </c>
      <c r="G328" s="144" t="s">
        <v>117</v>
      </c>
      <c r="H328" s="145">
        <v>5</v>
      </c>
      <c r="I328" s="145"/>
      <c r="J328" s="145">
        <f t="shared" si="121"/>
        <v>0</v>
      </c>
      <c r="K328" s="127"/>
      <c r="L328" s="14"/>
      <c r="M328" s="130"/>
      <c r="N328" s="131" t="s">
        <v>33</v>
      </c>
      <c r="O328" s="132">
        <v>0</v>
      </c>
      <c r="P328" s="132">
        <f>O328*H328</f>
        <v>0</v>
      </c>
      <c r="Q328" s="132">
        <v>0</v>
      </c>
      <c r="R328" s="132">
        <f>Q328*H328</f>
        <v>0</v>
      </c>
      <c r="S328" s="132">
        <v>0</v>
      </c>
      <c r="T328" s="132">
        <f>S328*H328</f>
        <v>0</v>
      </c>
      <c r="U328" s="133"/>
      <c r="AR328" s="134" t="s">
        <v>118</v>
      </c>
      <c r="AT328" s="134" t="s">
        <v>114</v>
      </c>
      <c r="AU328" s="134" t="s">
        <v>75</v>
      </c>
      <c r="AY328" s="2" t="s">
        <v>111</v>
      </c>
      <c r="BE328" s="109">
        <f>IF(N328="základná",J328,0)</f>
        <v>0</v>
      </c>
      <c r="BF328" s="109">
        <f>IF(N328="znížená",J328,0)</f>
        <v>0</v>
      </c>
      <c r="BG328" s="109">
        <f>IF(N328="zákl. prenesená",J328,0)</f>
        <v>0</v>
      </c>
      <c r="BH328" s="109">
        <f>IF(N328="zníž. prenesená",J328,0)</f>
        <v>0</v>
      </c>
      <c r="BI328" s="109">
        <f>IF(N328="nulová",J328,0)</f>
        <v>0</v>
      </c>
      <c r="BJ328" s="2" t="s">
        <v>75</v>
      </c>
      <c r="BK328" s="135">
        <f>ROUND(I328*H328,3)</f>
        <v>0</v>
      </c>
      <c r="BL328" s="2" t="s">
        <v>118</v>
      </c>
      <c r="BM328" s="134" t="s">
        <v>751</v>
      </c>
    </row>
    <row r="329" spans="1:65" ht="57" customHeight="1" x14ac:dyDescent="0.15">
      <c r="A329" s="13"/>
      <c r="B329" s="124"/>
      <c r="C329" s="141">
        <v>322</v>
      </c>
      <c r="D329" s="141" t="s">
        <v>288</v>
      </c>
      <c r="E329" s="142" t="s">
        <v>753</v>
      </c>
      <c r="F329" s="143" t="s">
        <v>936</v>
      </c>
      <c r="G329" s="144" t="s">
        <v>117</v>
      </c>
      <c r="H329" s="145">
        <v>27</v>
      </c>
      <c r="I329" s="145"/>
      <c r="J329" s="145">
        <f t="shared" si="121"/>
        <v>0</v>
      </c>
      <c r="K329" s="143"/>
      <c r="L329" s="146"/>
      <c r="M329" s="147"/>
      <c r="N329" s="148" t="s">
        <v>33</v>
      </c>
      <c r="O329" s="132">
        <v>0</v>
      </c>
      <c r="P329" s="132">
        <f>O329*H329</f>
        <v>0</v>
      </c>
      <c r="Q329" s="132">
        <v>0</v>
      </c>
      <c r="R329" s="132">
        <f>Q329*H329</f>
        <v>0</v>
      </c>
      <c r="S329" s="132">
        <v>0</v>
      </c>
      <c r="T329" s="132">
        <f>S329*H329</f>
        <v>0</v>
      </c>
      <c r="U329" s="133"/>
      <c r="AR329" s="134" t="s">
        <v>129</v>
      </c>
      <c r="AT329" s="134" t="s">
        <v>288</v>
      </c>
      <c r="AU329" s="134" t="s">
        <v>75</v>
      </c>
      <c r="AY329" s="2" t="s">
        <v>111</v>
      </c>
      <c r="BE329" s="109">
        <f>IF(N329="základná",J329,0)</f>
        <v>0</v>
      </c>
      <c r="BF329" s="109">
        <f>IF(N329="znížená",J329,0)</f>
        <v>0</v>
      </c>
      <c r="BG329" s="109">
        <f>IF(N329="zákl. prenesená",J329,0)</f>
        <v>0</v>
      </c>
      <c r="BH329" s="109">
        <f>IF(N329="zníž. prenesená",J329,0)</f>
        <v>0</v>
      </c>
      <c r="BI329" s="109">
        <f>IF(N329="nulová",J329,0)</f>
        <v>0</v>
      </c>
      <c r="BJ329" s="2" t="s">
        <v>75</v>
      </c>
      <c r="BK329" s="135">
        <f>ROUND(I329*H329,3)</f>
        <v>0</v>
      </c>
      <c r="BL329" s="2" t="s">
        <v>118</v>
      </c>
      <c r="BM329" s="134" t="s">
        <v>759</v>
      </c>
    </row>
    <row r="330" spans="1:65" s="13" customFormat="1" ht="24" customHeight="1" x14ac:dyDescent="0.15">
      <c r="B330" s="124"/>
      <c r="C330" s="125">
        <v>323</v>
      </c>
      <c r="D330" s="125" t="s">
        <v>114</v>
      </c>
      <c r="E330" s="126" t="s">
        <v>750</v>
      </c>
      <c r="F330" s="127" t="s">
        <v>929</v>
      </c>
      <c r="G330" s="128" t="s">
        <v>117</v>
      </c>
      <c r="H330" s="129">
        <v>1</v>
      </c>
      <c r="I330" s="129"/>
      <c r="J330" s="129">
        <f t="shared" si="121"/>
        <v>0</v>
      </c>
      <c r="K330" s="143"/>
      <c r="L330" s="146"/>
      <c r="M330" s="147"/>
      <c r="N330" s="148"/>
      <c r="O330" s="132"/>
      <c r="P330" s="132"/>
      <c r="Q330" s="132"/>
      <c r="R330" s="132"/>
      <c r="S330" s="132"/>
      <c r="T330" s="132"/>
      <c r="U330" s="133"/>
      <c r="AR330" s="134"/>
      <c r="AT330" s="134"/>
      <c r="AU330" s="134"/>
      <c r="AY330" s="2"/>
      <c r="BE330" s="109"/>
      <c r="BF330" s="109"/>
      <c r="BG330" s="109"/>
      <c r="BH330" s="109"/>
      <c r="BI330" s="109"/>
      <c r="BJ330" s="2"/>
      <c r="BK330" s="135"/>
      <c r="BL330" s="2"/>
      <c r="BM330" s="134"/>
    </row>
    <row r="331" spans="1:65" ht="57" customHeight="1" x14ac:dyDescent="0.15">
      <c r="A331" s="13"/>
      <c r="B331" s="124"/>
      <c r="C331" s="141">
        <v>324</v>
      </c>
      <c r="D331" s="141" t="s">
        <v>288</v>
      </c>
      <c r="E331" s="142" t="s">
        <v>753</v>
      </c>
      <c r="F331" s="143" t="s">
        <v>932</v>
      </c>
      <c r="G331" s="144" t="s">
        <v>117</v>
      </c>
      <c r="H331" s="145">
        <v>1</v>
      </c>
      <c r="I331" s="145"/>
      <c r="J331" s="145">
        <f t="shared" si="121"/>
        <v>0</v>
      </c>
      <c r="K331" s="143"/>
      <c r="L331" s="146"/>
      <c r="M331" s="147"/>
      <c r="N331" s="148"/>
      <c r="O331" s="132"/>
      <c r="P331" s="132"/>
      <c r="Q331" s="132"/>
      <c r="R331" s="132"/>
      <c r="S331" s="132"/>
      <c r="T331" s="132"/>
      <c r="U331" s="133"/>
      <c r="AR331" s="134"/>
      <c r="AT331" s="134"/>
      <c r="AU331" s="134"/>
      <c r="AY331" s="2"/>
      <c r="BE331" s="109"/>
      <c r="BF331" s="109"/>
      <c r="BG331" s="109"/>
      <c r="BH331" s="109"/>
      <c r="BI331" s="109"/>
      <c r="BJ331" s="2"/>
      <c r="BK331" s="135"/>
      <c r="BL331" s="2"/>
      <c r="BM331" s="134"/>
    </row>
    <row r="332" spans="1:65" ht="31.15" customHeight="1" x14ac:dyDescent="0.15">
      <c r="A332" s="13"/>
      <c r="B332" s="124"/>
      <c r="C332" s="125">
        <v>318</v>
      </c>
      <c r="D332" s="125" t="s">
        <v>114</v>
      </c>
      <c r="E332" s="126" t="s">
        <v>750</v>
      </c>
      <c r="F332" s="127" t="s">
        <v>762</v>
      </c>
      <c r="G332" s="128" t="s">
        <v>117</v>
      </c>
      <c r="H332" s="129">
        <v>1</v>
      </c>
      <c r="I332" s="129"/>
      <c r="J332" s="129">
        <f t="shared" si="121"/>
        <v>0</v>
      </c>
      <c r="K332" s="143"/>
      <c r="L332" s="146"/>
      <c r="M332" s="147"/>
      <c r="N332" s="148"/>
      <c r="O332" s="132"/>
      <c r="P332" s="132"/>
      <c r="Q332" s="132"/>
      <c r="R332" s="132"/>
      <c r="S332" s="132"/>
      <c r="T332" s="132"/>
      <c r="U332" s="133"/>
      <c r="AR332" s="134"/>
      <c r="AT332" s="134"/>
      <c r="AU332" s="134"/>
      <c r="AY332" s="2"/>
      <c r="BE332" s="109"/>
      <c r="BF332" s="109"/>
      <c r="BG332" s="109"/>
      <c r="BH332" s="109"/>
      <c r="BI332" s="109"/>
      <c r="BJ332" s="2"/>
      <c r="BK332" s="135"/>
      <c r="BL332" s="2"/>
      <c r="BM332" s="134"/>
    </row>
    <row r="333" spans="1:65" ht="57" customHeight="1" x14ac:dyDescent="0.15">
      <c r="A333" s="13"/>
      <c r="B333" s="124"/>
      <c r="C333" s="141">
        <v>319</v>
      </c>
      <c r="D333" s="141" t="s">
        <v>288</v>
      </c>
      <c r="E333" s="142" t="s">
        <v>761</v>
      </c>
      <c r="F333" s="143" t="s">
        <v>930</v>
      </c>
      <c r="G333" s="144" t="s">
        <v>117</v>
      </c>
      <c r="H333" s="145">
        <v>1</v>
      </c>
      <c r="I333" s="145"/>
      <c r="J333" s="145">
        <f t="shared" si="121"/>
        <v>0</v>
      </c>
      <c r="K333" s="143"/>
      <c r="L333" s="146"/>
      <c r="M333" s="147"/>
      <c r="N333" s="148"/>
      <c r="O333" s="132"/>
      <c r="P333" s="132"/>
      <c r="Q333" s="132"/>
      <c r="R333" s="132"/>
      <c r="S333" s="132"/>
      <c r="T333" s="132"/>
      <c r="U333" s="133"/>
      <c r="AR333" s="134"/>
      <c r="AT333" s="134"/>
      <c r="AU333" s="134"/>
      <c r="AY333" s="2"/>
      <c r="BE333" s="109"/>
      <c r="BF333" s="109"/>
      <c r="BG333" s="109"/>
      <c r="BH333" s="109"/>
      <c r="BI333" s="109"/>
      <c r="BJ333" s="2"/>
      <c r="BK333" s="135"/>
      <c r="BL333" s="2"/>
      <c r="BM333" s="134"/>
    </row>
    <row r="334" spans="1:65" ht="34.15" customHeight="1" x14ac:dyDescent="0.15">
      <c r="A334" s="13"/>
      <c r="B334" s="124"/>
      <c r="C334" s="125">
        <v>320</v>
      </c>
      <c r="D334" s="125" t="s">
        <v>114</v>
      </c>
      <c r="E334" s="126" t="s">
        <v>750</v>
      </c>
      <c r="F334" s="127" t="s">
        <v>763</v>
      </c>
      <c r="G334" s="128" t="s">
        <v>117</v>
      </c>
      <c r="H334" s="129">
        <v>1</v>
      </c>
      <c r="I334" s="129"/>
      <c r="J334" s="129">
        <f t="shared" si="121"/>
        <v>0</v>
      </c>
      <c r="K334" s="143"/>
      <c r="L334" s="146"/>
      <c r="M334" s="147"/>
      <c r="N334" s="148"/>
      <c r="O334" s="132"/>
      <c r="P334" s="132"/>
      <c r="Q334" s="132"/>
      <c r="R334" s="132"/>
      <c r="S334" s="132"/>
      <c r="T334" s="132"/>
      <c r="U334" s="133"/>
      <c r="AR334" s="134"/>
      <c r="AT334" s="134"/>
      <c r="AU334" s="134"/>
      <c r="AY334" s="2"/>
      <c r="BE334" s="109"/>
      <c r="BF334" s="109"/>
      <c r="BG334" s="109"/>
      <c r="BH334" s="109"/>
      <c r="BI334" s="109"/>
      <c r="BJ334" s="2"/>
      <c r="BK334" s="135"/>
      <c r="BL334" s="2"/>
      <c r="BM334" s="134"/>
    </row>
    <row r="335" spans="1:65" ht="57" customHeight="1" x14ac:dyDescent="0.15">
      <c r="A335" s="13"/>
      <c r="B335" s="124"/>
      <c r="C335" s="141">
        <v>321</v>
      </c>
      <c r="D335" s="141" t="s">
        <v>288</v>
      </c>
      <c r="E335" s="142" t="s">
        <v>761</v>
      </c>
      <c r="F335" s="143" t="s">
        <v>931</v>
      </c>
      <c r="G335" s="144" t="s">
        <v>117</v>
      </c>
      <c r="H335" s="145">
        <v>1</v>
      </c>
      <c r="I335" s="145"/>
      <c r="J335" s="145">
        <f t="shared" si="121"/>
        <v>0</v>
      </c>
      <c r="K335" s="143"/>
      <c r="L335" s="146"/>
      <c r="M335" s="147"/>
      <c r="N335" s="148"/>
      <c r="O335" s="132"/>
      <c r="P335" s="132"/>
      <c r="Q335" s="132"/>
      <c r="R335" s="132"/>
      <c r="S335" s="132"/>
      <c r="T335" s="132"/>
      <c r="U335" s="133"/>
      <c r="AR335" s="134"/>
      <c r="AT335" s="134"/>
      <c r="AU335" s="134"/>
      <c r="AY335" s="2"/>
      <c r="BE335" s="109"/>
      <c r="BF335" s="109"/>
      <c r="BG335" s="109"/>
      <c r="BH335" s="109"/>
      <c r="BI335" s="109"/>
      <c r="BJ335" s="2"/>
      <c r="BK335" s="135"/>
      <c r="BL335" s="2"/>
      <c r="BM335" s="134"/>
    </row>
    <row r="336" spans="1:65" s="13" customFormat="1" ht="24" customHeight="1" x14ac:dyDescent="0.15">
      <c r="B336" s="124"/>
      <c r="C336" s="125" t="s">
        <v>567</v>
      </c>
      <c r="D336" s="125" t="s">
        <v>114</v>
      </c>
      <c r="E336" s="126" t="s">
        <v>764</v>
      </c>
      <c r="F336" s="127" t="s">
        <v>765</v>
      </c>
      <c r="G336" s="128" t="s">
        <v>117</v>
      </c>
      <c r="H336" s="129">
        <v>47</v>
      </c>
      <c r="I336" s="129"/>
      <c r="J336" s="129">
        <f t="shared" ref="J336:J342" si="131">ROUND(I336*H336,3)</f>
        <v>0</v>
      </c>
      <c r="K336" s="127" t="s">
        <v>349</v>
      </c>
      <c r="L336" s="14"/>
      <c r="M336" s="130"/>
      <c r="N336" s="131" t="s">
        <v>33</v>
      </c>
      <c r="O336" s="132">
        <v>0.70082999999999995</v>
      </c>
      <c r="P336" s="132">
        <f t="shared" ref="P336:P342" si="132">O336*H336</f>
        <v>32.939009999999996</v>
      </c>
      <c r="Q336" s="132">
        <v>0</v>
      </c>
      <c r="R336" s="132">
        <f t="shared" ref="R336:R342" si="133">Q336*H336</f>
        <v>0</v>
      </c>
      <c r="S336" s="132">
        <v>0</v>
      </c>
      <c r="T336" s="132">
        <f t="shared" ref="T336:T342" si="134">S336*H336</f>
        <v>0</v>
      </c>
      <c r="U336" s="133"/>
      <c r="AR336" s="134" t="s">
        <v>118</v>
      </c>
      <c r="AT336" s="134" t="s">
        <v>114</v>
      </c>
      <c r="AU336" s="134" t="s">
        <v>75</v>
      </c>
      <c r="AY336" s="2" t="s">
        <v>111</v>
      </c>
      <c r="BE336" s="109">
        <f t="shared" ref="BE336:BE342" si="135">IF(N336="základná",J336,0)</f>
        <v>0</v>
      </c>
      <c r="BF336" s="109">
        <f t="shared" ref="BF336:BF342" si="136">IF(N336="znížená",J336,0)</f>
        <v>0</v>
      </c>
      <c r="BG336" s="109">
        <f t="shared" ref="BG336:BG342" si="137">IF(N336="zákl. prenesená",J336,0)</f>
        <v>0</v>
      </c>
      <c r="BH336" s="109">
        <f t="shared" ref="BH336:BH342" si="138">IF(N336="zníž. prenesená",J336,0)</f>
        <v>0</v>
      </c>
      <c r="BI336" s="109">
        <f t="shared" ref="BI336:BI342" si="139">IF(N336="nulová",J336,0)</f>
        <v>0</v>
      </c>
      <c r="BJ336" s="2" t="s">
        <v>75</v>
      </c>
      <c r="BK336" s="135">
        <f t="shared" ref="BK336:BK342" si="140">ROUND(I336*H336,3)</f>
        <v>0</v>
      </c>
      <c r="BL336" s="2" t="s">
        <v>118</v>
      </c>
      <c r="BM336" s="134" t="s">
        <v>766</v>
      </c>
    </row>
    <row r="337" spans="1:65" ht="24" customHeight="1" x14ac:dyDescent="0.15">
      <c r="A337" s="13"/>
      <c r="B337" s="124"/>
      <c r="C337" s="141" t="s">
        <v>767</v>
      </c>
      <c r="D337" s="141" t="s">
        <v>288</v>
      </c>
      <c r="E337" s="142" t="s">
        <v>768</v>
      </c>
      <c r="F337" s="143" t="s">
        <v>769</v>
      </c>
      <c r="G337" s="144" t="s">
        <v>117</v>
      </c>
      <c r="H337" s="145">
        <v>45</v>
      </c>
      <c r="I337" s="145"/>
      <c r="J337" s="145">
        <f t="shared" si="131"/>
        <v>0</v>
      </c>
      <c r="K337" s="143" t="s">
        <v>349</v>
      </c>
      <c r="L337" s="146"/>
      <c r="M337" s="147"/>
      <c r="N337" s="148" t="s">
        <v>33</v>
      </c>
      <c r="O337" s="132">
        <v>0</v>
      </c>
      <c r="P337" s="132">
        <f t="shared" si="132"/>
        <v>0</v>
      </c>
      <c r="Q337" s="132">
        <v>8.2799999999999992E-3</v>
      </c>
      <c r="R337" s="132">
        <f t="shared" si="133"/>
        <v>0.37259999999999999</v>
      </c>
      <c r="S337" s="132">
        <v>0</v>
      </c>
      <c r="T337" s="132">
        <f t="shared" si="134"/>
        <v>0</v>
      </c>
      <c r="U337" s="133"/>
      <c r="AR337" s="134" t="s">
        <v>129</v>
      </c>
      <c r="AT337" s="134" t="s">
        <v>288</v>
      </c>
      <c r="AU337" s="134" t="s">
        <v>75</v>
      </c>
      <c r="AY337" s="2" t="s">
        <v>111</v>
      </c>
      <c r="BE337" s="109">
        <f t="shared" si="135"/>
        <v>0</v>
      </c>
      <c r="BF337" s="109">
        <f t="shared" si="136"/>
        <v>0</v>
      </c>
      <c r="BG337" s="109">
        <f t="shared" si="137"/>
        <v>0</v>
      </c>
      <c r="BH337" s="109">
        <f t="shared" si="138"/>
        <v>0</v>
      </c>
      <c r="BI337" s="109">
        <f t="shared" si="139"/>
        <v>0</v>
      </c>
      <c r="BJ337" s="2" t="s">
        <v>75</v>
      </c>
      <c r="BK337" s="135">
        <f t="shared" si="140"/>
        <v>0</v>
      </c>
      <c r="BL337" s="2" t="s">
        <v>118</v>
      </c>
      <c r="BM337" s="134" t="s">
        <v>770</v>
      </c>
    </row>
    <row r="338" spans="1:65" ht="24" customHeight="1" x14ac:dyDescent="0.15">
      <c r="A338" s="13"/>
      <c r="B338" s="124"/>
      <c r="C338" s="141" t="s">
        <v>571</v>
      </c>
      <c r="D338" s="141" t="s">
        <v>288</v>
      </c>
      <c r="E338" s="142" t="s">
        <v>771</v>
      </c>
      <c r="F338" s="143" t="s">
        <v>772</v>
      </c>
      <c r="G338" s="144" t="s">
        <v>117</v>
      </c>
      <c r="H338" s="145">
        <v>2</v>
      </c>
      <c r="I338" s="145"/>
      <c r="J338" s="145">
        <f t="shared" si="131"/>
        <v>0</v>
      </c>
      <c r="K338" s="143" t="s">
        <v>349</v>
      </c>
      <c r="L338" s="146"/>
      <c r="M338" s="147"/>
      <c r="N338" s="148" t="s">
        <v>33</v>
      </c>
      <c r="O338" s="132">
        <v>0</v>
      </c>
      <c r="P338" s="132">
        <f t="shared" si="132"/>
        <v>0</v>
      </c>
      <c r="Q338" s="132">
        <v>5.0400000000000002E-3</v>
      </c>
      <c r="R338" s="132">
        <f t="shared" si="133"/>
        <v>1.008E-2</v>
      </c>
      <c r="S338" s="132">
        <v>0</v>
      </c>
      <c r="T338" s="132">
        <f t="shared" si="134"/>
        <v>0</v>
      </c>
      <c r="U338" s="133"/>
      <c r="AR338" s="134" t="s">
        <v>129</v>
      </c>
      <c r="AT338" s="134" t="s">
        <v>288</v>
      </c>
      <c r="AU338" s="134" t="s">
        <v>75</v>
      </c>
      <c r="AY338" s="2" t="s">
        <v>111</v>
      </c>
      <c r="BE338" s="109">
        <f t="shared" si="135"/>
        <v>0</v>
      </c>
      <c r="BF338" s="109">
        <f t="shared" si="136"/>
        <v>0</v>
      </c>
      <c r="BG338" s="109">
        <f t="shared" si="137"/>
        <v>0</v>
      </c>
      <c r="BH338" s="109">
        <f t="shared" si="138"/>
        <v>0</v>
      </c>
      <c r="BI338" s="109">
        <f t="shared" si="139"/>
        <v>0</v>
      </c>
      <c r="BJ338" s="2" t="s">
        <v>75</v>
      </c>
      <c r="BK338" s="135">
        <f t="shared" si="140"/>
        <v>0</v>
      </c>
      <c r="BL338" s="2" t="s">
        <v>118</v>
      </c>
      <c r="BM338" s="134" t="s">
        <v>773</v>
      </c>
    </row>
    <row r="339" spans="1:65" ht="24" customHeight="1" x14ac:dyDescent="0.15">
      <c r="A339" s="13"/>
      <c r="B339" s="124"/>
      <c r="C339" s="125" t="s">
        <v>774</v>
      </c>
      <c r="D339" s="125" t="s">
        <v>114</v>
      </c>
      <c r="E339" s="126" t="s">
        <v>775</v>
      </c>
      <c r="F339" s="127" t="s">
        <v>776</v>
      </c>
      <c r="G339" s="128" t="s">
        <v>449</v>
      </c>
      <c r="H339" s="129">
        <v>105.8</v>
      </c>
      <c r="I339" s="129"/>
      <c r="J339" s="129">
        <f t="shared" si="131"/>
        <v>0</v>
      </c>
      <c r="K339" s="127" t="s">
        <v>349</v>
      </c>
      <c r="L339" s="14"/>
      <c r="M339" s="130"/>
      <c r="N339" s="131" t="s">
        <v>33</v>
      </c>
      <c r="O339" s="132">
        <v>0.30114000000000002</v>
      </c>
      <c r="P339" s="132">
        <f t="shared" si="132"/>
        <v>31.860612</v>
      </c>
      <c r="Q339" s="132">
        <v>6.0000000000000002E-5</v>
      </c>
      <c r="R339" s="132">
        <f t="shared" si="133"/>
        <v>6.3480000000000003E-3</v>
      </c>
      <c r="S339" s="132">
        <v>0</v>
      </c>
      <c r="T339" s="132">
        <f t="shared" si="134"/>
        <v>0</v>
      </c>
      <c r="U339" s="133"/>
      <c r="AR339" s="134" t="s">
        <v>118</v>
      </c>
      <c r="AT339" s="134" t="s">
        <v>114</v>
      </c>
      <c r="AU339" s="134" t="s">
        <v>75</v>
      </c>
      <c r="AY339" s="2" t="s">
        <v>111</v>
      </c>
      <c r="BE339" s="109">
        <f t="shared" si="135"/>
        <v>0</v>
      </c>
      <c r="BF339" s="109">
        <f t="shared" si="136"/>
        <v>0</v>
      </c>
      <c r="BG339" s="109">
        <f t="shared" si="137"/>
        <v>0</v>
      </c>
      <c r="BH339" s="109">
        <f t="shared" si="138"/>
        <v>0</v>
      </c>
      <c r="BI339" s="109">
        <f t="shared" si="139"/>
        <v>0</v>
      </c>
      <c r="BJ339" s="2" t="s">
        <v>75</v>
      </c>
      <c r="BK339" s="135">
        <f t="shared" si="140"/>
        <v>0</v>
      </c>
      <c r="BL339" s="2" t="s">
        <v>118</v>
      </c>
      <c r="BM339" s="134" t="s">
        <v>777</v>
      </c>
    </row>
    <row r="340" spans="1:65" ht="24" customHeight="1" x14ac:dyDescent="0.15">
      <c r="A340" s="13"/>
      <c r="B340" s="124"/>
      <c r="C340" s="125" t="s">
        <v>778</v>
      </c>
      <c r="D340" s="125" t="s">
        <v>114</v>
      </c>
      <c r="E340" s="126" t="s">
        <v>779</v>
      </c>
      <c r="F340" s="127" t="s">
        <v>780</v>
      </c>
      <c r="G340" s="128" t="s">
        <v>449</v>
      </c>
      <c r="H340" s="129">
        <v>5500</v>
      </c>
      <c r="I340" s="129"/>
      <c r="J340" s="129">
        <f t="shared" si="131"/>
        <v>0</v>
      </c>
      <c r="K340" s="127"/>
      <c r="L340" s="14"/>
      <c r="M340" s="130"/>
      <c r="N340" s="131" t="s">
        <v>33</v>
      </c>
      <c r="O340" s="132">
        <v>0</v>
      </c>
      <c r="P340" s="132">
        <f t="shared" si="132"/>
        <v>0</v>
      </c>
      <c r="Q340" s="132">
        <v>0</v>
      </c>
      <c r="R340" s="132">
        <f t="shared" si="133"/>
        <v>0</v>
      </c>
      <c r="S340" s="132">
        <v>0</v>
      </c>
      <c r="T340" s="132">
        <f t="shared" si="134"/>
        <v>0</v>
      </c>
      <c r="U340" s="133"/>
      <c r="AR340" s="134" t="s">
        <v>118</v>
      </c>
      <c r="AT340" s="134" t="s">
        <v>114</v>
      </c>
      <c r="AU340" s="134" t="s">
        <v>75</v>
      </c>
      <c r="AY340" s="2" t="s">
        <v>111</v>
      </c>
      <c r="BE340" s="109">
        <f t="shared" si="135"/>
        <v>0</v>
      </c>
      <c r="BF340" s="109">
        <f t="shared" si="136"/>
        <v>0</v>
      </c>
      <c r="BG340" s="109">
        <f t="shared" si="137"/>
        <v>0</v>
      </c>
      <c r="BH340" s="109">
        <f t="shared" si="138"/>
        <v>0</v>
      </c>
      <c r="BI340" s="109">
        <f t="shared" si="139"/>
        <v>0</v>
      </c>
      <c r="BJ340" s="2" t="s">
        <v>75</v>
      </c>
      <c r="BK340" s="135">
        <f t="shared" si="140"/>
        <v>0</v>
      </c>
      <c r="BL340" s="2" t="s">
        <v>118</v>
      </c>
      <c r="BM340" s="134" t="s">
        <v>781</v>
      </c>
    </row>
    <row r="341" spans="1:65" ht="24" customHeight="1" x14ac:dyDescent="0.15">
      <c r="A341" s="13"/>
      <c r="B341" s="124"/>
      <c r="C341" s="141" t="s">
        <v>498</v>
      </c>
      <c r="D341" s="141" t="s">
        <v>288</v>
      </c>
      <c r="E341" s="142" t="s">
        <v>782</v>
      </c>
      <c r="F341" s="143" t="s">
        <v>783</v>
      </c>
      <c r="G341" s="144" t="s">
        <v>449</v>
      </c>
      <c r="H341" s="145">
        <v>5500</v>
      </c>
      <c r="I341" s="145"/>
      <c r="J341" s="145">
        <f t="shared" si="131"/>
        <v>0</v>
      </c>
      <c r="K341" s="143"/>
      <c r="L341" s="146"/>
      <c r="M341" s="147"/>
      <c r="N341" s="148" t="s">
        <v>33</v>
      </c>
      <c r="O341" s="132">
        <v>0</v>
      </c>
      <c r="P341" s="132">
        <f t="shared" si="132"/>
        <v>0</v>
      </c>
      <c r="Q341" s="132">
        <v>0</v>
      </c>
      <c r="R341" s="132">
        <f t="shared" si="133"/>
        <v>0</v>
      </c>
      <c r="S341" s="132">
        <v>0</v>
      </c>
      <c r="T341" s="132">
        <f t="shared" si="134"/>
        <v>0</v>
      </c>
      <c r="U341" s="133"/>
      <c r="AR341" s="134" t="s">
        <v>129</v>
      </c>
      <c r="AT341" s="134" t="s">
        <v>288</v>
      </c>
      <c r="AU341" s="134" t="s">
        <v>75</v>
      </c>
      <c r="AY341" s="2" t="s">
        <v>111</v>
      </c>
      <c r="BE341" s="109">
        <f t="shared" si="135"/>
        <v>0</v>
      </c>
      <c r="BF341" s="109">
        <f t="shared" si="136"/>
        <v>0</v>
      </c>
      <c r="BG341" s="109">
        <f t="shared" si="137"/>
        <v>0</v>
      </c>
      <c r="BH341" s="109">
        <f t="shared" si="138"/>
        <v>0</v>
      </c>
      <c r="BI341" s="109">
        <f t="shared" si="139"/>
        <v>0</v>
      </c>
      <c r="BJ341" s="2" t="s">
        <v>75</v>
      </c>
      <c r="BK341" s="135">
        <f t="shared" si="140"/>
        <v>0</v>
      </c>
      <c r="BL341" s="2" t="s">
        <v>118</v>
      </c>
      <c r="BM341" s="134" t="s">
        <v>784</v>
      </c>
    </row>
    <row r="342" spans="1:65" ht="24" customHeight="1" x14ac:dyDescent="0.15">
      <c r="A342" s="13"/>
      <c r="B342" s="124"/>
      <c r="C342" s="125" t="s">
        <v>785</v>
      </c>
      <c r="D342" s="125" t="s">
        <v>114</v>
      </c>
      <c r="E342" s="126" t="s">
        <v>786</v>
      </c>
      <c r="F342" s="127" t="s">
        <v>787</v>
      </c>
      <c r="G342" s="128" t="s">
        <v>175</v>
      </c>
      <c r="H342" s="129">
        <v>3.5979999999999999</v>
      </c>
      <c r="I342" s="129"/>
      <c r="J342" s="129">
        <f t="shared" si="131"/>
        <v>0</v>
      </c>
      <c r="K342" s="127" t="s">
        <v>349</v>
      </c>
      <c r="L342" s="14"/>
      <c r="M342" s="130"/>
      <c r="N342" s="131" t="s">
        <v>33</v>
      </c>
      <c r="O342" s="132">
        <v>2.984</v>
      </c>
      <c r="P342" s="132">
        <f t="shared" si="132"/>
        <v>10.736431999999999</v>
      </c>
      <c r="Q342" s="132">
        <v>0</v>
      </c>
      <c r="R342" s="132">
        <f t="shared" si="133"/>
        <v>0</v>
      </c>
      <c r="S342" s="132">
        <v>0</v>
      </c>
      <c r="T342" s="132">
        <f t="shared" si="134"/>
        <v>0</v>
      </c>
      <c r="U342" s="133"/>
      <c r="AR342" s="134" t="s">
        <v>118</v>
      </c>
      <c r="AT342" s="134" t="s">
        <v>114</v>
      </c>
      <c r="AU342" s="134" t="s">
        <v>75</v>
      </c>
      <c r="AY342" s="2" t="s">
        <v>111</v>
      </c>
      <c r="BE342" s="109">
        <f t="shared" si="135"/>
        <v>0</v>
      </c>
      <c r="BF342" s="109">
        <f t="shared" si="136"/>
        <v>0</v>
      </c>
      <c r="BG342" s="109">
        <f t="shared" si="137"/>
        <v>0</v>
      </c>
      <c r="BH342" s="109">
        <f t="shared" si="138"/>
        <v>0</v>
      </c>
      <c r="BI342" s="109">
        <f t="shared" si="139"/>
        <v>0</v>
      </c>
      <c r="BJ342" s="2" t="s">
        <v>75</v>
      </c>
      <c r="BK342" s="135">
        <f t="shared" si="140"/>
        <v>0</v>
      </c>
      <c r="BL342" s="2" t="s">
        <v>118</v>
      </c>
      <c r="BM342" s="134" t="s">
        <v>788</v>
      </c>
    </row>
    <row r="343" spans="1:65" s="111" customFormat="1" ht="22.9" customHeight="1" x14ac:dyDescent="0.2">
      <c r="B343" s="112"/>
      <c r="D343" s="113" t="s">
        <v>66</v>
      </c>
      <c r="E343" s="122" t="s">
        <v>789</v>
      </c>
      <c r="F343" s="122" t="s">
        <v>790</v>
      </c>
      <c r="J343" s="123">
        <f>BK343</f>
        <v>0</v>
      </c>
      <c r="L343" s="112"/>
      <c r="M343" s="116"/>
      <c r="N343" s="117"/>
      <c r="O343" s="117"/>
      <c r="P343" s="118">
        <f>SUM(P344:P346)</f>
        <v>2.7272160000000003</v>
      </c>
      <c r="Q343" s="117"/>
      <c r="R343" s="118">
        <f>SUM(R344:R346)</f>
        <v>0</v>
      </c>
      <c r="S343" s="117"/>
      <c r="T343" s="118">
        <f>SUM(T344:T346)</f>
        <v>0</v>
      </c>
      <c r="U343" s="119"/>
      <c r="AR343" s="113" t="s">
        <v>10</v>
      </c>
      <c r="AT343" s="120" t="s">
        <v>66</v>
      </c>
      <c r="AU343" s="120" t="s">
        <v>10</v>
      </c>
      <c r="AY343" s="113" t="s">
        <v>111</v>
      </c>
      <c r="BK343" s="121">
        <f>SUM(BK344:BK346)</f>
        <v>0</v>
      </c>
    </row>
    <row r="344" spans="1:65" s="13" customFormat="1" ht="24" customHeight="1" x14ac:dyDescent="0.15">
      <c r="B344" s="124"/>
      <c r="C344" s="125" t="s">
        <v>501</v>
      </c>
      <c r="D344" s="125" t="s">
        <v>114</v>
      </c>
      <c r="E344" s="126" t="s">
        <v>791</v>
      </c>
      <c r="F344" s="127" t="s">
        <v>792</v>
      </c>
      <c r="G344" s="128" t="s">
        <v>133</v>
      </c>
      <c r="H344" s="129">
        <v>106.607</v>
      </c>
      <c r="I344" s="129"/>
      <c r="J344" s="129">
        <f>ROUND(I344*H344,3)</f>
        <v>0</v>
      </c>
      <c r="K344" s="127"/>
      <c r="L344" s="14"/>
      <c r="M344" s="130"/>
      <c r="N344" s="131" t="s">
        <v>33</v>
      </c>
      <c r="O344" s="132">
        <v>0</v>
      </c>
      <c r="P344" s="132">
        <f>O344*H344</f>
        <v>0</v>
      </c>
      <c r="Q344" s="132">
        <v>0</v>
      </c>
      <c r="R344" s="132">
        <f>Q344*H344</f>
        <v>0</v>
      </c>
      <c r="S344" s="132">
        <v>0</v>
      </c>
      <c r="T344" s="132">
        <f>S344*H344</f>
        <v>0</v>
      </c>
      <c r="U344" s="133"/>
      <c r="AR344" s="134" t="s">
        <v>118</v>
      </c>
      <c r="AT344" s="134" t="s">
        <v>114</v>
      </c>
      <c r="AU344" s="134" t="s">
        <v>75</v>
      </c>
      <c r="AY344" s="2" t="s">
        <v>111</v>
      </c>
      <c r="BE344" s="109">
        <f>IF(N344="základná",J344,0)</f>
        <v>0</v>
      </c>
      <c r="BF344" s="109">
        <f>IF(N344="znížená",J344,0)</f>
        <v>0</v>
      </c>
      <c r="BG344" s="109">
        <f>IF(N344="zákl. prenesená",J344,0)</f>
        <v>0</v>
      </c>
      <c r="BH344" s="109">
        <f>IF(N344="zníž. prenesená",J344,0)</f>
        <v>0</v>
      </c>
      <c r="BI344" s="109">
        <f>IF(N344="nulová",J344,0)</f>
        <v>0</v>
      </c>
      <c r="BJ344" s="2" t="s">
        <v>75</v>
      </c>
      <c r="BK344" s="135">
        <f>ROUND(I344*H344,3)</f>
        <v>0</v>
      </c>
      <c r="BL344" s="2" t="s">
        <v>118</v>
      </c>
      <c r="BM344" s="134" t="s">
        <v>793</v>
      </c>
    </row>
    <row r="345" spans="1:65" ht="16.5" customHeight="1" x14ac:dyDescent="0.15">
      <c r="A345" s="13"/>
      <c r="B345" s="124"/>
      <c r="C345" s="141" t="s">
        <v>794</v>
      </c>
      <c r="D345" s="141" t="s">
        <v>288</v>
      </c>
      <c r="E345" s="142" t="s">
        <v>795</v>
      </c>
      <c r="F345" s="143" t="s">
        <v>796</v>
      </c>
      <c r="G345" s="144" t="s">
        <v>133</v>
      </c>
      <c r="H345" s="145">
        <v>108.739</v>
      </c>
      <c r="I345" s="145"/>
      <c r="J345" s="145">
        <f>ROUND(I345*H345,3)</f>
        <v>0</v>
      </c>
      <c r="K345" s="143"/>
      <c r="L345" s="146"/>
      <c r="M345" s="147"/>
      <c r="N345" s="148" t="s">
        <v>33</v>
      </c>
      <c r="O345" s="132">
        <v>0</v>
      </c>
      <c r="P345" s="132">
        <f>O345*H345</f>
        <v>0</v>
      </c>
      <c r="Q345" s="132">
        <v>0</v>
      </c>
      <c r="R345" s="132">
        <f>Q345*H345</f>
        <v>0</v>
      </c>
      <c r="S345" s="132">
        <v>0</v>
      </c>
      <c r="T345" s="132">
        <f>S345*H345</f>
        <v>0</v>
      </c>
      <c r="U345" s="133"/>
      <c r="AR345" s="134" t="s">
        <v>129</v>
      </c>
      <c r="AT345" s="134" t="s">
        <v>288</v>
      </c>
      <c r="AU345" s="134" t="s">
        <v>75</v>
      </c>
      <c r="AY345" s="2" t="s">
        <v>111</v>
      </c>
      <c r="BE345" s="109">
        <f>IF(N345="základná",J345,0)</f>
        <v>0</v>
      </c>
      <c r="BF345" s="109">
        <f>IF(N345="znížená",J345,0)</f>
        <v>0</v>
      </c>
      <c r="BG345" s="109">
        <f>IF(N345="zákl. prenesená",J345,0)</f>
        <v>0</v>
      </c>
      <c r="BH345" s="109">
        <f>IF(N345="zníž. prenesená",J345,0)</f>
        <v>0</v>
      </c>
      <c r="BI345" s="109">
        <f>IF(N345="nulová",J345,0)</f>
        <v>0</v>
      </c>
      <c r="BJ345" s="2" t="s">
        <v>75</v>
      </c>
      <c r="BK345" s="135">
        <f>ROUND(I345*H345,3)</f>
        <v>0</v>
      </c>
      <c r="BL345" s="2" t="s">
        <v>118</v>
      </c>
      <c r="BM345" s="134" t="s">
        <v>797</v>
      </c>
    </row>
    <row r="346" spans="1:65" ht="24" customHeight="1" x14ac:dyDescent="0.15">
      <c r="A346" s="13"/>
      <c r="B346" s="124"/>
      <c r="C346" s="125" t="s">
        <v>798</v>
      </c>
      <c r="D346" s="125" t="s">
        <v>114</v>
      </c>
      <c r="E346" s="126" t="s">
        <v>799</v>
      </c>
      <c r="F346" s="127" t="s">
        <v>800</v>
      </c>
      <c r="G346" s="128" t="s">
        <v>175</v>
      </c>
      <c r="H346" s="129">
        <v>2.1240000000000001</v>
      </c>
      <c r="I346" s="129"/>
      <c r="J346" s="129">
        <f>ROUND(I346*H346,3)</f>
        <v>0</v>
      </c>
      <c r="K346" s="127" t="s">
        <v>349</v>
      </c>
      <c r="L346" s="14"/>
      <c r="M346" s="130"/>
      <c r="N346" s="131" t="s">
        <v>33</v>
      </c>
      <c r="O346" s="132">
        <v>1.284</v>
      </c>
      <c r="P346" s="132">
        <f>O346*H346</f>
        <v>2.7272160000000003</v>
      </c>
      <c r="Q346" s="132">
        <v>0</v>
      </c>
      <c r="R346" s="132">
        <f>Q346*H346</f>
        <v>0</v>
      </c>
      <c r="S346" s="132">
        <v>0</v>
      </c>
      <c r="T346" s="132">
        <f>S346*H346</f>
        <v>0</v>
      </c>
      <c r="U346" s="133"/>
      <c r="AR346" s="134" t="s">
        <v>118</v>
      </c>
      <c r="AT346" s="134" t="s">
        <v>114</v>
      </c>
      <c r="AU346" s="134" t="s">
        <v>75</v>
      </c>
      <c r="AY346" s="2" t="s">
        <v>111</v>
      </c>
      <c r="BE346" s="109">
        <f>IF(N346="základná",J346,0)</f>
        <v>0</v>
      </c>
      <c r="BF346" s="109">
        <f>IF(N346="znížená",J346,0)</f>
        <v>0</v>
      </c>
      <c r="BG346" s="109">
        <f>IF(N346="zákl. prenesená",J346,0)</f>
        <v>0</v>
      </c>
      <c r="BH346" s="109">
        <f>IF(N346="zníž. prenesená",J346,0)</f>
        <v>0</v>
      </c>
      <c r="BI346" s="109">
        <f>IF(N346="nulová",J346,0)</f>
        <v>0</v>
      </c>
      <c r="BJ346" s="2" t="s">
        <v>75</v>
      </c>
      <c r="BK346" s="135">
        <f>ROUND(I346*H346,3)</f>
        <v>0</v>
      </c>
      <c r="BL346" s="2" t="s">
        <v>118</v>
      </c>
      <c r="BM346" s="134" t="s">
        <v>801</v>
      </c>
    </row>
    <row r="347" spans="1:65" s="111" customFormat="1" ht="22.9" customHeight="1" x14ac:dyDescent="0.2">
      <c r="B347" s="112"/>
      <c r="D347" s="113" t="s">
        <v>66</v>
      </c>
      <c r="E347" s="122" t="s">
        <v>802</v>
      </c>
      <c r="F347" s="122" t="s">
        <v>803</v>
      </c>
      <c r="J347" s="123">
        <f>BK347</f>
        <v>0</v>
      </c>
      <c r="L347" s="112"/>
      <c r="M347" s="116"/>
      <c r="N347" s="117"/>
      <c r="O347" s="117"/>
      <c r="P347" s="118">
        <f>SUM(P348:P354)</f>
        <v>0.54478199999999999</v>
      </c>
      <c r="Q347" s="117"/>
      <c r="R347" s="118">
        <f>SUM(R348:R354)</f>
        <v>0</v>
      </c>
      <c r="S347" s="117"/>
      <c r="T347" s="118">
        <f>SUM(T348:T354)</f>
        <v>0</v>
      </c>
      <c r="U347" s="119"/>
      <c r="AR347" s="113" t="s">
        <v>10</v>
      </c>
      <c r="AT347" s="120" t="s">
        <v>66</v>
      </c>
      <c r="AU347" s="120" t="s">
        <v>10</v>
      </c>
      <c r="AY347" s="113" t="s">
        <v>111</v>
      </c>
      <c r="BK347" s="121">
        <f>SUM(BK348:BK354)</f>
        <v>0</v>
      </c>
    </row>
    <row r="348" spans="1:65" s="13" customFormat="1" ht="24" customHeight="1" x14ac:dyDescent="0.15">
      <c r="B348" s="124"/>
      <c r="C348" s="125" t="s">
        <v>804</v>
      </c>
      <c r="D348" s="125" t="s">
        <v>114</v>
      </c>
      <c r="E348" s="126" t="s">
        <v>805</v>
      </c>
      <c r="F348" s="127" t="s">
        <v>806</v>
      </c>
      <c r="G348" s="128" t="s">
        <v>167</v>
      </c>
      <c r="H348" s="129">
        <v>12.499000000000001</v>
      </c>
      <c r="I348" s="129"/>
      <c r="J348" s="129">
        <f t="shared" ref="J348:J354" si="141">ROUND(I348*H348,3)</f>
        <v>0</v>
      </c>
      <c r="K348" s="127"/>
      <c r="L348" s="14"/>
      <c r="M348" s="130"/>
      <c r="N348" s="131" t="s">
        <v>33</v>
      </c>
      <c r="O348" s="132">
        <v>0</v>
      </c>
      <c r="P348" s="132">
        <f t="shared" ref="P348:P354" si="142">O348*H348</f>
        <v>0</v>
      </c>
      <c r="Q348" s="132">
        <v>0</v>
      </c>
      <c r="R348" s="132">
        <f t="shared" ref="R348:R354" si="143">Q348*H348</f>
        <v>0</v>
      </c>
      <c r="S348" s="132">
        <v>0</v>
      </c>
      <c r="T348" s="132">
        <f t="shared" ref="T348:T354" si="144">S348*H348</f>
        <v>0</v>
      </c>
      <c r="U348" s="133"/>
      <c r="AR348" s="134" t="s">
        <v>118</v>
      </c>
      <c r="AT348" s="134" t="s">
        <v>114</v>
      </c>
      <c r="AU348" s="134" t="s">
        <v>75</v>
      </c>
      <c r="AY348" s="2" t="s">
        <v>111</v>
      </c>
      <c r="BE348" s="109">
        <f t="shared" ref="BE348:BE354" si="145">IF(N348="základná",J348,0)</f>
        <v>0</v>
      </c>
      <c r="BF348" s="109">
        <f t="shared" ref="BF348:BF354" si="146">IF(N348="znížená",J348,0)</f>
        <v>0</v>
      </c>
      <c r="BG348" s="109">
        <f t="shared" ref="BG348:BG354" si="147">IF(N348="zákl. prenesená",J348,0)</f>
        <v>0</v>
      </c>
      <c r="BH348" s="109">
        <f t="shared" ref="BH348:BH354" si="148">IF(N348="zníž. prenesená",J348,0)</f>
        <v>0</v>
      </c>
      <c r="BI348" s="109">
        <f t="shared" ref="BI348:BI354" si="149">IF(N348="nulová",J348,0)</f>
        <v>0</v>
      </c>
      <c r="BJ348" s="2" t="s">
        <v>75</v>
      </c>
      <c r="BK348" s="135">
        <f t="shared" ref="BK348:BK354" si="150">ROUND(I348*H348,3)</f>
        <v>0</v>
      </c>
      <c r="BL348" s="2" t="s">
        <v>118</v>
      </c>
      <c r="BM348" s="134" t="s">
        <v>807</v>
      </c>
    </row>
    <row r="349" spans="1:65" ht="16.5" customHeight="1" x14ac:dyDescent="0.15">
      <c r="A349" s="13"/>
      <c r="B349" s="124"/>
      <c r="C349" s="141" t="s">
        <v>508</v>
      </c>
      <c r="D349" s="141" t="s">
        <v>288</v>
      </c>
      <c r="E349" s="142" t="s">
        <v>808</v>
      </c>
      <c r="F349" s="143" t="s">
        <v>809</v>
      </c>
      <c r="G349" s="144" t="s">
        <v>167</v>
      </c>
      <c r="H349" s="145">
        <v>12.624000000000001</v>
      </c>
      <c r="I349" s="145"/>
      <c r="J349" s="145">
        <f t="shared" si="141"/>
        <v>0</v>
      </c>
      <c r="K349" s="143"/>
      <c r="L349" s="146"/>
      <c r="M349" s="147"/>
      <c r="N349" s="148" t="s">
        <v>33</v>
      </c>
      <c r="O349" s="132">
        <v>0</v>
      </c>
      <c r="P349" s="132">
        <f t="shared" si="142"/>
        <v>0</v>
      </c>
      <c r="Q349" s="132">
        <v>0</v>
      </c>
      <c r="R349" s="132">
        <f t="shared" si="143"/>
        <v>0</v>
      </c>
      <c r="S349" s="132">
        <v>0</v>
      </c>
      <c r="T349" s="132">
        <f t="shared" si="144"/>
        <v>0</v>
      </c>
      <c r="U349" s="133"/>
      <c r="AR349" s="134" t="s">
        <v>129</v>
      </c>
      <c r="AT349" s="134" t="s">
        <v>288</v>
      </c>
      <c r="AU349" s="134" t="s">
        <v>75</v>
      </c>
      <c r="AY349" s="2" t="s">
        <v>111</v>
      </c>
      <c r="BE349" s="109">
        <f t="shared" si="145"/>
        <v>0</v>
      </c>
      <c r="BF349" s="109">
        <f t="shared" si="146"/>
        <v>0</v>
      </c>
      <c r="BG349" s="109">
        <f t="shared" si="147"/>
        <v>0</v>
      </c>
      <c r="BH349" s="109">
        <f t="shared" si="148"/>
        <v>0</v>
      </c>
      <c r="BI349" s="109">
        <f t="shared" si="149"/>
        <v>0</v>
      </c>
      <c r="BJ349" s="2" t="s">
        <v>75</v>
      </c>
      <c r="BK349" s="135">
        <f t="shared" si="150"/>
        <v>0</v>
      </c>
      <c r="BL349" s="2" t="s">
        <v>118</v>
      </c>
      <c r="BM349" s="134" t="s">
        <v>810</v>
      </c>
    </row>
    <row r="350" spans="1:65" ht="24" customHeight="1" x14ac:dyDescent="0.15">
      <c r="A350" s="13"/>
      <c r="B350" s="124"/>
      <c r="C350" s="125" t="s">
        <v>811</v>
      </c>
      <c r="D350" s="125" t="s">
        <v>114</v>
      </c>
      <c r="E350" s="126" t="s">
        <v>812</v>
      </c>
      <c r="F350" s="127" t="s">
        <v>813</v>
      </c>
      <c r="G350" s="128" t="s">
        <v>133</v>
      </c>
      <c r="H350" s="129">
        <v>12.968</v>
      </c>
      <c r="I350" s="129"/>
      <c r="J350" s="129">
        <f t="shared" si="141"/>
        <v>0</v>
      </c>
      <c r="K350" s="127"/>
      <c r="L350" s="14"/>
      <c r="M350" s="130"/>
      <c r="N350" s="131" t="s">
        <v>33</v>
      </c>
      <c r="O350" s="132">
        <v>0</v>
      </c>
      <c r="P350" s="132">
        <f t="shared" si="142"/>
        <v>0</v>
      </c>
      <c r="Q350" s="132">
        <v>0</v>
      </c>
      <c r="R350" s="132">
        <f t="shared" si="143"/>
        <v>0</v>
      </c>
      <c r="S350" s="132">
        <v>0</v>
      </c>
      <c r="T350" s="132">
        <f t="shared" si="144"/>
        <v>0</v>
      </c>
      <c r="U350" s="133"/>
      <c r="AR350" s="134" t="s">
        <v>118</v>
      </c>
      <c r="AT350" s="134" t="s">
        <v>114</v>
      </c>
      <c r="AU350" s="134" t="s">
        <v>75</v>
      </c>
      <c r="AY350" s="2" t="s">
        <v>111</v>
      </c>
      <c r="BE350" s="109">
        <f t="shared" si="145"/>
        <v>0</v>
      </c>
      <c r="BF350" s="109">
        <f t="shared" si="146"/>
        <v>0</v>
      </c>
      <c r="BG350" s="109">
        <f t="shared" si="147"/>
        <v>0</v>
      </c>
      <c r="BH350" s="109">
        <f t="shared" si="148"/>
        <v>0</v>
      </c>
      <c r="BI350" s="109">
        <f t="shared" si="149"/>
        <v>0</v>
      </c>
      <c r="BJ350" s="2" t="s">
        <v>75</v>
      </c>
      <c r="BK350" s="135">
        <f t="shared" si="150"/>
        <v>0</v>
      </c>
      <c r="BL350" s="2" t="s">
        <v>118</v>
      </c>
      <c r="BM350" s="134" t="s">
        <v>814</v>
      </c>
    </row>
    <row r="351" spans="1:65" ht="16.5" customHeight="1" x14ac:dyDescent="0.15">
      <c r="A351" s="13"/>
      <c r="B351" s="124"/>
      <c r="C351" s="141" t="s">
        <v>815</v>
      </c>
      <c r="D351" s="141" t="s">
        <v>288</v>
      </c>
      <c r="E351" s="142" t="s">
        <v>816</v>
      </c>
      <c r="F351" s="143" t="s">
        <v>817</v>
      </c>
      <c r="G351" s="144" t="s">
        <v>133</v>
      </c>
      <c r="H351" s="145">
        <v>13.227</v>
      </c>
      <c r="I351" s="145"/>
      <c r="J351" s="145">
        <f t="shared" si="141"/>
        <v>0</v>
      </c>
      <c r="K351" s="143"/>
      <c r="L351" s="146"/>
      <c r="M351" s="147"/>
      <c r="N351" s="148" t="s">
        <v>33</v>
      </c>
      <c r="O351" s="132">
        <v>0</v>
      </c>
      <c r="P351" s="132">
        <f t="shared" si="142"/>
        <v>0</v>
      </c>
      <c r="Q351" s="132">
        <v>0</v>
      </c>
      <c r="R351" s="132">
        <f t="shared" si="143"/>
        <v>0</v>
      </c>
      <c r="S351" s="132">
        <v>0</v>
      </c>
      <c r="T351" s="132">
        <f t="shared" si="144"/>
        <v>0</v>
      </c>
      <c r="U351" s="133"/>
      <c r="AR351" s="134" t="s">
        <v>129</v>
      </c>
      <c r="AT351" s="134" t="s">
        <v>288</v>
      </c>
      <c r="AU351" s="134" t="s">
        <v>75</v>
      </c>
      <c r="AY351" s="2" t="s">
        <v>111</v>
      </c>
      <c r="BE351" s="109">
        <f t="shared" si="145"/>
        <v>0</v>
      </c>
      <c r="BF351" s="109">
        <f t="shared" si="146"/>
        <v>0</v>
      </c>
      <c r="BG351" s="109">
        <f t="shared" si="147"/>
        <v>0</v>
      </c>
      <c r="BH351" s="109">
        <f t="shared" si="148"/>
        <v>0</v>
      </c>
      <c r="BI351" s="109">
        <f t="shared" si="149"/>
        <v>0</v>
      </c>
      <c r="BJ351" s="2" t="s">
        <v>75</v>
      </c>
      <c r="BK351" s="135">
        <f t="shared" si="150"/>
        <v>0</v>
      </c>
      <c r="BL351" s="2" t="s">
        <v>118</v>
      </c>
      <c r="BM351" s="134" t="s">
        <v>818</v>
      </c>
    </row>
    <row r="352" spans="1:65" ht="24" customHeight="1" x14ac:dyDescent="0.15">
      <c r="A352" s="13"/>
      <c r="B352" s="124"/>
      <c r="C352" s="125" t="s">
        <v>819</v>
      </c>
      <c r="D352" s="125" t="s">
        <v>114</v>
      </c>
      <c r="E352" s="126" t="s">
        <v>820</v>
      </c>
      <c r="F352" s="127" t="s">
        <v>821</v>
      </c>
      <c r="G352" s="128" t="s">
        <v>133</v>
      </c>
      <c r="H352" s="129">
        <v>12.968</v>
      </c>
      <c r="I352" s="129"/>
      <c r="J352" s="129">
        <f t="shared" si="141"/>
        <v>0</v>
      </c>
      <c r="K352" s="127"/>
      <c r="L352" s="14"/>
      <c r="M352" s="130"/>
      <c r="N352" s="131" t="s">
        <v>33</v>
      </c>
      <c r="O352" s="132">
        <v>0</v>
      </c>
      <c r="P352" s="132">
        <f t="shared" si="142"/>
        <v>0</v>
      </c>
      <c r="Q352" s="132">
        <v>0</v>
      </c>
      <c r="R352" s="132">
        <f t="shared" si="143"/>
        <v>0</v>
      </c>
      <c r="S352" s="132">
        <v>0</v>
      </c>
      <c r="T352" s="132">
        <f t="shared" si="144"/>
        <v>0</v>
      </c>
      <c r="U352" s="133"/>
      <c r="AR352" s="134" t="s">
        <v>118</v>
      </c>
      <c r="AT352" s="134" t="s">
        <v>114</v>
      </c>
      <c r="AU352" s="134" t="s">
        <v>75</v>
      </c>
      <c r="AY352" s="2" t="s">
        <v>111</v>
      </c>
      <c r="BE352" s="109">
        <f t="shared" si="145"/>
        <v>0</v>
      </c>
      <c r="BF352" s="109">
        <f t="shared" si="146"/>
        <v>0</v>
      </c>
      <c r="BG352" s="109">
        <f t="shared" si="147"/>
        <v>0</v>
      </c>
      <c r="BH352" s="109">
        <f t="shared" si="148"/>
        <v>0</v>
      </c>
      <c r="BI352" s="109">
        <f t="shared" si="149"/>
        <v>0</v>
      </c>
      <c r="BJ352" s="2" t="s">
        <v>75</v>
      </c>
      <c r="BK352" s="135">
        <f t="shared" si="150"/>
        <v>0</v>
      </c>
      <c r="BL352" s="2" t="s">
        <v>118</v>
      </c>
      <c r="BM352" s="134" t="s">
        <v>822</v>
      </c>
    </row>
    <row r="353" spans="1:65" ht="24" customHeight="1" x14ac:dyDescent="0.15">
      <c r="A353" s="13"/>
      <c r="B353" s="124"/>
      <c r="C353" s="141" t="s">
        <v>531</v>
      </c>
      <c r="D353" s="141" t="s">
        <v>288</v>
      </c>
      <c r="E353" s="142" t="s">
        <v>823</v>
      </c>
      <c r="F353" s="143" t="s">
        <v>824</v>
      </c>
      <c r="G353" s="144" t="s">
        <v>133</v>
      </c>
      <c r="H353" s="145">
        <v>13.356999999999999</v>
      </c>
      <c r="I353" s="145"/>
      <c r="J353" s="145">
        <f t="shared" si="141"/>
        <v>0</v>
      </c>
      <c r="K353" s="143"/>
      <c r="L353" s="146"/>
      <c r="M353" s="147"/>
      <c r="N353" s="148" t="s">
        <v>33</v>
      </c>
      <c r="O353" s="132">
        <v>0</v>
      </c>
      <c r="P353" s="132">
        <f t="shared" si="142"/>
        <v>0</v>
      </c>
      <c r="Q353" s="132">
        <v>0</v>
      </c>
      <c r="R353" s="132">
        <f t="shared" si="143"/>
        <v>0</v>
      </c>
      <c r="S353" s="132">
        <v>0</v>
      </c>
      <c r="T353" s="132">
        <f t="shared" si="144"/>
        <v>0</v>
      </c>
      <c r="U353" s="133"/>
      <c r="AR353" s="134" t="s">
        <v>129</v>
      </c>
      <c r="AT353" s="134" t="s">
        <v>288</v>
      </c>
      <c r="AU353" s="134" t="s">
        <v>75</v>
      </c>
      <c r="AY353" s="2" t="s">
        <v>111</v>
      </c>
      <c r="BE353" s="109">
        <f t="shared" si="145"/>
        <v>0</v>
      </c>
      <c r="BF353" s="109">
        <f t="shared" si="146"/>
        <v>0</v>
      </c>
      <c r="BG353" s="109">
        <f t="shared" si="147"/>
        <v>0</v>
      </c>
      <c r="BH353" s="109">
        <f t="shared" si="148"/>
        <v>0</v>
      </c>
      <c r="BI353" s="109">
        <f t="shared" si="149"/>
        <v>0</v>
      </c>
      <c r="BJ353" s="2" t="s">
        <v>75</v>
      </c>
      <c r="BK353" s="135">
        <f t="shared" si="150"/>
        <v>0</v>
      </c>
      <c r="BL353" s="2" t="s">
        <v>118</v>
      </c>
      <c r="BM353" s="134" t="s">
        <v>825</v>
      </c>
    </row>
    <row r="354" spans="1:65" ht="24" customHeight="1" x14ac:dyDescent="0.15">
      <c r="A354" s="13"/>
      <c r="B354" s="124"/>
      <c r="C354" s="125" t="s">
        <v>826</v>
      </c>
      <c r="D354" s="125" t="s">
        <v>114</v>
      </c>
      <c r="E354" s="126" t="s">
        <v>827</v>
      </c>
      <c r="F354" s="127" t="s">
        <v>828</v>
      </c>
      <c r="G354" s="128" t="s">
        <v>175</v>
      </c>
      <c r="H354" s="129">
        <v>0.23799999999999999</v>
      </c>
      <c r="I354" s="129"/>
      <c r="J354" s="129">
        <f t="shared" si="141"/>
        <v>0</v>
      </c>
      <c r="K354" s="127" t="s">
        <v>349</v>
      </c>
      <c r="L354" s="14"/>
      <c r="M354" s="130"/>
      <c r="N354" s="131" t="s">
        <v>33</v>
      </c>
      <c r="O354" s="132">
        <v>2.2890000000000001</v>
      </c>
      <c r="P354" s="132">
        <f t="shared" si="142"/>
        <v>0.54478199999999999</v>
      </c>
      <c r="Q354" s="132">
        <v>0</v>
      </c>
      <c r="R354" s="132">
        <f t="shared" si="143"/>
        <v>0</v>
      </c>
      <c r="S354" s="132">
        <v>0</v>
      </c>
      <c r="T354" s="132">
        <f t="shared" si="144"/>
        <v>0</v>
      </c>
      <c r="U354" s="133"/>
      <c r="AR354" s="134" t="s">
        <v>118</v>
      </c>
      <c r="AT354" s="134" t="s">
        <v>114</v>
      </c>
      <c r="AU354" s="134" t="s">
        <v>75</v>
      </c>
      <c r="AY354" s="2" t="s">
        <v>111</v>
      </c>
      <c r="BE354" s="109">
        <f t="shared" si="145"/>
        <v>0</v>
      </c>
      <c r="BF354" s="109">
        <f t="shared" si="146"/>
        <v>0</v>
      </c>
      <c r="BG354" s="109">
        <f t="shared" si="147"/>
        <v>0</v>
      </c>
      <c r="BH354" s="109">
        <f t="shared" si="148"/>
        <v>0</v>
      </c>
      <c r="BI354" s="109">
        <f t="shared" si="149"/>
        <v>0</v>
      </c>
      <c r="BJ354" s="2" t="s">
        <v>75</v>
      </c>
      <c r="BK354" s="135">
        <f t="shared" si="150"/>
        <v>0</v>
      </c>
      <c r="BL354" s="2" t="s">
        <v>118</v>
      </c>
      <c r="BM354" s="134" t="s">
        <v>829</v>
      </c>
    </row>
    <row r="355" spans="1:65" s="111" customFormat="1" ht="22.9" customHeight="1" x14ac:dyDescent="0.2">
      <c r="B355" s="112"/>
      <c r="D355" s="113" t="s">
        <v>66</v>
      </c>
      <c r="E355" s="122" t="s">
        <v>241</v>
      </c>
      <c r="F355" s="122" t="s">
        <v>242</v>
      </c>
      <c r="J355" s="123">
        <f>BK355</f>
        <v>0</v>
      </c>
      <c r="L355" s="112"/>
      <c r="M355" s="116"/>
      <c r="N355" s="117"/>
      <c r="O355" s="117"/>
      <c r="P355" s="118">
        <f>SUM(P356:P360)</f>
        <v>33.296068000000005</v>
      </c>
      <c r="Q355" s="117"/>
      <c r="R355" s="118">
        <f>SUM(R356:R360)</f>
        <v>0</v>
      </c>
      <c r="S355" s="117"/>
      <c r="T355" s="118">
        <f>SUM(T356:T360)</f>
        <v>0</v>
      </c>
      <c r="U355" s="119"/>
      <c r="AR355" s="113" t="s">
        <v>10</v>
      </c>
      <c r="AT355" s="120" t="s">
        <v>66</v>
      </c>
      <c r="AU355" s="120" t="s">
        <v>10</v>
      </c>
      <c r="AY355" s="113" t="s">
        <v>111</v>
      </c>
      <c r="BK355" s="121">
        <f>SUM(BK356:BK360)</f>
        <v>0</v>
      </c>
    </row>
    <row r="356" spans="1:65" s="13" customFormat="1" ht="24" customHeight="1" x14ac:dyDescent="0.15">
      <c r="B356" s="124"/>
      <c r="C356" s="125" t="s">
        <v>535</v>
      </c>
      <c r="D356" s="125" t="s">
        <v>114</v>
      </c>
      <c r="E356" s="126" t="s">
        <v>830</v>
      </c>
      <c r="F356" s="127" t="s">
        <v>831</v>
      </c>
      <c r="G356" s="128" t="s">
        <v>133</v>
      </c>
      <c r="H356" s="129">
        <v>1576.229</v>
      </c>
      <c r="I356" s="129"/>
      <c r="J356" s="129">
        <f>ROUND(I356*H356,3)</f>
        <v>0</v>
      </c>
      <c r="K356" s="127"/>
      <c r="L356" s="14"/>
      <c r="M356" s="130"/>
      <c r="N356" s="131" t="s">
        <v>33</v>
      </c>
      <c r="O356" s="132">
        <v>0</v>
      </c>
      <c r="P356" s="132">
        <f>O356*H356</f>
        <v>0</v>
      </c>
      <c r="Q356" s="132">
        <v>0</v>
      </c>
      <c r="R356" s="132">
        <f>Q356*H356</f>
        <v>0</v>
      </c>
      <c r="S356" s="132">
        <v>0</v>
      </c>
      <c r="T356" s="132">
        <f>S356*H356</f>
        <v>0</v>
      </c>
      <c r="U356" s="133"/>
      <c r="AR356" s="134" t="s">
        <v>118</v>
      </c>
      <c r="AT356" s="134" t="s">
        <v>114</v>
      </c>
      <c r="AU356" s="134" t="s">
        <v>75</v>
      </c>
      <c r="AY356" s="2" t="s">
        <v>111</v>
      </c>
      <c r="BE356" s="109">
        <f>IF(N356="základná",J356,0)</f>
        <v>0</v>
      </c>
      <c r="BF356" s="109">
        <f>IF(N356="znížená",J356,0)</f>
        <v>0</v>
      </c>
      <c r="BG356" s="109">
        <f>IF(N356="zákl. prenesená",J356,0)</f>
        <v>0</v>
      </c>
      <c r="BH356" s="109">
        <f>IF(N356="zníž. prenesená",J356,0)</f>
        <v>0</v>
      </c>
      <c r="BI356" s="109">
        <f>IF(N356="nulová",J356,0)</f>
        <v>0</v>
      </c>
      <c r="BJ356" s="2" t="s">
        <v>75</v>
      </c>
      <c r="BK356" s="135">
        <f>ROUND(I356*H356,3)</f>
        <v>0</v>
      </c>
      <c r="BL356" s="2" t="s">
        <v>118</v>
      </c>
      <c r="BM356" s="134" t="s">
        <v>832</v>
      </c>
    </row>
    <row r="357" spans="1:65" ht="16.5" customHeight="1" x14ac:dyDescent="0.15">
      <c r="A357" s="13"/>
      <c r="B357" s="124"/>
      <c r="C357" s="141" t="s">
        <v>833</v>
      </c>
      <c r="D357" s="141" t="s">
        <v>288</v>
      </c>
      <c r="E357" s="142" t="s">
        <v>834</v>
      </c>
      <c r="F357" s="143" t="s">
        <v>835</v>
      </c>
      <c r="G357" s="144" t="s">
        <v>133</v>
      </c>
      <c r="H357" s="145">
        <v>1623.5160000000001</v>
      </c>
      <c r="I357" s="145"/>
      <c r="J357" s="145">
        <f>ROUND(I357*H357,3)</f>
        <v>0</v>
      </c>
      <c r="K357" s="143"/>
      <c r="L357" s="146"/>
      <c r="M357" s="147"/>
      <c r="N357" s="148" t="s">
        <v>33</v>
      </c>
      <c r="O357" s="132">
        <v>0</v>
      </c>
      <c r="P357" s="132">
        <f>O357*H357</f>
        <v>0</v>
      </c>
      <c r="Q357" s="132">
        <v>0</v>
      </c>
      <c r="R357" s="132">
        <f>Q357*H357</f>
        <v>0</v>
      </c>
      <c r="S357" s="132">
        <v>0</v>
      </c>
      <c r="T357" s="132">
        <f>S357*H357</f>
        <v>0</v>
      </c>
      <c r="U357" s="133"/>
      <c r="AR357" s="134" t="s">
        <v>129</v>
      </c>
      <c r="AT357" s="134" t="s">
        <v>288</v>
      </c>
      <c r="AU357" s="134" t="s">
        <v>75</v>
      </c>
      <c r="AY357" s="2" t="s">
        <v>111</v>
      </c>
      <c r="BE357" s="109">
        <f>IF(N357="základná",J357,0)</f>
        <v>0</v>
      </c>
      <c r="BF357" s="109">
        <f>IF(N357="znížená",J357,0)</f>
        <v>0</v>
      </c>
      <c r="BG357" s="109">
        <f>IF(N357="zákl. prenesená",J357,0)</f>
        <v>0</v>
      </c>
      <c r="BH357" s="109">
        <f>IF(N357="zníž. prenesená",J357,0)</f>
        <v>0</v>
      </c>
      <c r="BI357" s="109">
        <f>IF(N357="nulová",J357,0)</f>
        <v>0</v>
      </c>
      <c r="BJ357" s="2" t="s">
        <v>75</v>
      </c>
      <c r="BK357" s="135">
        <f>ROUND(I357*H357,3)</f>
        <v>0</v>
      </c>
      <c r="BL357" s="2" t="s">
        <v>118</v>
      </c>
      <c r="BM357" s="134" t="s">
        <v>836</v>
      </c>
    </row>
    <row r="358" spans="1:65" ht="24" customHeight="1" x14ac:dyDescent="0.15">
      <c r="A358" s="13"/>
      <c r="B358" s="124"/>
      <c r="C358" s="125" t="s">
        <v>837</v>
      </c>
      <c r="D358" s="125" t="s">
        <v>114</v>
      </c>
      <c r="E358" s="126" t="s">
        <v>838</v>
      </c>
      <c r="F358" s="127" t="s">
        <v>839</v>
      </c>
      <c r="G358" s="128" t="s">
        <v>133</v>
      </c>
      <c r="H358" s="129">
        <v>22.082000000000001</v>
      </c>
      <c r="I358" s="129"/>
      <c r="J358" s="129">
        <f>ROUND(I358*H358,3)</f>
        <v>0</v>
      </c>
      <c r="K358" s="127"/>
      <c r="L358" s="14"/>
      <c r="M358" s="130"/>
      <c r="N358" s="131" t="s">
        <v>33</v>
      </c>
      <c r="O358" s="132">
        <v>0</v>
      </c>
      <c r="P358" s="132">
        <f>O358*H358</f>
        <v>0</v>
      </c>
      <c r="Q358" s="132">
        <v>0</v>
      </c>
      <c r="R358" s="132">
        <f>Q358*H358</f>
        <v>0</v>
      </c>
      <c r="S358" s="132">
        <v>0</v>
      </c>
      <c r="T358" s="132">
        <f>S358*H358</f>
        <v>0</v>
      </c>
      <c r="U358" s="133"/>
      <c r="AR358" s="134" t="s">
        <v>118</v>
      </c>
      <c r="AT358" s="134" t="s">
        <v>114</v>
      </c>
      <c r="AU358" s="134" t="s">
        <v>75</v>
      </c>
      <c r="AY358" s="2" t="s">
        <v>111</v>
      </c>
      <c r="BE358" s="109">
        <f>IF(N358="základná",J358,0)</f>
        <v>0</v>
      </c>
      <c r="BF358" s="109">
        <f>IF(N358="znížená",J358,0)</f>
        <v>0</v>
      </c>
      <c r="BG358" s="109">
        <f>IF(N358="zákl. prenesená",J358,0)</f>
        <v>0</v>
      </c>
      <c r="BH358" s="109">
        <f>IF(N358="zníž. prenesená",J358,0)</f>
        <v>0</v>
      </c>
      <c r="BI358" s="109">
        <f>IF(N358="nulová",J358,0)</f>
        <v>0</v>
      </c>
      <c r="BJ358" s="2" t="s">
        <v>75</v>
      </c>
      <c r="BK358" s="135">
        <f>ROUND(I358*H358,3)</f>
        <v>0</v>
      </c>
      <c r="BL358" s="2" t="s">
        <v>118</v>
      </c>
      <c r="BM358" s="134" t="s">
        <v>840</v>
      </c>
    </row>
    <row r="359" spans="1:65" ht="16.5" customHeight="1" x14ac:dyDescent="0.15">
      <c r="A359" s="13"/>
      <c r="B359" s="124"/>
      <c r="C359" s="141" t="s">
        <v>841</v>
      </c>
      <c r="D359" s="141" t="s">
        <v>288</v>
      </c>
      <c r="E359" s="142" t="s">
        <v>842</v>
      </c>
      <c r="F359" s="143" t="s">
        <v>843</v>
      </c>
      <c r="G359" s="144" t="s">
        <v>133</v>
      </c>
      <c r="H359" s="145">
        <v>22.744</v>
      </c>
      <c r="I359" s="145"/>
      <c r="J359" s="145">
        <f>ROUND(I359*H359,3)</f>
        <v>0</v>
      </c>
      <c r="K359" s="143"/>
      <c r="L359" s="146"/>
      <c r="M359" s="147"/>
      <c r="N359" s="148" t="s">
        <v>33</v>
      </c>
      <c r="O359" s="132">
        <v>0</v>
      </c>
      <c r="P359" s="132">
        <f>O359*H359</f>
        <v>0</v>
      </c>
      <c r="Q359" s="132">
        <v>0</v>
      </c>
      <c r="R359" s="132">
        <f>Q359*H359</f>
        <v>0</v>
      </c>
      <c r="S359" s="132">
        <v>0</v>
      </c>
      <c r="T359" s="132">
        <f>S359*H359</f>
        <v>0</v>
      </c>
      <c r="U359" s="133"/>
      <c r="AR359" s="134" t="s">
        <v>129</v>
      </c>
      <c r="AT359" s="134" t="s">
        <v>288</v>
      </c>
      <c r="AU359" s="134" t="s">
        <v>75</v>
      </c>
      <c r="AY359" s="2" t="s">
        <v>111</v>
      </c>
      <c r="BE359" s="109">
        <f>IF(N359="základná",J359,0)</f>
        <v>0</v>
      </c>
      <c r="BF359" s="109">
        <f>IF(N359="znížená",J359,0)</f>
        <v>0</v>
      </c>
      <c r="BG359" s="109">
        <f>IF(N359="zákl. prenesená",J359,0)</f>
        <v>0</v>
      </c>
      <c r="BH359" s="109">
        <f>IF(N359="zníž. prenesená",J359,0)</f>
        <v>0</v>
      </c>
      <c r="BI359" s="109">
        <f>IF(N359="nulová",J359,0)</f>
        <v>0</v>
      </c>
      <c r="BJ359" s="2" t="s">
        <v>75</v>
      </c>
      <c r="BK359" s="135">
        <f>ROUND(I359*H359,3)</f>
        <v>0</v>
      </c>
      <c r="BL359" s="2" t="s">
        <v>118</v>
      </c>
      <c r="BM359" s="134" t="s">
        <v>844</v>
      </c>
    </row>
    <row r="360" spans="1:65" ht="24" customHeight="1" x14ac:dyDescent="0.15">
      <c r="A360" s="13"/>
      <c r="B360" s="124"/>
      <c r="C360" s="125" t="s">
        <v>845</v>
      </c>
      <c r="D360" s="125" t="s">
        <v>114</v>
      </c>
      <c r="E360" s="126" t="s">
        <v>846</v>
      </c>
      <c r="F360" s="127" t="s">
        <v>847</v>
      </c>
      <c r="G360" s="128" t="s">
        <v>175</v>
      </c>
      <c r="H360" s="129">
        <v>31.954000000000001</v>
      </c>
      <c r="I360" s="129"/>
      <c r="J360" s="129">
        <f>ROUND(I360*H360,3)</f>
        <v>0</v>
      </c>
      <c r="K360" s="127" t="s">
        <v>349</v>
      </c>
      <c r="L360" s="14"/>
      <c r="M360" s="130"/>
      <c r="N360" s="131" t="s">
        <v>33</v>
      </c>
      <c r="O360" s="132">
        <v>1.042</v>
      </c>
      <c r="P360" s="132">
        <f>O360*H360</f>
        <v>33.296068000000005</v>
      </c>
      <c r="Q360" s="132">
        <v>0</v>
      </c>
      <c r="R360" s="132">
        <f>Q360*H360</f>
        <v>0</v>
      </c>
      <c r="S360" s="132">
        <v>0</v>
      </c>
      <c r="T360" s="132">
        <f>S360*H360</f>
        <v>0</v>
      </c>
      <c r="U360" s="133"/>
      <c r="AR360" s="134" t="s">
        <v>118</v>
      </c>
      <c r="AT360" s="134" t="s">
        <v>114</v>
      </c>
      <c r="AU360" s="134" t="s">
        <v>75</v>
      </c>
      <c r="AY360" s="2" t="s">
        <v>111</v>
      </c>
      <c r="BE360" s="109">
        <f>IF(N360="základná",J360,0)</f>
        <v>0</v>
      </c>
      <c r="BF360" s="109">
        <f>IF(N360="znížená",J360,0)</f>
        <v>0</v>
      </c>
      <c r="BG360" s="109">
        <f>IF(N360="zákl. prenesená",J360,0)</f>
        <v>0</v>
      </c>
      <c r="BH360" s="109">
        <f>IF(N360="zníž. prenesená",J360,0)</f>
        <v>0</v>
      </c>
      <c r="BI360" s="109">
        <f>IF(N360="nulová",J360,0)</f>
        <v>0</v>
      </c>
      <c r="BJ360" s="2" t="s">
        <v>75</v>
      </c>
      <c r="BK360" s="135">
        <f>ROUND(I360*H360,3)</f>
        <v>0</v>
      </c>
      <c r="BL360" s="2" t="s">
        <v>118</v>
      </c>
      <c r="BM360" s="134" t="s">
        <v>848</v>
      </c>
    </row>
    <row r="361" spans="1:65" s="111" customFormat="1" ht="22.9" customHeight="1" x14ac:dyDescent="0.2">
      <c r="B361" s="112"/>
      <c r="D361" s="113" t="s">
        <v>66</v>
      </c>
      <c r="E361" s="122" t="s">
        <v>849</v>
      </c>
      <c r="F361" s="122" t="s">
        <v>850</v>
      </c>
      <c r="J361" s="123">
        <f>BK361</f>
        <v>0</v>
      </c>
      <c r="L361" s="112"/>
      <c r="M361" s="116"/>
      <c r="N361" s="117"/>
      <c r="O361" s="117"/>
      <c r="P361" s="118">
        <f>SUM(P362:P363)</f>
        <v>16.769459999999999</v>
      </c>
      <c r="Q361" s="117"/>
      <c r="R361" s="118">
        <f>SUM(R362:R363)</f>
        <v>0</v>
      </c>
      <c r="S361" s="117"/>
      <c r="T361" s="118">
        <f>SUM(T362:T363)</f>
        <v>0</v>
      </c>
      <c r="U361" s="119"/>
      <c r="AR361" s="113" t="s">
        <v>10</v>
      </c>
      <c r="AT361" s="120" t="s">
        <v>66</v>
      </c>
      <c r="AU361" s="120" t="s">
        <v>10</v>
      </c>
      <c r="AY361" s="113" t="s">
        <v>111</v>
      </c>
      <c r="BK361" s="121">
        <f>SUM(BK362:BK363)</f>
        <v>0</v>
      </c>
    </row>
    <row r="362" spans="1:65" s="13" customFormat="1" ht="36" customHeight="1" x14ac:dyDescent="0.15">
      <c r="B362" s="124"/>
      <c r="C362" s="125" t="s">
        <v>851</v>
      </c>
      <c r="D362" s="125" t="s">
        <v>114</v>
      </c>
      <c r="E362" s="126" t="s">
        <v>852</v>
      </c>
      <c r="F362" s="127" t="s">
        <v>853</v>
      </c>
      <c r="G362" s="128" t="s">
        <v>133</v>
      </c>
      <c r="H362" s="129">
        <v>259.00400000000002</v>
      </c>
      <c r="I362" s="129"/>
      <c r="J362" s="129">
        <f>ROUND(I362*H362,3)</f>
        <v>0</v>
      </c>
      <c r="K362" s="127"/>
      <c r="L362" s="14"/>
      <c r="M362" s="130"/>
      <c r="N362" s="131" t="s">
        <v>33</v>
      </c>
      <c r="O362" s="132">
        <v>0</v>
      </c>
      <c r="P362" s="132">
        <f>O362*H362</f>
        <v>0</v>
      </c>
      <c r="Q362" s="132">
        <v>0</v>
      </c>
      <c r="R362" s="132">
        <f>Q362*H362</f>
        <v>0</v>
      </c>
      <c r="S362" s="132">
        <v>0</v>
      </c>
      <c r="T362" s="132">
        <f>S362*H362</f>
        <v>0</v>
      </c>
      <c r="U362" s="133"/>
      <c r="AR362" s="134" t="s">
        <v>118</v>
      </c>
      <c r="AT362" s="134" t="s">
        <v>114</v>
      </c>
      <c r="AU362" s="134" t="s">
        <v>75</v>
      </c>
      <c r="AY362" s="2" t="s">
        <v>111</v>
      </c>
      <c r="BE362" s="109">
        <f>IF(N362="základná",J362,0)</f>
        <v>0</v>
      </c>
      <c r="BF362" s="109">
        <f>IF(N362="znížená",J362,0)</f>
        <v>0</v>
      </c>
      <c r="BG362" s="109">
        <f>IF(N362="zákl. prenesená",J362,0)</f>
        <v>0</v>
      </c>
      <c r="BH362" s="109">
        <f>IF(N362="zníž. prenesená",J362,0)</f>
        <v>0</v>
      </c>
      <c r="BI362" s="109">
        <f>IF(N362="nulová",J362,0)</f>
        <v>0</v>
      </c>
      <c r="BJ362" s="2" t="s">
        <v>75</v>
      </c>
      <c r="BK362" s="135">
        <f>ROUND(I362*H362,3)</f>
        <v>0</v>
      </c>
      <c r="BL362" s="2" t="s">
        <v>118</v>
      </c>
      <c r="BM362" s="134" t="s">
        <v>854</v>
      </c>
    </row>
    <row r="363" spans="1:65" s="13" customFormat="1" ht="24" customHeight="1" x14ac:dyDescent="0.15">
      <c r="B363" s="124"/>
      <c r="C363" s="125" t="s">
        <v>855</v>
      </c>
      <c r="D363" s="125" t="s">
        <v>114</v>
      </c>
      <c r="E363" s="126" t="s">
        <v>856</v>
      </c>
      <c r="F363" s="127" t="s">
        <v>857</v>
      </c>
      <c r="G363" s="128" t="s">
        <v>175</v>
      </c>
      <c r="H363" s="129">
        <v>12.468</v>
      </c>
      <c r="I363" s="129"/>
      <c r="J363" s="129">
        <f>ROUND(I363*H363,3)</f>
        <v>0</v>
      </c>
      <c r="K363" s="127" t="s">
        <v>349</v>
      </c>
      <c r="L363" s="14"/>
      <c r="M363" s="130"/>
      <c r="N363" s="131" t="s">
        <v>33</v>
      </c>
      <c r="O363" s="132">
        <v>1.345</v>
      </c>
      <c r="P363" s="132">
        <f>O363*H363</f>
        <v>16.769459999999999</v>
      </c>
      <c r="Q363" s="132">
        <v>0</v>
      </c>
      <c r="R363" s="132">
        <f>Q363*H363</f>
        <v>0</v>
      </c>
      <c r="S363" s="132">
        <v>0</v>
      </c>
      <c r="T363" s="132">
        <f>S363*H363</f>
        <v>0</v>
      </c>
      <c r="U363" s="133"/>
      <c r="AR363" s="134" t="s">
        <v>118</v>
      </c>
      <c r="AT363" s="134" t="s">
        <v>114</v>
      </c>
      <c r="AU363" s="134" t="s">
        <v>75</v>
      </c>
      <c r="AY363" s="2" t="s">
        <v>111</v>
      </c>
      <c r="BE363" s="109">
        <f>IF(N363="základná",J363,0)</f>
        <v>0</v>
      </c>
      <c r="BF363" s="109">
        <f>IF(N363="znížená",J363,0)</f>
        <v>0</v>
      </c>
      <c r="BG363" s="109">
        <f>IF(N363="zákl. prenesená",J363,0)</f>
        <v>0</v>
      </c>
      <c r="BH363" s="109">
        <f>IF(N363="zníž. prenesená",J363,0)</f>
        <v>0</v>
      </c>
      <c r="BI363" s="109">
        <f>IF(N363="nulová",J363,0)</f>
        <v>0</v>
      </c>
      <c r="BJ363" s="2" t="s">
        <v>75</v>
      </c>
      <c r="BK363" s="135">
        <f>ROUND(I363*H363,3)</f>
        <v>0</v>
      </c>
      <c r="BL363" s="2" t="s">
        <v>118</v>
      </c>
      <c r="BM363" s="134" t="s">
        <v>858</v>
      </c>
    </row>
    <row r="364" spans="1:65" s="111" customFormat="1" ht="22.9" customHeight="1" x14ac:dyDescent="0.2">
      <c r="B364" s="112"/>
      <c r="D364" s="113" t="s">
        <v>66</v>
      </c>
      <c r="E364" s="122" t="s">
        <v>859</v>
      </c>
      <c r="F364" s="122" t="s">
        <v>860</v>
      </c>
      <c r="J364" s="123">
        <f>BK364</f>
        <v>0</v>
      </c>
      <c r="L364" s="112"/>
      <c r="M364" s="116"/>
      <c r="N364" s="117"/>
      <c r="O364" s="117"/>
      <c r="P364" s="118">
        <f>SUM(P365:P367)</f>
        <v>1.59216</v>
      </c>
      <c r="Q364" s="117"/>
      <c r="R364" s="118">
        <f>SUM(R365:R367)</f>
        <v>0</v>
      </c>
      <c r="S364" s="117"/>
      <c r="T364" s="118">
        <f>SUM(T365:T367)</f>
        <v>0</v>
      </c>
      <c r="U364" s="119"/>
      <c r="AR364" s="113" t="s">
        <v>10</v>
      </c>
      <c r="AT364" s="120" t="s">
        <v>66</v>
      </c>
      <c r="AU364" s="120" t="s">
        <v>10</v>
      </c>
      <c r="AY364" s="113" t="s">
        <v>111</v>
      </c>
      <c r="BK364" s="121">
        <f>SUM(BK365:BK367)</f>
        <v>0</v>
      </c>
    </row>
    <row r="365" spans="1:65" s="13" customFormat="1" ht="24" customHeight="1" x14ac:dyDescent="0.15">
      <c r="B365" s="124"/>
      <c r="C365" s="125" t="s">
        <v>861</v>
      </c>
      <c r="D365" s="125" t="s">
        <v>114</v>
      </c>
      <c r="E365" s="126" t="s">
        <v>862</v>
      </c>
      <c r="F365" s="127" t="s">
        <v>863</v>
      </c>
      <c r="G365" s="128" t="s">
        <v>133</v>
      </c>
      <c r="H365" s="129">
        <v>179.07400000000001</v>
      </c>
      <c r="I365" s="129"/>
      <c r="J365" s="129">
        <f>ROUND(I365*H365,3)</f>
        <v>0</v>
      </c>
      <c r="K365" s="127"/>
      <c r="L365" s="14"/>
      <c r="M365" s="130"/>
      <c r="N365" s="131" t="s">
        <v>33</v>
      </c>
      <c r="O365" s="132">
        <v>0</v>
      </c>
      <c r="P365" s="132">
        <f>O365*H365</f>
        <v>0</v>
      </c>
      <c r="Q365" s="132">
        <v>0</v>
      </c>
      <c r="R365" s="132">
        <f>Q365*H365</f>
        <v>0</v>
      </c>
      <c r="S365" s="132">
        <v>0</v>
      </c>
      <c r="T365" s="132">
        <f>S365*H365</f>
        <v>0</v>
      </c>
      <c r="U365" s="133"/>
      <c r="AR365" s="134" t="s">
        <v>118</v>
      </c>
      <c r="AT365" s="134" t="s">
        <v>114</v>
      </c>
      <c r="AU365" s="134" t="s">
        <v>75</v>
      </c>
      <c r="AY365" s="2" t="s">
        <v>111</v>
      </c>
      <c r="BE365" s="109">
        <f>IF(N365="základná",J365,0)</f>
        <v>0</v>
      </c>
      <c r="BF365" s="109">
        <f>IF(N365="znížená",J365,0)</f>
        <v>0</v>
      </c>
      <c r="BG365" s="109">
        <f>IF(N365="zákl. prenesená",J365,0)</f>
        <v>0</v>
      </c>
      <c r="BH365" s="109">
        <f>IF(N365="zníž. prenesená",J365,0)</f>
        <v>0</v>
      </c>
      <c r="BI365" s="109">
        <f>IF(N365="nulová",J365,0)</f>
        <v>0</v>
      </c>
      <c r="BJ365" s="2" t="s">
        <v>75</v>
      </c>
      <c r="BK365" s="135">
        <f>ROUND(I365*H365,3)</f>
        <v>0</v>
      </c>
      <c r="BL365" s="2" t="s">
        <v>118</v>
      </c>
      <c r="BM365" s="134" t="s">
        <v>864</v>
      </c>
    </row>
    <row r="366" spans="1:65" ht="16.5" customHeight="1" x14ac:dyDescent="0.15">
      <c r="A366" s="13"/>
      <c r="B366" s="124"/>
      <c r="C366" s="141" t="s">
        <v>545</v>
      </c>
      <c r="D366" s="141" t="s">
        <v>288</v>
      </c>
      <c r="E366" s="142" t="s">
        <v>865</v>
      </c>
      <c r="F366" s="143" t="s">
        <v>866</v>
      </c>
      <c r="G366" s="144" t="s">
        <v>133</v>
      </c>
      <c r="H366" s="145">
        <v>182.6559</v>
      </c>
      <c r="I366" s="145"/>
      <c r="J366" s="145">
        <f>ROUND(I366*H366,3)</f>
        <v>0</v>
      </c>
      <c r="K366" s="143"/>
      <c r="L366" s="146"/>
      <c r="M366" s="147"/>
      <c r="N366" s="148" t="s">
        <v>33</v>
      </c>
      <c r="O366" s="132">
        <v>0</v>
      </c>
      <c r="P366" s="132">
        <f>O366*H366</f>
        <v>0</v>
      </c>
      <c r="Q366" s="132">
        <v>0</v>
      </c>
      <c r="R366" s="132">
        <f>Q366*H366</f>
        <v>0</v>
      </c>
      <c r="S366" s="132">
        <v>0</v>
      </c>
      <c r="T366" s="132">
        <f>S366*H366</f>
        <v>0</v>
      </c>
      <c r="U366" s="133"/>
      <c r="AR366" s="134" t="s">
        <v>129</v>
      </c>
      <c r="AT366" s="134" t="s">
        <v>288</v>
      </c>
      <c r="AU366" s="134" t="s">
        <v>75</v>
      </c>
      <c r="AY366" s="2" t="s">
        <v>111</v>
      </c>
      <c r="BE366" s="109">
        <f>IF(N366="základná",J366,0)</f>
        <v>0</v>
      </c>
      <c r="BF366" s="109">
        <f>IF(N366="znížená",J366,0)</f>
        <v>0</v>
      </c>
      <c r="BG366" s="109">
        <f>IF(N366="zákl. prenesená",J366,0)</f>
        <v>0</v>
      </c>
      <c r="BH366" s="109">
        <f>IF(N366="zníž. prenesená",J366,0)</f>
        <v>0</v>
      </c>
      <c r="BI366" s="109">
        <f>IF(N366="nulová",J366,0)</f>
        <v>0</v>
      </c>
      <c r="BJ366" s="2" t="s">
        <v>75</v>
      </c>
      <c r="BK366" s="135">
        <f>ROUND(I366*H366,3)</f>
        <v>0</v>
      </c>
      <c r="BL366" s="2" t="s">
        <v>118</v>
      </c>
      <c r="BM366" s="134" t="s">
        <v>867</v>
      </c>
    </row>
    <row r="367" spans="1:65" ht="24" customHeight="1" x14ac:dyDescent="0.15">
      <c r="A367" s="13"/>
      <c r="B367" s="124"/>
      <c r="C367" s="125" t="s">
        <v>868</v>
      </c>
      <c r="D367" s="125" t="s">
        <v>114</v>
      </c>
      <c r="E367" s="126" t="s">
        <v>869</v>
      </c>
      <c r="F367" s="127" t="s">
        <v>870</v>
      </c>
      <c r="G367" s="128" t="s">
        <v>175</v>
      </c>
      <c r="H367" s="129">
        <v>1.24</v>
      </c>
      <c r="I367" s="129"/>
      <c r="J367" s="129">
        <f>ROUND(I367*H367,3)</f>
        <v>0</v>
      </c>
      <c r="K367" s="127" t="s">
        <v>349</v>
      </c>
      <c r="L367" s="14"/>
      <c r="M367" s="130"/>
      <c r="N367" s="131" t="s">
        <v>33</v>
      </c>
      <c r="O367" s="132">
        <v>1.284</v>
      </c>
      <c r="P367" s="132">
        <f>O367*H367</f>
        <v>1.59216</v>
      </c>
      <c r="Q367" s="132">
        <v>0</v>
      </c>
      <c r="R367" s="132">
        <f>Q367*H367</f>
        <v>0</v>
      </c>
      <c r="S367" s="132">
        <v>0</v>
      </c>
      <c r="T367" s="132">
        <f>S367*H367</f>
        <v>0</v>
      </c>
      <c r="U367" s="133"/>
      <c r="AR367" s="134" t="s">
        <v>118</v>
      </c>
      <c r="AT367" s="134" t="s">
        <v>114</v>
      </c>
      <c r="AU367" s="134" t="s">
        <v>75</v>
      </c>
      <c r="AY367" s="2" t="s">
        <v>111</v>
      </c>
      <c r="BE367" s="109">
        <f>IF(N367="základná",J367,0)</f>
        <v>0</v>
      </c>
      <c r="BF367" s="109">
        <f>IF(N367="znížená",J367,0)</f>
        <v>0</v>
      </c>
      <c r="BG367" s="109">
        <f>IF(N367="zákl. prenesená",J367,0)</f>
        <v>0</v>
      </c>
      <c r="BH367" s="109">
        <f>IF(N367="zníž. prenesená",J367,0)</f>
        <v>0</v>
      </c>
      <c r="BI367" s="109">
        <f>IF(N367="nulová",J367,0)</f>
        <v>0</v>
      </c>
      <c r="BJ367" s="2" t="s">
        <v>75</v>
      </c>
      <c r="BK367" s="135">
        <f>ROUND(I367*H367,3)</f>
        <v>0</v>
      </c>
      <c r="BL367" s="2" t="s">
        <v>118</v>
      </c>
      <c r="BM367" s="134" t="s">
        <v>871</v>
      </c>
    </row>
    <row r="368" spans="1:65" s="111" customFormat="1" ht="22.9" customHeight="1" x14ac:dyDescent="0.2">
      <c r="B368" s="112"/>
      <c r="D368" s="113" t="s">
        <v>66</v>
      </c>
      <c r="E368" s="122" t="s">
        <v>872</v>
      </c>
      <c r="F368" s="122" t="s">
        <v>873</v>
      </c>
      <c r="J368" s="123">
        <f>BK368</f>
        <v>0</v>
      </c>
      <c r="L368" s="112"/>
      <c r="M368" s="116"/>
      <c r="N368" s="117"/>
      <c r="O368" s="117"/>
      <c r="P368" s="118">
        <f>P369</f>
        <v>0</v>
      </c>
      <c r="Q368" s="117"/>
      <c r="R368" s="118">
        <f>R369</f>
        <v>0</v>
      </c>
      <c r="S368" s="117"/>
      <c r="T368" s="118">
        <f>T369</f>
        <v>0</v>
      </c>
      <c r="U368" s="119"/>
      <c r="AR368" s="113" t="s">
        <v>10</v>
      </c>
      <c r="AT368" s="120" t="s">
        <v>66</v>
      </c>
      <c r="AU368" s="120" t="s">
        <v>10</v>
      </c>
      <c r="AY368" s="113" t="s">
        <v>111</v>
      </c>
      <c r="BK368" s="121">
        <f>BK369</f>
        <v>0</v>
      </c>
    </row>
    <row r="369" spans="1:65" s="13" customFormat="1" ht="36" customHeight="1" x14ac:dyDescent="0.15">
      <c r="B369" s="124"/>
      <c r="C369" s="125" t="s">
        <v>548</v>
      </c>
      <c r="D369" s="125" t="s">
        <v>114</v>
      </c>
      <c r="E369" s="126" t="s">
        <v>874</v>
      </c>
      <c r="F369" s="127" t="s">
        <v>875</v>
      </c>
      <c r="G369" s="128" t="s">
        <v>133</v>
      </c>
      <c r="H369" s="129">
        <v>1804.027</v>
      </c>
      <c r="I369" s="129"/>
      <c r="J369" s="129">
        <f>ROUND(I369*H369,3)</f>
        <v>0</v>
      </c>
      <c r="K369" s="127"/>
      <c r="L369" s="14"/>
      <c r="M369" s="130"/>
      <c r="N369" s="131" t="s">
        <v>33</v>
      </c>
      <c r="O369" s="132">
        <v>0</v>
      </c>
      <c r="P369" s="132">
        <f>O369*H369</f>
        <v>0</v>
      </c>
      <c r="Q369" s="132">
        <v>0</v>
      </c>
      <c r="R369" s="132">
        <f>Q369*H369</f>
        <v>0</v>
      </c>
      <c r="S369" s="132">
        <v>0</v>
      </c>
      <c r="T369" s="132">
        <f>S369*H369</f>
        <v>0</v>
      </c>
      <c r="U369" s="133"/>
      <c r="AR369" s="134" t="s">
        <v>118</v>
      </c>
      <c r="AT369" s="134" t="s">
        <v>114</v>
      </c>
      <c r="AU369" s="134" t="s">
        <v>75</v>
      </c>
      <c r="AY369" s="2" t="s">
        <v>111</v>
      </c>
      <c r="BE369" s="109">
        <f>IF(N369="základná",J369,0)</f>
        <v>0</v>
      </c>
      <c r="BF369" s="109">
        <f>IF(N369="znížená",J369,0)</f>
        <v>0</v>
      </c>
      <c r="BG369" s="109">
        <f>IF(N369="zákl. prenesená",J369,0)</f>
        <v>0</v>
      </c>
      <c r="BH369" s="109">
        <f>IF(N369="zníž. prenesená",J369,0)</f>
        <v>0</v>
      </c>
      <c r="BI369" s="109">
        <f>IF(N369="nulová",J369,0)</f>
        <v>0</v>
      </c>
      <c r="BJ369" s="2" t="s">
        <v>75</v>
      </c>
      <c r="BK369" s="135">
        <f>ROUND(I369*H369,3)</f>
        <v>0</v>
      </c>
      <c r="BL369" s="2" t="s">
        <v>118</v>
      </c>
      <c r="BM369" s="134" t="s">
        <v>876</v>
      </c>
    </row>
    <row r="370" spans="1:65" s="111" customFormat="1" ht="22.9" customHeight="1" x14ac:dyDescent="0.2">
      <c r="B370" s="112"/>
      <c r="D370" s="113" t="s">
        <v>66</v>
      </c>
      <c r="E370" s="122" t="s">
        <v>877</v>
      </c>
      <c r="F370" s="122" t="s">
        <v>878</v>
      </c>
      <c r="J370" s="123">
        <f>BK370</f>
        <v>0</v>
      </c>
      <c r="L370" s="112"/>
      <c r="M370" s="116"/>
      <c r="N370" s="117"/>
      <c r="O370" s="117"/>
      <c r="P370" s="118">
        <f>SUM(P371:P372)</f>
        <v>19.902284999999999</v>
      </c>
      <c r="Q370" s="117"/>
      <c r="R370" s="118">
        <f>SUM(R371:R372)</f>
        <v>4.5630000000000004E-2</v>
      </c>
      <c r="S370" s="117"/>
      <c r="T370" s="118">
        <f>SUM(T371:T372)</f>
        <v>0</v>
      </c>
      <c r="U370" s="119"/>
      <c r="AR370" s="113" t="s">
        <v>75</v>
      </c>
      <c r="AT370" s="120" t="s">
        <v>66</v>
      </c>
      <c r="AU370" s="120" t="s">
        <v>10</v>
      </c>
      <c r="AY370" s="113" t="s">
        <v>111</v>
      </c>
      <c r="BK370" s="121">
        <f>SUM(BK371:BK372)</f>
        <v>0</v>
      </c>
    </row>
    <row r="371" spans="1:65" s="13" customFormat="1" ht="36" customHeight="1" x14ac:dyDescent="0.15">
      <c r="B371" s="124"/>
      <c r="C371" s="125" t="s">
        <v>879</v>
      </c>
      <c r="D371" s="125" t="s">
        <v>114</v>
      </c>
      <c r="E371" s="126" t="s">
        <v>880</v>
      </c>
      <c r="F371" s="127" t="s">
        <v>881</v>
      </c>
      <c r="G371" s="128" t="s">
        <v>133</v>
      </c>
      <c r="H371" s="129">
        <v>50.7</v>
      </c>
      <c r="I371" s="129"/>
      <c r="J371" s="129">
        <f>ROUND(I371*H371,3)</f>
        <v>0</v>
      </c>
      <c r="K371" s="127" t="s">
        <v>349</v>
      </c>
      <c r="L371" s="14"/>
      <c r="M371" s="130"/>
      <c r="N371" s="131" t="s">
        <v>33</v>
      </c>
      <c r="O371" s="132">
        <v>0.17871999999999999</v>
      </c>
      <c r="P371" s="132">
        <f>O371*H371</f>
        <v>9.0611040000000003</v>
      </c>
      <c r="Q371" s="132">
        <v>4.4000000000000002E-4</v>
      </c>
      <c r="R371" s="132">
        <f>Q371*H371</f>
        <v>2.2308000000000001E-2</v>
      </c>
      <c r="S371" s="132">
        <v>0</v>
      </c>
      <c r="T371" s="132">
        <f>S371*H371</f>
        <v>0</v>
      </c>
      <c r="U371" s="133"/>
      <c r="AR371" s="134" t="s">
        <v>146</v>
      </c>
      <c r="AT371" s="134" t="s">
        <v>114</v>
      </c>
      <c r="AU371" s="134" t="s">
        <v>75</v>
      </c>
      <c r="AY371" s="2" t="s">
        <v>111</v>
      </c>
      <c r="BE371" s="109">
        <f>IF(N371="základná",J371,0)</f>
        <v>0</v>
      </c>
      <c r="BF371" s="109">
        <f>IF(N371="znížená",J371,0)</f>
        <v>0</v>
      </c>
      <c r="BG371" s="109">
        <f>IF(N371="zákl. prenesená",J371,0)</f>
        <v>0</v>
      </c>
      <c r="BH371" s="109">
        <f>IF(N371="zníž. prenesená",J371,0)</f>
        <v>0</v>
      </c>
      <c r="BI371" s="109">
        <f>IF(N371="nulová",J371,0)</f>
        <v>0</v>
      </c>
      <c r="BJ371" s="2" t="s">
        <v>75</v>
      </c>
      <c r="BK371" s="135">
        <f>ROUND(I371*H371,3)</f>
        <v>0</v>
      </c>
      <c r="BL371" s="2" t="s">
        <v>146</v>
      </c>
      <c r="BM371" s="134" t="s">
        <v>882</v>
      </c>
    </row>
    <row r="372" spans="1:65" s="13" customFormat="1" ht="24" customHeight="1" x14ac:dyDescent="0.15">
      <c r="B372" s="124"/>
      <c r="C372" s="125" t="s">
        <v>590</v>
      </c>
      <c r="D372" s="125" t="s">
        <v>114</v>
      </c>
      <c r="E372" s="126" t="s">
        <v>883</v>
      </c>
      <c r="F372" s="127" t="s">
        <v>884</v>
      </c>
      <c r="G372" s="128" t="s">
        <v>133</v>
      </c>
      <c r="H372" s="129">
        <v>50.7</v>
      </c>
      <c r="I372" s="129"/>
      <c r="J372" s="129">
        <f>ROUND(I372*H372,3)</f>
        <v>0</v>
      </c>
      <c r="K372" s="127" t="s">
        <v>349</v>
      </c>
      <c r="L372" s="14"/>
      <c r="M372" s="130"/>
      <c r="N372" s="131" t="s">
        <v>33</v>
      </c>
      <c r="O372" s="132">
        <v>0.21382999999999999</v>
      </c>
      <c r="P372" s="132">
        <f>O372*H372</f>
        <v>10.841181000000001</v>
      </c>
      <c r="Q372" s="132">
        <v>4.6000000000000001E-4</v>
      </c>
      <c r="R372" s="132">
        <f>Q372*H372</f>
        <v>2.3322000000000002E-2</v>
      </c>
      <c r="S372" s="132">
        <v>0</v>
      </c>
      <c r="T372" s="132">
        <f>S372*H372</f>
        <v>0</v>
      </c>
      <c r="U372" s="133"/>
      <c r="AR372" s="134" t="s">
        <v>146</v>
      </c>
      <c r="AT372" s="134" t="s">
        <v>114</v>
      </c>
      <c r="AU372" s="134" t="s">
        <v>75</v>
      </c>
      <c r="AY372" s="2" t="s">
        <v>111</v>
      </c>
      <c r="BE372" s="109">
        <f>IF(N372="základná",J372,0)</f>
        <v>0</v>
      </c>
      <c r="BF372" s="109">
        <f>IF(N372="znížená",J372,0)</f>
        <v>0</v>
      </c>
      <c r="BG372" s="109">
        <f>IF(N372="zákl. prenesená",J372,0)</f>
        <v>0</v>
      </c>
      <c r="BH372" s="109">
        <f>IF(N372="zníž. prenesená",J372,0)</f>
        <v>0</v>
      </c>
      <c r="BI372" s="109">
        <f>IF(N372="nulová",J372,0)</f>
        <v>0</v>
      </c>
      <c r="BJ372" s="2" t="s">
        <v>75</v>
      </c>
      <c r="BK372" s="135">
        <f>ROUND(I372*H372,3)</f>
        <v>0</v>
      </c>
      <c r="BL372" s="2" t="s">
        <v>146</v>
      </c>
      <c r="BM372" s="134" t="s">
        <v>885</v>
      </c>
    </row>
    <row r="373" spans="1:65" s="111" customFormat="1" ht="25.9" customHeight="1" x14ac:dyDescent="0.2">
      <c r="B373" s="112"/>
      <c r="D373" s="113" t="s">
        <v>66</v>
      </c>
      <c r="E373" s="114" t="s">
        <v>957</v>
      </c>
      <c r="F373" s="114" t="s">
        <v>958</v>
      </c>
      <c r="J373" s="115">
        <f>BK373</f>
        <v>0</v>
      </c>
      <c r="L373" s="112"/>
      <c r="M373" s="116"/>
      <c r="N373" s="117"/>
      <c r="O373" s="117"/>
      <c r="P373" s="118">
        <f>SUM(P374:P375)</f>
        <v>0</v>
      </c>
      <c r="Q373" s="117"/>
      <c r="R373" s="118">
        <f>SUM(R374:R375)</f>
        <v>0</v>
      </c>
      <c r="S373" s="117"/>
      <c r="T373" s="118">
        <f>SUM(T374:T375)</f>
        <v>0</v>
      </c>
      <c r="U373" s="119"/>
      <c r="AR373" s="113" t="s">
        <v>10</v>
      </c>
      <c r="AT373" s="120" t="s">
        <v>66</v>
      </c>
      <c r="AU373" s="120" t="s">
        <v>67</v>
      </c>
      <c r="AY373" s="113" t="s">
        <v>111</v>
      </c>
      <c r="BK373" s="121">
        <f>SUM(BK374:BK376)</f>
        <v>0</v>
      </c>
    </row>
    <row r="374" spans="1:65" s="13" customFormat="1" ht="62.25" customHeight="1" x14ac:dyDescent="0.15">
      <c r="B374" s="124"/>
      <c r="C374" s="125" t="s">
        <v>886</v>
      </c>
      <c r="D374" s="125" t="s">
        <v>114</v>
      </c>
      <c r="E374" s="126" t="s">
        <v>887</v>
      </c>
      <c r="F374" s="127" t="s">
        <v>888</v>
      </c>
      <c r="G374" s="128" t="s">
        <v>121</v>
      </c>
      <c r="H374" s="129">
        <v>1</v>
      </c>
      <c r="I374" s="129"/>
      <c r="J374" s="129">
        <f>ROUND(I374*H374,3)</f>
        <v>0</v>
      </c>
      <c r="K374" s="127"/>
      <c r="L374" s="14"/>
      <c r="M374" s="130"/>
      <c r="N374" s="131" t="s">
        <v>33</v>
      </c>
      <c r="O374" s="132">
        <v>0</v>
      </c>
      <c r="P374" s="132">
        <f>O374*H374</f>
        <v>0</v>
      </c>
      <c r="Q374" s="132">
        <v>0</v>
      </c>
      <c r="R374" s="132">
        <f>Q374*H374</f>
        <v>0</v>
      </c>
      <c r="S374" s="132">
        <v>0</v>
      </c>
      <c r="T374" s="132">
        <f>S374*H374</f>
        <v>0</v>
      </c>
      <c r="U374" s="133"/>
      <c r="AR374" s="134" t="s">
        <v>118</v>
      </c>
      <c r="AT374" s="134" t="s">
        <v>114</v>
      </c>
      <c r="AU374" s="134" t="s">
        <v>10</v>
      </c>
      <c r="AY374" s="2" t="s">
        <v>111</v>
      </c>
      <c r="BE374" s="109">
        <f>IF(N374="základná",J374,0)</f>
        <v>0</v>
      </c>
      <c r="BF374" s="109">
        <f>IF(N374="znížená",J374,0)</f>
        <v>0</v>
      </c>
      <c r="BG374" s="109">
        <f>IF(N374="zákl. prenesená",J374,0)</f>
        <v>0</v>
      </c>
      <c r="BH374" s="109">
        <f>IF(N374="zníž. prenesená",J374,0)</f>
        <v>0</v>
      </c>
      <c r="BI374" s="109">
        <f>IF(N374="nulová",J374,0)</f>
        <v>0</v>
      </c>
      <c r="BJ374" s="2" t="s">
        <v>75</v>
      </c>
      <c r="BK374" s="135">
        <f>ROUND(I374*H374,3)</f>
        <v>0</v>
      </c>
      <c r="BL374" s="2" t="s">
        <v>118</v>
      </c>
      <c r="BM374" s="134" t="s">
        <v>889</v>
      </c>
    </row>
    <row r="375" spans="1:65" s="13" customFormat="1" ht="39" customHeight="1" x14ac:dyDescent="0.15">
      <c r="B375" s="124"/>
      <c r="C375" s="125">
        <v>230</v>
      </c>
      <c r="D375" s="125" t="s">
        <v>114</v>
      </c>
      <c r="E375" s="126" t="s">
        <v>890</v>
      </c>
      <c r="F375" s="127" t="s">
        <v>891</v>
      </c>
      <c r="G375" s="128" t="s">
        <v>121</v>
      </c>
      <c r="H375" s="129">
        <v>1</v>
      </c>
      <c r="I375" s="129"/>
      <c r="J375" s="129">
        <f>ROUND(I375*H375,3)</f>
        <v>0</v>
      </c>
      <c r="K375" s="127"/>
      <c r="L375" s="14"/>
      <c r="M375" s="130"/>
      <c r="N375" s="131" t="s">
        <v>33</v>
      </c>
      <c r="O375" s="132">
        <v>0</v>
      </c>
      <c r="P375" s="132">
        <f>O375*H375</f>
        <v>0</v>
      </c>
      <c r="Q375" s="132">
        <v>0</v>
      </c>
      <c r="R375" s="132">
        <f>Q375*H375</f>
        <v>0</v>
      </c>
      <c r="S375" s="132">
        <v>0</v>
      </c>
      <c r="T375" s="132">
        <f>S375*H375</f>
        <v>0</v>
      </c>
      <c r="U375" s="133"/>
      <c r="AR375" s="134" t="s">
        <v>118</v>
      </c>
      <c r="AT375" s="134" t="s">
        <v>114</v>
      </c>
      <c r="AU375" s="134" t="s">
        <v>10</v>
      </c>
      <c r="AY375" s="2" t="s">
        <v>111</v>
      </c>
      <c r="BE375" s="109">
        <f>IF(N375="základná",J375,0)</f>
        <v>0</v>
      </c>
      <c r="BF375" s="109">
        <f>IF(N375="znížená",J375,0)</f>
        <v>0</v>
      </c>
      <c r="BG375" s="109">
        <f>IF(N375="zákl. prenesená",J375,0)</f>
        <v>0</v>
      </c>
      <c r="BH375" s="109">
        <f>IF(N375="zníž. prenesená",J375,0)</f>
        <v>0</v>
      </c>
      <c r="BI375" s="109">
        <f>IF(N375="nulová",J375,0)</f>
        <v>0</v>
      </c>
      <c r="BJ375" s="2" t="s">
        <v>75</v>
      </c>
      <c r="BK375" s="135">
        <f>ROUND(I375*H375,3)</f>
        <v>0</v>
      </c>
      <c r="BL375" s="2" t="s">
        <v>118</v>
      </c>
      <c r="BM375" s="134" t="s">
        <v>892</v>
      </c>
    </row>
    <row r="376" spans="1:65" s="13" customFormat="1" ht="27" customHeight="1" x14ac:dyDescent="0.15">
      <c r="B376" s="124"/>
      <c r="C376" s="125">
        <v>324</v>
      </c>
      <c r="D376" s="125" t="s">
        <v>114</v>
      </c>
      <c r="E376" s="126" t="s">
        <v>893</v>
      </c>
      <c r="F376" s="127" t="s">
        <v>894</v>
      </c>
      <c r="G376" s="128" t="s">
        <v>117</v>
      </c>
      <c r="H376" s="129">
        <v>2</v>
      </c>
      <c r="I376" s="129"/>
      <c r="J376" s="129">
        <f>ROUND(I376*H376,3)</f>
        <v>0</v>
      </c>
      <c r="K376" s="127"/>
      <c r="L376" s="14"/>
      <c r="M376" s="130"/>
      <c r="N376" s="131" t="s">
        <v>33</v>
      </c>
      <c r="O376" s="132">
        <v>0</v>
      </c>
      <c r="P376" s="132">
        <f>O376*H376</f>
        <v>0</v>
      </c>
      <c r="Q376" s="132">
        <v>0</v>
      </c>
      <c r="R376" s="132">
        <f>Q376*H376</f>
        <v>0</v>
      </c>
      <c r="S376" s="132">
        <v>0</v>
      </c>
      <c r="T376" s="132">
        <f>S376*H376</f>
        <v>0</v>
      </c>
      <c r="U376" s="133"/>
      <c r="AR376" s="134" t="s">
        <v>118</v>
      </c>
      <c r="AT376" s="134" t="s">
        <v>114</v>
      </c>
      <c r="AU376" s="134" t="s">
        <v>10</v>
      </c>
      <c r="AY376" s="2" t="s">
        <v>111</v>
      </c>
      <c r="BE376" s="109">
        <f>IF(N376="základná",J376,0)</f>
        <v>0</v>
      </c>
      <c r="BF376" s="109">
        <f>IF(N376="znížená",J376,0)</f>
        <v>0</v>
      </c>
      <c r="BG376" s="109">
        <f>IF(N376="zákl. prenesená",J376,0)</f>
        <v>0</v>
      </c>
      <c r="BH376" s="109">
        <f>IF(N376="zníž. prenesená",J376,0)</f>
        <v>0</v>
      </c>
      <c r="BI376" s="109">
        <f>IF(N376="nulová",J376,0)</f>
        <v>0</v>
      </c>
      <c r="BJ376" s="2" t="s">
        <v>75</v>
      </c>
      <c r="BK376" s="135">
        <f>ROUND(I376*H376,3)</f>
        <v>0</v>
      </c>
      <c r="BL376" s="2" t="s">
        <v>118</v>
      </c>
      <c r="BM376" s="134" t="s">
        <v>892</v>
      </c>
    </row>
    <row r="377" spans="1:65" s="111" customFormat="1" ht="25.9" customHeight="1" x14ac:dyDescent="0.2">
      <c r="B377" s="112"/>
      <c r="D377" s="113" t="s">
        <v>66</v>
      </c>
      <c r="E377" s="114" t="s">
        <v>895</v>
      </c>
      <c r="F377" s="114" t="s">
        <v>896</v>
      </c>
      <c r="J377" s="115">
        <f>BK377</f>
        <v>0</v>
      </c>
      <c r="L377" s="112"/>
      <c r="M377" s="116"/>
      <c r="N377" s="117"/>
      <c r="O377" s="117"/>
      <c r="P377" s="118">
        <f>SUM(P378:P384)</f>
        <v>6.3600000000000012</v>
      </c>
      <c r="Q377" s="117"/>
      <c r="R377" s="118">
        <f>SUM(R378:R384)</f>
        <v>0</v>
      </c>
      <c r="S377" s="117"/>
      <c r="T377" s="118">
        <f>SUM(T378:T384)</f>
        <v>0</v>
      </c>
      <c r="U377" s="119"/>
      <c r="AR377" s="113" t="s">
        <v>118</v>
      </c>
      <c r="AT377" s="120" t="s">
        <v>66</v>
      </c>
      <c r="AU377" s="120" t="s">
        <v>67</v>
      </c>
      <c r="AY377" s="113" t="s">
        <v>111</v>
      </c>
      <c r="BK377" s="121">
        <f>SUM(BK378:BK384)</f>
        <v>0</v>
      </c>
    </row>
    <row r="378" spans="1:65" s="13" customFormat="1" ht="16.5" customHeight="1" x14ac:dyDescent="0.15">
      <c r="B378" s="124"/>
      <c r="C378" s="125" t="s">
        <v>897</v>
      </c>
      <c r="D378" s="125" t="s">
        <v>114</v>
      </c>
      <c r="E378" s="126" t="s">
        <v>898</v>
      </c>
      <c r="F378" s="127" t="s">
        <v>899</v>
      </c>
      <c r="G378" s="128" t="s">
        <v>121</v>
      </c>
      <c r="H378" s="129">
        <v>1</v>
      </c>
      <c r="I378" s="129"/>
      <c r="J378" s="129">
        <f t="shared" ref="J378:J384" si="151">ROUND(I378*H378,3)</f>
        <v>0</v>
      </c>
      <c r="K378" s="127" t="s">
        <v>349</v>
      </c>
      <c r="L378" s="14"/>
      <c r="M378" s="130"/>
      <c r="N378" s="131" t="s">
        <v>33</v>
      </c>
      <c r="O378" s="132">
        <v>1.06</v>
      </c>
      <c r="P378" s="132">
        <f t="shared" ref="P378:P384" si="152">O378*H378</f>
        <v>1.06</v>
      </c>
      <c r="Q378" s="132">
        <v>0</v>
      </c>
      <c r="R378" s="132">
        <f t="shared" ref="R378:R384" si="153">Q378*H378</f>
        <v>0</v>
      </c>
      <c r="S378" s="132">
        <v>0</v>
      </c>
      <c r="T378" s="132">
        <f t="shared" ref="T378:T384" si="154">S378*H378</f>
        <v>0</v>
      </c>
      <c r="U378" s="133"/>
      <c r="AR378" s="134" t="s">
        <v>900</v>
      </c>
      <c r="AT378" s="134" t="s">
        <v>114</v>
      </c>
      <c r="AU378" s="134" t="s">
        <v>10</v>
      </c>
      <c r="AY378" s="2" t="s">
        <v>111</v>
      </c>
      <c r="BE378" s="109">
        <f t="shared" ref="BE378:BE384" si="155">IF(N378="základná",J378,0)</f>
        <v>0</v>
      </c>
      <c r="BF378" s="109">
        <f t="shared" ref="BF378:BF384" si="156">IF(N378="znížená",J378,0)</f>
        <v>0</v>
      </c>
      <c r="BG378" s="109">
        <f t="shared" ref="BG378:BG384" si="157">IF(N378="zákl. prenesená",J378,0)</f>
        <v>0</v>
      </c>
      <c r="BH378" s="109">
        <f t="shared" ref="BH378:BH384" si="158">IF(N378="zníž. prenesená",J378,0)</f>
        <v>0</v>
      </c>
      <c r="BI378" s="109">
        <f t="shared" ref="BI378:BI384" si="159">IF(N378="nulová",J378,0)</f>
        <v>0</v>
      </c>
      <c r="BJ378" s="2" t="s">
        <v>75</v>
      </c>
      <c r="BK378" s="135">
        <f t="shared" ref="BK378:BK384" si="160">ROUND(I378*H378,3)</f>
        <v>0</v>
      </c>
      <c r="BL378" s="2" t="s">
        <v>900</v>
      </c>
      <c r="BM378" s="134" t="s">
        <v>901</v>
      </c>
    </row>
    <row r="379" spans="1:65" s="13" customFormat="1" ht="16.5" customHeight="1" x14ac:dyDescent="0.15">
      <c r="B379" s="124"/>
      <c r="C379" s="125">
        <v>2031</v>
      </c>
      <c r="D379" s="125" t="s">
        <v>114</v>
      </c>
      <c r="E379" s="126" t="s">
        <v>933</v>
      </c>
      <c r="F379" s="127" t="s">
        <v>934</v>
      </c>
      <c r="G379" s="128" t="s">
        <v>121</v>
      </c>
      <c r="H379" s="129">
        <v>1</v>
      </c>
      <c r="I379" s="129"/>
      <c r="J379" s="129">
        <f t="shared" si="151"/>
        <v>0</v>
      </c>
      <c r="K379" s="127"/>
      <c r="L379" s="14"/>
      <c r="M379" s="130"/>
      <c r="N379" s="131"/>
      <c r="O379" s="132"/>
      <c r="P379" s="132"/>
      <c r="Q379" s="132"/>
      <c r="R379" s="132"/>
      <c r="S379" s="132"/>
      <c r="T379" s="132"/>
      <c r="U379" s="133"/>
      <c r="AR379" s="134"/>
      <c r="AT379" s="134"/>
      <c r="AU379" s="134"/>
      <c r="AY379" s="2"/>
      <c r="BE379" s="109"/>
      <c r="BF379" s="109"/>
      <c r="BG379" s="109"/>
      <c r="BH379" s="109"/>
      <c r="BI379" s="109"/>
      <c r="BJ379" s="2"/>
      <c r="BK379" s="135">
        <f t="shared" si="160"/>
        <v>0</v>
      </c>
      <c r="BL379" s="2"/>
      <c r="BM379" s="134"/>
    </row>
    <row r="380" spans="1:65" s="13" customFormat="1" ht="16.5" customHeight="1" x14ac:dyDescent="0.15">
      <c r="B380" s="124"/>
      <c r="C380" s="125" t="s">
        <v>596</v>
      </c>
      <c r="D380" s="125" t="s">
        <v>114</v>
      </c>
      <c r="E380" s="126" t="s">
        <v>902</v>
      </c>
      <c r="F380" s="127" t="s">
        <v>903</v>
      </c>
      <c r="G380" s="128" t="s">
        <v>121</v>
      </c>
      <c r="H380" s="129">
        <v>1</v>
      </c>
      <c r="I380" s="129"/>
      <c r="J380" s="129">
        <f t="shared" si="151"/>
        <v>0</v>
      </c>
      <c r="K380" s="127" t="s">
        <v>349</v>
      </c>
      <c r="L380" s="14"/>
      <c r="M380" s="130"/>
      <c r="N380" s="131" t="s">
        <v>33</v>
      </c>
      <c r="O380" s="132">
        <v>1.06</v>
      </c>
      <c r="P380" s="132">
        <f t="shared" si="152"/>
        <v>1.06</v>
      </c>
      <c r="Q380" s="132">
        <v>0</v>
      </c>
      <c r="R380" s="132">
        <f t="shared" si="153"/>
        <v>0</v>
      </c>
      <c r="S380" s="132">
        <v>0</v>
      </c>
      <c r="T380" s="132">
        <f t="shared" si="154"/>
        <v>0</v>
      </c>
      <c r="U380" s="133"/>
      <c r="AR380" s="134" t="s">
        <v>900</v>
      </c>
      <c r="AT380" s="134" t="s">
        <v>114</v>
      </c>
      <c r="AU380" s="134" t="s">
        <v>10</v>
      </c>
      <c r="AY380" s="2" t="s">
        <v>111</v>
      </c>
      <c r="BE380" s="109">
        <f t="shared" si="155"/>
        <v>0</v>
      </c>
      <c r="BF380" s="109">
        <f t="shared" si="156"/>
        <v>0</v>
      </c>
      <c r="BG380" s="109">
        <f t="shared" si="157"/>
        <v>0</v>
      </c>
      <c r="BH380" s="109">
        <f t="shared" si="158"/>
        <v>0</v>
      </c>
      <c r="BI380" s="109">
        <f t="shared" si="159"/>
        <v>0</v>
      </c>
      <c r="BJ380" s="2" t="s">
        <v>75</v>
      </c>
      <c r="BK380" s="135">
        <f t="shared" si="160"/>
        <v>0</v>
      </c>
      <c r="BL380" s="2" t="s">
        <v>900</v>
      </c>
      <c r="BM380" s="134" t="s">
        <v>904</v>
      </c>
    </row>
    <row r="381" spans="1:65" s="13" customFormat="1" ht="16.5" customHeight="1" x14ac:dyDescent="0.15">
      <c r="B381" s="124"/>
      <c r="C381" s="125" t="s">
        <v>905</v>
      </c>
      <c r="D381" s="125" t="s">
        <v>114</v>
      </c>
      <c r="E381" s="126" t="s">
        <v>906</v>
      </c>
      <c r="F381" s="127" t="s">
        <v>907</v>
      </c>
      <c r="G381" s="128" t="s">
        <v>121</v>
      </c>
      <c r="H381" s="129">
        <v>1</v>
      </c>
      <c r="I381" s="129"/>
      <c r="J381" s="129">
        <f t="shared" si="151"/>
        <v>0</v>
      </c>
      <c r="K381" s="127" t="s">
        <v>349</v>
      </c>
      <c r="L381" s="14"/>
      <c r="M381" s="130"/>
      <c r="N381" s="131" t="s">
        <v>33</v>
      </c>
      <c r="O381" s="132">
        <v>1.06</v>
      </c>
      <c r="P381" s="132">
        <f t="shared" si="152"/>
        <v>1.06</v>
      </c>
      <c r="Q381" s="132">
        <v>0</v>
      </c>
      <c r="R381" s="132">
        <f t="shared" si="153"/>
        <v>0</v>
      </c>
      <c r="S381" s="132">
        <v>0</v>
      </c>
      <c r="T381" s="132">
        <f t="shared" si="154"/>
        <v>0</v>
      </c>
      <c r="U381" s="133"/>
      <c r="AR381" s="134" t="s">
        <v>900</v>
      </c>
      <c r="AT381" s="134" t="s">
        <v>114</v>
      </c>
      <c r="AU381" s="134" t="s">
        <v>10</v>
      </c>
      <c r="AY381" s="2" t="s">
        <v>111</v>
      </c>
      <c r="BE381" s="109">
        <f t="shared" si="155"/>
        <v>0</v>
      </c>
      <c r="BF381" s="109">
        <f t="shared" si="156"/>
        <v>0</v>
      </c>
      <c r="BG381" s="109">
        <f t="shared" si="157"/>
        <v>0</v>
      </c>
      <c r="BH381" s="109">
        <f t="shared" si="158"/>
        <v>0</v>
      </c>
      <c r="BI381" s="109">
        <f t="shared" si="159"/>
        <v>0</v>
      </c>
      <c r="BJ381" s="2" t="s">
        <v>75</v>
      </c>
      <c r="BK381" s="135">
        <f t="shared" si="160"/>
        <v>0</v>
      </c>
      <c r="BL381" s="2" t="s">
        <v>900</v>
      </c>
      <c r="BM381" s="134" t="s">
        <v>908</v>
      </c>
    </row>
    <row r="382" spans="1:65" s="13" customFormat="1" ht="16.5" customHeight="1" x14ac:dyDescent="0.15">
      <c r="B382" s="124"/>
      <c r="C382" s="125" t="s">
        <v>598</v>
      </c>
      <c r="D382" s="125" t="s">
        <v>114</v>
      </c>
      <c r="E382" s="126" t="s">
        <v>909</v>
      </c>
      <c r="F382" s="127" t="s">
        <v>910</v>
      </c>
      <c r="G382" s="128" t="s">
        <v>121</v>
      </c>
      <c r="H382" s="129">
        <v>1</v>
      </c>
      <c r="I382" s="129"/>
      <c r="J382" s="129">
        <f t="shared" si="151"/>
        <v>0</v>
      </c>
      <c r="K382" s="127" t="s">
        <v>349</v>
      </c>
      <c r="L382" s="14"/>
      <c r="M382" s="130"/>
      <c r="N382" s="131" t="s">
        <v>33</v>
      </c>
      <c r="O382" s="132">
        <v>1.06</v>
      </c>
      <c r="P382" s="132">
        <f t="shared" si="152"/>
        <v>1.06</v>
      </c>
      <c r="Q382" s="132">
        <v>0</v>
      </c>
      <c r="R382" s="132">
        <f t="shared" si="153"/>
        <v>0</v>
      </c>
      <c r="S382" s="132">
        <v>0</v>
      </c>
      <c r="T382" s="132">
        <f t="shared" si="154"/>
        <v>0</v>
      </c>
      <c r="U382" s="133"/>
      <c r="AR382" s="134" t="s">
        <v>900</v>
      </c>
      <c r="AT382" s="134" t="s">
        <v>114</v>
      </c>
      <c r="AU382" s="134" t="s">
        <v>10</v>
      </c>
      <c r="AY382" s="2" t="s">
        <v>111</v>
      </c>
      <c r="BE382" s="109">
        <f t="shared" si="155"/>
        <v>0</v>
      </c>
      <c r="BF382" s="109">
        <f t="shared" si="156"/>
        <v>0</v>
      </c>
      <c r="BG382" s="109">
        <f t="shared" si="157"/>
        <v>0</v>
      </c>
      <c r="BH382" s="109">
        <f t="shared" si="158"/>
        <v>0</v>
      </c>
      <c r="BI382" s="109">
        <f t="shared" si="159"/>
        <v>0</v>
      </c>
      <c r="BJ382" s="2" t="s">
        <v>75</v>
      </c>
      <c r="BK382" s="135">
        <f t="shared" si="160"/>
        <v>0</v>
      </c>
      <c r="BL382" s="2" t="s">
        <v>900</v>
      </c>
      <c r="BM382" s="134" t="s">
        <v>911</v>
      </c>
    </row>
    <row r="383" spans="1:65" s="13" customFormat="1" ht="16.5" customHeight="1" x14ac:dyDescent="0.15">
      <c r="B383" s="124"/>
      <c r="C383" s="125" t="s">
        <v>599</v>
      </c>
      <c r="D383" s="125" t="s">
        <v>114</v>
      </c>
      <c r="E383" s="126" t="s">
        <v>912</v>
      </c>
      <c r="F383" s="127" t="s">
        <v>913</v>
      </c>
      <c r="G383" s="128" t="s">
        <v>121</v>
      </c>
      <c r="H383" s="129">
        <v>1</v>
      </c>
      <c r="I383" s="129"/>
      <c r="J383" s="129">
        <f t="shared" si="151"/>
        <v>0</v>
      </c>
      <c r="K383" s="127" t="s">
        <v>349</v>
      </c>
      <c r="L383" s="14"/>
      <c r="M383" s="130"/>
      <c r="N383" s="131" t="s">
        <v>33</v>
      </c>
      <c r="O383" s="132">
        <v>1.06</v>
      </c>
      <c r="P383" s="132">
        <f t="shared" si="152"/>
        <v>1.06</v>
      </c>
      <c r="Q383" s="132">
        <v>0</v>
      </c>
      <c r="R383" s="132">
        <f t="shared" si="153"/>
        <v>0</v>
      </c>
      <c r="S383" s="132">
        <v>0</v>
      </c>
      <c r="T383" s="132">
        <f t="shared" si="154"/>
        <v>0</v>
      </c>
      <c r="U383" s="133"/>
      <c r="AR383" s="134" t="s">
        <v>900</v>
      </c>
      <c r="AT383" s="134" t="s">
        <v>114</v>
      </c>
      <c r="AU383" s="134" t="s">
        <v>10</v>
      </c>
      <c r="AY383" s="2" t="s">
        <v>111</v>
      </c>
      <c r="BE383" s="109">
        <f t="shared" si="155"/>
        <v>0</v>
      </c>
      <c r="BF383" s="109">
        <f t="shared" si="156"/>
        <v>0</v>
      </c>
      <c r="BG383" s="109">
        <f t="shared" si="157"/>
        <v>0</v>
      </c>
      <c r="BH383" s="109">
        <f t="shared" si="158"/>
        <v>0</v>
      </c>
      <c r="BI383" s="109">
        <f t="shared" si="159"/>
        <v>0</v>
      </c>
      <c r="BJ383" s="2" t="s">
        <v>75</v>
      </c>
      <c r="BK383" s="135">
        <f t="shared" si="160"/>
        <v>0</v>
      </c>
      <c r="BL383" s="2" t="s">
        <v>900</v>
      </c>
      <c r="BM383" s="134" t="s">
        <v>914</v>
      </c>
    </row>
    <row r="384" spans="1:65" ht="16.5" customHeight="1" x14ac:dyDescent="0.15">
      <c r="A384" s="13"/>
      <c r="B384" s="124"/>
      <c r="C384" s="125" t="s">
        <v>915</v>
      </c>
      <c r="D384" s="125" t="s">
        <v>114</v>
      </c>
      <c r="E384" s="126" t="s">
        <v>916</v>
      </c>
      <c r="F384" s="127" t="s">
        <v>917</v>
      </c>
      <c r="G384" s="128" t="s">
        <v>121</v>
      </c>
      <c r="H384" s="129">
        <v>1</v>
      </c>
      <c r="I384" s="129"/>
      <c r="J384" s="129">
        <f t="shared" si="151"/>
        <v>0</v>
      </c>
      <c r="K384" s="127" t="s">
        <v>349</v>
      </c>
      <c r="L384" s="14"/>
      <c r="M384" s="136"/>
      <c r="N384" s="137" t="s">
        <v>33</v>
      </c>
      <c r="O384" s="138">
        <v>1.06</v>
      </c>
      <c r="P384" s="138">
        <f t="shared" si="152"/>
        <v>1.06</v>
      </c>
      <c r="Q384" s="138">
        <v>0</v>
      </c>
      <c r="R384" s="138">
        <f t="shared" si="153"/>
        <v>0</v>
      </c>
      <c r="S384" s="138">
        <v>0</v>
      </c>
      <c r="T384" s="138">
        <f t="shared" si="154"/>
        <v>0</v>
      </c>
      <c r="U384" s="139"/>
      <c r="AR384" s="134" t="s">
        <v>900</v>
      </c>
      <c r="AT384" s="134" t="s">
        <v>114</v>
      </c>
      <c r="AU384" s="134" t="s">
        <v>10</v>
      </c>
      <c r="AY384" s="2" t="s">
        <v>111</v>
      </c>
      <c r="BE384" s="109">
        <f t="shared" si="155"/>
        <v>0</v>
      </c>
      <c r="BF384" s="109">
        <f t="shared" si="156"/>
        <v>0</v>
      </c>
      <c r="BG384" s="109">
        <f t="shared" si="157"/>
        <v>0</v>
      </c>
      <c r="BH384" s="109">
        <f t="shared" si="158"/>
        <v>0</v>
      </c>
      <c r="BI384" s="109">
        <f t="shared" si="159"/>
        <v>0</v>
      </c>
      <c r="BJ384" s="2" t="s">
        <v>75</v>
      </c>
      <c r="BK384" s="135">
        <f t="shared" si="160"/>
        <v>0</v>
      </c>
      <c r="BL384" s="2" t="s">
        <v>900</v>
      </c>
      <c r="BM384" s="134" t="s">
        <v>918</v>
      </c>
    </row>
    <row r="385" spans="1:12" ht="6.95" customHeight="1" x14ac:dyDescent="0.15">
      <c r="A385" s="13"/>
      <c r="B385" s="26"/>
      <c r="C385" s="27"/>
      <c r="D385" s="27"/>
      <c r="E385" s="27"/>
      <c r="F385" s="27"/>
      <c r="G385" s="27"/>
      <c r="H385" s="27"/>
      <c r="I385" s="27"/>
      <c r="J385" s="27"/>
      <c r="K385" s="27"/>
      <c r="L385" s="14"/>
    </row>
    <row r="387" spans="1:12" ht="15" customHeight="1" x14ac:dyDescent="0.15"/>
    <row r="388" spans="1:12" ht="15" customHeight="1" x14ac:dyDescent="0.2">
      <c r="E388" s="166"/>
    </row>
    <row r="389" spans="1:12" ht="15" customHeight="1" x14ac:dyDescent="0.15"/>
    <row r="390" spans="1:12" ht="15" customHeight="1" x14ac:dyDescent="0.15">
      <c r="E390" s="168"/>
      <c r="F390" s="167"/>
    </row>
    <row r="391" spans="1:12" ht="15" customHeight="1" x14ac:dyDescent="0.15">
      <c r="E391" s="168"/>
    </row>
    <row r="392" spans="1:12" ht="15" customHeight="1" x14ac:dyDescent="0.15">
      <c r="E392" s="168"/>
      <c r="F392" s="167"/>
    </row>
    <row r="393" spans="1:12" ht="15" customHeight="1" x14ac:dyDescent="0.15">
      <c r="E393" s="168"/>
    </row>
    <row r="394" spans="1:12" ht="15" customHeight="1" x14ac:dyDescent="0.15">
      <c r="E394" s="168"/>
      <c r="F394" s="167"/>
    </row>
  </sheetData>
  <autoFilter ref="C142:K384" xr:uid="{00000000-0009-0000-0000-000002000000}"/>
  <mergeCells count="9">
    <mergeCell ref="E85:H85"/>
    <mergeCell ref="E87:H87"/>
    <mergeCell ref="E133:H133"/>
    <mergeCell ref="E135:H135"/>
    <mergeCell ref="L2:V2"/>
    <mergeCell ref="E7:H7"/>
    <mergeCell ref="E9:H9"/>
    <mergeCell ref="E18:H18"/>
    <mergeCell ref="E27:H27"/>
  </mergeCells>
  <pageMargins left="0.39370078740157483" right="0.39370078740157483" top="0.39370078740157483" bottom="0.39370078740157483" header="0.51181102362204722" footer="0"/>
  <pageSetup scale="82" firstPageNumber="0" orientation="portrait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8</vt:i4>
      </vt:variant>
    </vt:vector>
  </HeadingPairs>
  <TitlesOfParts>
    <vt:vector size="11" baseType="lpstr">
      <vt:lpstr>Rekapitulácia stavby</vt:lpstr>
      <vt:lpstr>1 - SO01 - budova SOŠ - b...</vt:lpstr>
      <vt:lpstr>2 - SO01 - budova SOŠ - a...</vt:lpstr>
      <vt:lpstr>'1 - SO01 - budova SOŠ - b...'!_FilterDatabazy</vt:lpstr>
      <vt:lpstr>'2 - SO01 - budova SOŠ - a...'!_FilterDatabazy</vt:lpstr>
      <vt:lpstr>'1 - SO01 - budova SOŠ - b...'!Názvy_tlače</vt:lpstr>
      <vt:lpstr>'2 - SO01 - budova SOŠ - a...'!Názvy_tlače</vt:lpstr>
      <vt:lpstr>'Rekapitulácia stavby'!Názvy_tlače</vt:lpstr>
      <vt:lpstr>'1 - SO01 - budova SOŠ - b...'!Oblasť_tlače</vt:lpstr>
      <vt:lpstr>'2 - SO01 - budova SOŠ - a...'!Oblasť_tlače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Marian-HP\Marian</dc:creator>
  <cp:lastModifiedBy>Kutlák Matúš</cp:lastModifiedBy>
  <cp:revision>1</cp:revision>
  <cp:lastPrinted>2021-10-01T08:18:33Z</cp:lastPrinted>
  <dcterms:created xsi:type="dcterms:W3CDTF">2021-01-26T16:12:47Z</dcterms:created>
  <dcterms:modified xsi:type="dcterms:W3CDTF">2021-11-02T12:49:35Z</dcterms:modified>
  <dc:language>sk-SK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