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20268" yWindow="912" windowWidth="20112" windowHeight="11256" tabRatio="721"/>
  </bookViews>
  <sheets>
    <sheet name="HSP" sheetId="4" r:id="rId1"/>
  </sheets>
  <definedNames>
    <definedName name="Excel_BuiltIn_Print_Area_1">NA()</definedName>
    <definedName name="Excel_BuiltIn_Print_Area_1_1">NA()</definedName>
    <definedName name="Kdod">#REF!</definedName>
    <definedName name="_xlnm.Print_Area" localSheetId="0">HSP!$B$1:$G$88</definedName>
    <definedName name="SHARED_FORMULA_3_9_3_9_0">ROUND(#REF!*1.15,1)</definedName>
    <definedName name="SHARED_FORMULA_4_8_4_8_0">#REF!*#REF!</definedName>
    <definedName name="SHARED_FORMULA_9_16_9_16_0">#REF!*#REF!</definedName>
    <definedName name="SHARED_FORMULA_9_17_9_17_0">#REF!*#REF!</definedName>
    <definedName name="SHARED_FORMULA_9_30_9_30_0">#REF!*#REF!</definedName>
    <definedName name="SHARED_FORMULA_9_35_9_35_0">#REF!*#REF!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63" i="4"/>
  <c r="B64" s="1"/>
  <c r="B65" s="1"/>
  <c r="B66" s="1"/>
  <c r="B67" s="1"/>
  <c r="B68" s="1"/>
  <c r="B69" s="1"/>
  <c r="B70" s="1"/>
  <c r="B71" s="1"/>
  <c r="E67"/>
  <c r="G67" s="1"/>
  <c r="G69"/>
  <c r="E71"/>
  <c r="E50"/>
  <c r="E45"/>
  <c r="E46" s="1"/>
  <c r="E48"/>
  <c r="G48" s="1"/>
  <c r="E32"/>
  <c r="E31"/>
  <c r="E49" l="1"/>
  <c r="E64"/>
  <c r="G22"/>
  <c r="E18" l="1"/>
  <c r="G68" s="1"/>
  <c r="G17" l="1"/>
  <c r="G18"/>
  <c r="E72"/>
  <c r="E56"/>
  <c r="G13"/>
  <c r="G79"/>
  <c r="E61"/>
  <c r="G61" s="1"/>
  <c r="E57" l="1"/>
  <c r="G72"/>
  <c r="G70"/>
  <c r="G66"/>
  <c r="E65"/>
  <c r="G63"/>
  <c r="G74"/>
  <c r="E73"/>
  <c r="G73" s="1"/>
  <c r="G43"/>
  <c r="G52"/>
  <c r="G45" l="1"/>
  <c r="E59"/>
  <c r="G59" s="1"/>
  <c r="E60"/>
  <c r="G60" s="1"/>
  <c r="E58"/>
  <c r="G50"/>
  <c r="G53"/>
  <c r="G51"/>
  <c r="G47"/>
  <c r="G44"/>
  <c r="G42"/>
  <c r="G41"/>
  <c r="E34"/>
  <c r="G31"/>
  <c r="G32"/>
  <c r="E30"/>
  <c r="E29"/>
  <c r="E33"/>
  <c r="G33" s="1"/>
  <c r="G64" l="1"/>
  <c r="G46"/>
  <c r="G57"/>
  <c r="G24" l="1"/>
  <c r="G29" l="1"/>
  <c r="G35"/>
  <c r="G58" l="1"/>
  <c r="G56"/>
  <c r="G40"/>
  <c r="G39"/>
  <c r="G62" l="1"/>
  <c r="G49"/>
  <c r="G38" s="1"/>
  <c r="G65"/>
  <c r="G26"/>
  <c r="G25"/>
  <c r="E23"/>
  <c r="G23" s="1"/>
  <c r="E21"/>
  <c r="G21" s="1"/>
  <c r="G20"/>
  <c r="G84" l="1"/>
  <c r="G71"/>
  <c r="G19"/>
  <c r="G15"/>
  <c r="G16"/>
  <c r="G55" l="1"/>
  <c r="G85" s="1"/>
  <c r="G81"/>
  <c r="G80"/>
  <c r="G36" l="1"/>
  <c r="G34"/>
  <c r="G30"/>
  <c r="G14"/>
  <c r="G12"/>
  <c r="G11"/>
  <c r="B11"/>
  <c r="B12" s="1"/>
  <c r="G10"/>
  <c r="B13" l="1"/>
  <c r="B14" s="1"/>
  <c r="B15" s="1"/>
  <c r="B16" s="1"/>
  <c r="B17" s="1"/>
  <c r="B18" s="1"/>
  <c r="B19" s="1"/>
  <c r="B20" s="1"/>
  <c r="B21" s="1"/>
  <c r="B22" s="1"/>
  <c r="B23" s="1"/>
  <c r="G9"/>
  <c r="G78" s="1"/>
  <c r="G28"/>
  <c r="G77" s="1"/>
  <c r="B24" l="1"/>
  <c r="B25" s="1"/>
  <c r="B26" s="1"/>
  <c r="B29" s="1"/>
  <c r="B30" s="1"/>
  <c r="B31" s="1"/>
  <c r="B32" s="1"/>
  <c r="B33" s="1"/>
  <c r="B34" s="1"/>
  <c r="B35" s="1"/>
  <c r="B36" s="1"/>
  <c r="B39" s="1"/>
  <c r="B40" s="1"/>
  <c r="B41" s="1"/>
  <c r="B42" s="1"/>
  <c r="B43" s="1"/>
  <c r="B44" s="1"/>
  <c r="B45" s="1"/>
  <c r="B46" s="1"/>
  <c r="B47" s="1"/>
  <c r="B48" s="1"/>
  <c r="B49" s="1"/>
  <c r="B50" s="1"/>
  <c r="G83"/>
  <c r="G82"/>
  <c r="B51" l="1"/>
  <c r="B52" s="1"/>
  <c r="B53" s="1"/>
  <c r="B56" s="1"/>
  <c r="B57" s="1"/>
  <c r="B58" s="1"/>
  <c r="B59" s="1"/>
  <c r="B60" s="1"/>
  <c r="G76"/>
  <c r="G86" s="1"/>
  <c r="G87" s="1"/>
  <c r="B61" l="1"/>
  <c r="B62" s="1"/>
  <c r="B72" l="1"/>
  <c r="B73" s="1"/>
  <c r="B74" s="1"/>
  <c r="B77" s="1"/>
  <c r="B78" s="1"/>
  <c r="B79" s="1"/>
  <c r="B80" s="1"/>
  <c r="B81" l="1"/>
</calcChain>
</file>

<file path=xl/sharedStrings.xml><?xml version="1.0" encoding="utf-8"?>
<sst xmlns="http://schemas.openxmlformats.org/spreadsheetml/2006/main" count="131" uniqueCount="130">
  <si>
    <t>Investor :</t>
  </si>
  <si>
    <t>Stavba :</t>
  </si>
  <si>
    <t>Dátum:</t>
  </si>
  <si>
    <t>P.č.</t>
  </si>
  <si>
    <t>Časť:</t>
  </si>
  <si>
    <t>Kód položky</t>
  </si>
  <si>
    <t>Popis</t>
  </si>
  <si>
    <t>Množstvo celkom</t>
  </si>
  <si>
    <t>Cena jednotková</t>
  </si>
  <si>
    <t>Cena celkom</t>
  </si>
  <si>
    <t>1</t>
  </si>
  <si>
    <t>2</t>
  </si>
  <si>
    <t>3</t>
  </si>
  <si>
    <t>4</t>
  </si>
  <si>
    <t>5</t>
  </si>
  <si>
    <t>6</t>
  </si>
  <si>
    <t>Dodávka zariadenia</t>
  </si>
  <si>
    <t xml:space="preserve">Montáž zariadenia </t>
  </si>
  <si>
    <t>Montáž elektroinštalačného materiálu</t>
  </si>
  <si>
    <t>Vyznačenie trasy vedenia podľa plánu</t>
  </si>
  <si>
    <t>Zhotovenie koncovej káblovej formy na jednom konci,do dĺžky 0,5 m,na kábli do 5 x 2</t>
  </si>
  <si>
    <t>Ostatné náklady</t>
  </si>
  <si>
    <t>Východisková odborná prehliadka a funkčná skúška</t>
  </si>
  <si>
    <t>Dodávka zariadení bez DPH</t>
  </si>
  <si>
    <t>Montáž zariadení bez DPH</t>
  </si>
  <si>
    <t>Dodávka inštalačného materiálu bez DPH</t>
  </si>
  <si>
    <t>Montáž inštalačného materiálu bez DPH</t>
  </si>
  <si>
    <t>Ostatné náklady bez DPH</t>
  </si>
  <si>
    <t>SPOLU bez DPH</t>
  </si>
  <si>
    <t>Dodávka elektroinštalačného materiálu</t>
  </si>
  <si>
    <t>PPV (podiel pridružených výkonov)</t>
  </si>
  <si>
    <t>Mimostavenisková doprava</t>
  </si>
  <si>
    <t>Hlasová signalizácia požiaru</t>
  </si>
  <si>
    <t>Montáž náhradného zdroja k rozhlasovej ústredni</t>
  </si>
  <si>
    <t>Kábel voľne uložený v kábelovej trase, odvinutie, nameranie a položenie kábla vrátane uchytenia v ohyboch a zaizolovania koncov kábla. Prezvonenie a označenie.</t>
  </si>
  <si>
    <t>000400022</t>
  </si>
  <si>
    <t>Projektové práce - náklady na dokumentáciu skutočného zhotovenia stavby</t>
  </si>
  <si>
    <t>Protipožiarna upchávka, priechod stenou - okraja orámovaný uhol t 15 cm</t>
  </si>
  <si>
    <t>Montáž pultu diaľkového ovládania na stôl</t>
  </si>
  <si>
    <t>220500871</t>
  </si>
  <si>
    <t>Kontrolná prevádzka po dobu 24 hodín, inštruktáž a zaškolenie obsluh.personálu,vyplnenie protokolu</t>
  </si>
  <si>
    <t>Pripojenie uzemňovacieho zvodu na uzemňovací svorník skrine a uzemňovací pásik,zmeranie uzemň.odporu</t>
  </si>
  <si>
    <t>Stanica hlásateľa, 10 ovládacích tlačidiel</t>
  </si>
  <si>
    <t>RM-300X
alebo náhrada</t>
  </si>
  <si>
    <t>11090015
alebo náhrada</t>
  </si>
  <si>
    <t>M6 klietka matica racku set skrutiek (20 x skrutky M6 + 20 x matice + 20 x podložky )</t>
  </si>
  <si>
    <t>Záverečné meranie rozhlas.zariad.800 W s meraním ZR,meranie charakteristík,vyprac.protokolu</t>
  </si>
  <si>
    <t>HZS000113</t>
  </si>
  <si>
    <t>Kompletizácia rozvádzača</t>
  </si>
  <si>
    <t>Montáž rozhlasovej ústredne pre požiarny rozhlas, do 2x800W</t>
  </si>
  <si>
    <t>WA 06-165/T-EN54
alebo náhrada</t>
  </si>
  <si>
    <t>Biela reproduktorová skrinka, IP54, 6W, EN54</t>
  </si>
  <si>
    <t>F / UTP drôt CAT5E
alebo náhrada</t>
  </si>
  <si>
    <t>Kábel F / UTP drôt CAT5E, LSZH</t>
  </si>
  <si>
    <t>Kábel 1–CSKH–V180 P30-R, PH120-R, PS30, E30, P 750 90-R  B2ca s1d1a1</t>
  </si>
  <si>
    <t>210010351</t>
  </si>
  <si>
    <t xml:space="preserve">Krabicová rozvodka z lisovaného izolantu vrátane ukoncenia káblov a zapojenia vodicov </t>
  </si>
  <si>
    <t xml:space="preserve">Príchytka káblová, pripevnenie káblovej príchytky na konštrukciu </t>
  </si>
  <si>
    <t>KSK 125 2PO6
alebo náhrada</t>
  </si>
  <si>
    <t>Krabica inštalačná pož.odolná, EN 54, IP66</t>
  </si>
  <si>
    <t>RZA-22-A66-CAY-A1
alebo náhrada</t>
  </si>
  <si>
    <t>stojanový 19" rozvádzač rozoberateľný RZA šírka 600 mm hĺbka 600mm, 22U, výška 1080mm</t>
  </si>
  <si>
    <t>RAB-CH-X03-X3
alebo náhrada</t>
  </si>
  <si>
    <t>ventilačná jednotka strešná, podlahová, 2 ventilátory, s termostatom</t>
  </si>
  <si>
    <t>RAC-PO-X66-XD
alebo náhrada</t>
  </si>
  <si>
    <t>podstavec so zvýšenou nosnosťou</t>
  </si>
  <si>
    <t>RAB-UP-450-H4
alebo náhrada</t>
  </si>
  <si>
    <t>pevná polica so zvýšenou nosnosťou, Hĺbka: 450 mm, Nosnosť: 150 kg</t>
  </si>
  <si>
    <t>LHD 40X20HF</t>
  </si>
  <si>
    <t>Žľab káblový LHD 40X20HF HD 40x20mm 2m PVC biely</t>
  </si>
  <si>
    <t>SB 6.3X35 POGMT</t>
  </si>
  <si>
    <t>Skrutka SB 6,3x35mm do betónu zinkovaná</t>
  </si>
  <si>
    <t>KHP 6X32 PO</t>
  </si>
  <si>
    <t>Kovová rozperná hmoždinka</t>
  </si>
  <si>
    <t>OPT</t>
  </si>
  <si>
    <t>Štítok-označenie požiarnych trás text CZ</t>
  </si>
  <si>
    <t>CP 611A</t>
  </si>
  <si>
    <t>Protipožiarny tmel 310 ml</t>
  </si>
  <si>
    <t>Drobný inštalačný materiál</t>
  </si>
  <si>
    <t>6710 PO</t>
  </si>
  <si>
    <t>Príchytka káblová 6710 PO 10mm jednostranná zinkovaná</t>
  </si>
  <si>
    <t>Kábel bezhalogénový, medený uložený pevne 1-CHKE-V 0,6/1,0 kV  2x1,5</t>
  </si>
  <si>
    <t>Káble v rúrkach, na lištách a na NIEDAX lištách. Kábel uložený v rúrkach alebo lištách. Odvinutie kábla z bubna, natiahnutie, odrezanie, zaizolovanie kábla a zatiahnutie do rúrok (líšt) vrátane ich prečistenia. Prezvonenie a označenie kábla. Bez odviečkovania a zaviečkovania krabíc. SEKU, SYKY a ostatné Do 7 mm vonkajš. priemeru</t>
  </si>
  <si>
    <t>PL7 C16/1</t>
  </si>
  <si>
    <t>Vodič pevný 1-CXKH-R-J 1x6 B2cas1d0a1 bezhalogénový</t>
  </si>
  <si>
    <t xml:space="preserve">1-CXKH-R-J </t>
  </si>
  <si>
    <t>CHKE-R-J 3x2,5</t>
  </si>
  <si>
    <t>Kábel pevný CHKE-R-J 3x2,5 B2cas1d1a1</t>
  </si>
  <si>
    <t>Istič vzduchový jednopólový do 63 A</t>
  </si>
  <si>
    <t>Ukončenie celoplastových káblov zmrašť. záklopkou alebo páskou do 5 x 4 mm2</t>
  </si>
  <si>
    <t>Kábel bezhalogénový, medený uložený pevne 1-CHKE-R 0,6/1,0 kV  3x2,5</t>
  </si>
  <si>
    <t>Vybúranie otvorov v murive základovom alebo nadzákladovom z akýchkoľvek tehál pálených na akúkoľvek maltu priemeru profilu do 60 mm, hr. do 150 mm -0,001 t</t>
  </si>
  <si>
    <t>Vybúranie otvorov, bez odstránenia podlahy a násypu, v stropoch alebo klenbách železobetónových, plochy do 0,0225 m2, hr. do 120 mm -0,005 t</t>
  </si>
  <si>
    <t>Protipožiarna upchávka (z mat. ako Vistemat, Experlit, rebierkové pletivo) priechod stropom t 20 cm</t>
  </si>
  <si>
    <t>Vodič bezhalogénový, medený uložený voľne 1-CHKE-V 0,6/1,0 kV  10</t>
  </si>
  <si>
    <t>VX-3150DS
alebo náhrada</t>
  </si>
  <si>
    <t>Zdroj 1150W (max.1390W), 8x25A + 3x5A + dobíjanie</t>
  </si>
  <si>
    <t>VX-030DA
alebo náhrada</t>
  </si>
  <si>
    <t>Modul zosilňovača pre VX3000, 300W</t>
  </si>
  <si>
    <t>Stredná odborná škola – Szakközépiskola Tornaľa</t>
  </si>
  <si>
    <t>SOŠ TORNAĽA–MODERNIZÁCIA ODBORNÉHO VZDELÁVANIA–BUDOVA SOŠ</t>
  </si>
  <si>
    <t>VX-3008F
alebo náhrada</t>
  </si>
  <si>
    <t>Systém VX-3000, 8 liniek, 3 sloty pre zosilňovače</t>
  </si>
  <si>
    <t>PC-1865BS
alebo náhrada</t>
  </si>
  <si>
    <t>Stropný zapustený repro. s krytom, 6W, EN54, 12cm</t>
  </si>
  <si>
    <t>CP100
alebo náhrada</t>
  </si>
  <si>
    <t>Konvenčné tlačidlo, červená farba, sklo</t>
  </si>
  <si>
    <t>CI
alebo náhrada</t>
  </si>
  <si>
    <t>Plastový kryt na tlačidlo CP100</t>
  </si>
  <si>
    <t>620050
alebo náhrada</t>
  </si>
  <si>
    <t>Rozvodný panel 19", 7 x 230V</t>
  </si>
  <si>
    <t xml:space="preserve">	SWL1100
alebo náhrada</t>
  </si>
  <si>
    <t>Akumulátor Yuasa, 12V/45Ah, max.životnosť 10 rokov</t>
  </si>
  <si>
    <t>Montáž reproduktora do 6W, upevnenie,pripojenie,odskúšanie</t>
  </si>
  <si>
    <t>Montáž tlacidlového hlásica,zapojenie, preskúšanie na omietku</t>
  </si>
  <si>
    <t xml:space="preserve"> PRAFlaDur 2x1.5
alebo náhrada</t>
  </si>
  <si>
    <t>JE-H(ST)H 1x2x0,8
alebo náhrada</t>
  </si>
  <si>
    <t>Kábel JE-H(ST)H 1x2x0,8 FE180/PS30, B2ca,s1,d1,a1</t>
  </si>
  <si>
    <t>SMD4,8x16
alebo náhrada</t>
  </si>
  <si>
    <t>Skrutka samovrtná SMD4,8x16</t>
  </si>
  <si>
    <t>Istič PL7-C16/1</t>
  </si>
  <si>
    <t>405512
alebo náhrada</t>
  </si>
  <si>
    <t>Káblová príchytka so zachovaním funkčnosti pri požiari UDF12</t>
  </si>
  <si>
    <t>Osadenie príchytky, vyvŕtanie diery,zatlačenie príchytky do otvoru,v tehlovom murive D 6 mm (vrátane osadenia plastového žľabu)</t>
  </si>
  <si>
    <t xml:space="preserve">Úpravy rozvádzača R4 pre osadenie ističov </t>
  </si>
  <si>
    <t>Omietka jednotlivých malých plôch vnútorných stien akoukoľvek maltou nad 0, 25 do 1 m2</t>
  </si>
  <si>
    <t xml:space="preserve">Vysekanie rýh v tehelnom murive hl. do 3 cm š. do 3 cm    </t>
  </si>
  <si>
    <t>Vysekanie rýh v akomkoľvek murive tehlovom na akúkoľvek maltu do hĺbky 50 mm a š. do 70 mm,</t>
  </si>
  <si>
    <t xml:space="preserve">VÝKAZ VÝMER – HSP </t>
  </si>
  <si>
    <t>21/07/2021</t>
  </si>
</sst>
</file>

<file path=xl/styles.xml><?xml version="1.0" encoding="utf-8"?>
<styleSheet xmlns="http://schemas.openxmlformats.org/spreadsheetml/2006/main">
  <numFmts count="11">
    <numFmt numFmtId="164" formatCode="_-* #,##0.00\ &quot;EUR&quot;_-;\-* #,##0.00\ &quot;EUR&quot;_-;_-* &quot;-&quot;??\ &quot;EUR&quot;_-;_-@_-"/>
    <numFmt numFmtId="165" formatCode="#,##0&quot;     &quot;"/>
    <numFmt numFmtId="166" formatCode="#,##0.00\ [$€-41B];[Red]\-#,##0.00\ [$€-41B]"/>
    <numFmt numFmtId="167" formatCode="#,##0.000;\-#,##0.000"/>
    <numFmt numFmtId="168" formatCode="#,##0.00&quot; € &quot;;\-#,##0.00&quot; € &quot;;\-#&quot; € &quot;;@\ "/>
    <numFmt numFmtId="169" formatCode="[=0]&quot;&quot;;[&gt;0]#,##0&quot; ks&quot;;[Red]\-#,##0"/>
    <numFmt numFmtId="170" formatCode="[=0]&quot;&quot;;[&gt;0]#,##0&quot; hod&quot;;[Red]\-#,##0"/>
    <numFmt numFmtId="171" formatCode="[=0]&quot;&quot;;[&gt;0]#,##0&quot; m&quot;;[Red]\-#,##0"/>
    <numFmt numFmtId="172" formatCode="[=0]&quot;&quot;;[&gt;0]#,##0&quot; sub&quot;;[Red]\-#,##0"/>
    <numFmt numFmtId="173" formatCode="[=0]&quot;&quot;;[&gt;0]#,##0&quot; %&quot;;[Red]\-#,##0"/>
    <numFmt numFmtId="174" formatCode="[=0]&quot;&quot;;[&gt;0]#,##0.00&quot; m2&quot;;[Red]\-#,##0"/>
  </numFmts>
  <fonts count="31">
    <font>
      <sz val="8"/>
      <color rgb="FF000000"/>
      <name val="MS Sans Serif"/>
      <charset val="238"/>
    </font>
    <font>
      <sz val="11"/>
      <color rgb="FF008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i/>
      <sz val="16"/>
      <color rgb="FF000000"/>
      <name val="MS Sans Serif"/>
      <family val="2"/>
      <charset val="238"/>
    </font>
    <font>
      <sz val="11"/>
      <color rgb="FF993300"/>
      <name val="Calibri"/>
      <family val="2"/>
      <charset val="238"/>
    </font>
    <font>
      <sz val="10"/>
      <name val="AT*Switzerland Narrow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sz val="11"/>
      <color rgb="FF000000"/>
      <name val="Calibri"/>
      <family val="2"/>
      <charset val="238"/>
    </font>
    <font>
      <b/>
      <i/>
      <sz val="10"/>
      <name val="Arial CE"/>
      <family val="2"/>
      <charset val="238"/>
    </font>
    <font>
      <sz val="11"/>
      <color rgb="FFFF9900"/>
      <name val="Calibri"/>
      <family val="2"/>
      <charset val="238"/>
    </font>
    <font>
      <sz val="11"/>
      <color rgb="FF006100"/>
      <name val="Calibri"/>
      <family val="2"/>
      <charset val="238"/>
    </font>
    <font>
      <sz val="9"/>
      <name val="Arial CE"/>
      <family val="2"/>
      <charset val="238"/>
    </font>
    <font>
      <b/>
      <i/>
      <u/>
      <sz val="8"/>
      <color rgb="FF000000"/>
      <name val="MS Sans Serif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family val="2"/>
      <charset val="238"/>
    </font>
    <font>
      <sz val="8"/>
      <color rgb="FF2323DC"/>
      <name val="Arial CE"/>
      <family val="2"/>
      <charset val="238"/>
    </font>
    <font>
      <sz val="7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b/>
      <i/>
      <sz val="8"/>
      <color rgb="FF0000FF"/>
      <name val="Arial CE"/>
      <family val="2"/>
      <charset val="238"/>
    </font>
    <font>
      <i/>
      <sz val="8"/>
      <name val="Arial CE"/>
      <family val="2"/>
      <charset val="238"/>
    </font>
    <font>
      <sz val="11"/>
      <name val="Arial CE"/>
      <family val="2"/>
      <charset val="238"/>
    </font>
    <font>
      <sz val="8"/>
      <name val="Arial"/>
      <family val="2"/>
      <charset val="1"/>
    </font>
    <font>
      <i/>
      <sz val="8"/>
      <color rgb="FF0000FF"/>
      <name val="Arial"/>
      <family val="2"/>
      <charset val="238"/>
    </font>
    <font>
      <sz val="8"/>
      <color rgb="FF000000"/>
      <name val="MS Sans Serif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CFFCC"/>
        <bgColor rgb="FFC6EFCE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EBF1DE"/>
      </patternFill>
    </fill>
    <fill>
      <patternFill patternType="solid">
        <fgColor rgb="FFC6EFCE"/>
        <bgColor rgb="FFCCFFCC"/>
      </patternFill>
    </fill>
    <fill>
      <patternFill patternType="solid">
        <fgColor rgb="FFFFFF00"/>
        <bgColor rgb="FFFFFF00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9900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medium">
        <color auto="1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medium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 style="hair">
        <color auto="1"/>
      </right>
      <top style="medium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1">
    <xf numFmtId="0" fontId="0" fillId="0" borderId="0">
      <alignment vertical="top" wrapText="1"/>
      <protection locked="0"/>
    </xf>
    <xf numFmtId="0" fontId="1" fillId="2" borderId="0" applyBorder="0">
      <alignment vertical="top" wrapText="1"/>
      <protection locked="0"/>
    </xf>
    <xf numFmtId="0" fontId="1" fillId="2" borderId="0" applyBorder="0">
      <alignment vertical="top" wrapText="1"/>
      <protection locked="0"/>
    </xf>
    <xf numFmtId="0" fontId="2" fillId="0" borderId="0" applyBorder="0">
      <alignment vertical="top" wrapText="1"/>
      <protection locked="0"/>
    </xf>
    <xf numFmtId="0" fontId="3" fillId="3" borderId="1">
      <alignment vertical="top" wrapText="1"/>
      <protection locked="0"/>
    </xf>
    <xf numFmtId="0" fontId="4" fillId="0" borderId="0" applyBorder="0">
      <alignment horizontal="center" vertical="top" wrapText="1"/>
      <protection locked="0"/>
    </xf>
    <xf numFmtId="0" fontId="4" fillId="0" borderId="0" applyBorder="0">
      <alignment horizontal="center" vertical="top" textRotation="90" wrapText="1"/>
      <protection locked="0"/>
    </xf>
    <xf numFmtId="0" fontId="5" fillId="4" borderId="0" applyBorder="0">
      <alignment vertical="top" wrapText="1"/>
      <protection locked="0"/>
    </xf>
    <xf numFmtId="0" fontId="6" fillId="0" borderId="0">
      <alignment horizontal="center" vertical="center" wrapText="1"/>
    </xf>
    <xf numFmtId="0" fontId="7" fillId="0" borderId="0">
      <protection locked="0"/>
    </xf>
    <xf numFmtId="0" fontId="8" fillId="0" borderId="0"/>
    <xf numFmtId="0" fontId="8" fillId="0" borderId="0"/>
    <xf numFmtId="0" fontId="9" fillId="0" borderId="0">
      <alignment vertical="top" wrapText="1"/>
      <protection locked="0"/>
    </xf>
    <xf numFmtId="0" fontId="8" fillId="0" borderId="0"/>
    <xf numFmtId="0" fontId="8" fillId="0" borderId="0">
      <alignment vertical="top" wrapText="1"/>
      <protection locked="0"/>
    </xf>
    <xf numFmtId="0" fontId="8" fillId="0" borderId="0">
      <alignment vertical="top" wrapText="1"/>
      <protection locked="0"/>
    </xf>
    <xf numFmtId="0" fontId="10" fillId="0" borderId="0"/>
    <xf numFmtId="0" fontId="8" fillId="0" borderId="0"/>
    <xf numFmtId="0" fontId="11" fillId="0" borderId="2"/>
    <xf numFmtId="0" fontId="30" fillId="5" borderId="3">
      <alignment vertical="top" wrapText="1"/>
      <protection locked="0"/>
    </xf>
    <xf numFmtId="0" fontId="12" fillId="0" borderId="4">
      <alignment vertical="top" wrapText="1"/>
      <protection locked="0"/>
    </xf>
    <xf numFmtId="0" fontId="1" fillId="2" borderId="0" applyBorder="0">
      <alignment vertical="top" wrapText="1"/>
      <protection locked="0"/>
    </xf>
    <xf numFmtId="0" fontId="1" fillId="2" borderId="0" applyBorder="0">
      <alignment vertical="top" wrapText="1"/>
      <protection locked="0"/>
    </xf>
    <xf numFmtId="0" fontId="13" fillId="6" borderId="0" applyBorder="0">
      <alignment vertical="top" wrapText="1"/>
      <protection locked="0"/>
    </xf>
    <xf numFmtId="0" fontId="8" fillId="0" borderId="0"/>
    <xf numFmtId="165" fontId="14" fillId="0" borderId="5">
      <alignment vertical="top" wrapText="1"/>
      <protection locked="0"/>
    </xf>
    <xf numFmtId="0" fontId="15" fillId="0" borderId="0" applyBorder="0">
      <alignment vertical="top" wrapText="1"/>
      <protection locked="0"/>
    </xf>
    <xf numFmtId="166" fontId="15" fillId="0" borderId="0" applyBorder="0">
      <alignment vertical="top" wrapText="1"/>
      <protection locked="0"/>
    </xf>
    <xf numFmtId="0" fontId="8" fillId="0" borderId="0"/>
    <xf numFmtId="0" fontId="11" fillId="0" borderId="7"/>
    <xf numFmtId="164" fontId="8" fillId="0" borderId="0" applyFill="0" applyBorder="0" applyAlignment="0" applyProtection="0"/>
  </cellStyleXfs>
  <cellXfs count="83">
    <xf numFmtId="0" fontId="0" fillId="0" borderId="0" xfId="0">
      <alignment vertical="top" wrapText="1"/>
      <protection locked="0"/>
    </xf>
    <xf numFmtId="37" fontId="0" fillId="0" borderId="0" xfId="0" applyNumberFormat="1" applyAlignment="1" applyProtection="1">
      <alignment horizontal="center" vertical="top"/>
    </xf>
    <xf numFmtId="0" fontId="0" fillId="0" borderId="0" xfId="0" applyAlignment="1" applyProtection="1">
      <alignment horizontal="left" vertical="top" wrapText="1"/>
    </xf>
    <xf numFmtId="167" fontId="0" fillId="0" borderId="0" xfId="0" applyNumberFormat="1" applyAlignment="1" applyProtection="1">
      <alignment horizontal="right" vertical="top"/>
    </xf>
    <xf numFmtId="39" fontId="0" fillId="0" borderId="0" xfId="0" applyNumberFormat="1" applyAlignment="1" applyProtection="1">
      <alignment horizontal="right" vertical="top"/>
    </xf>
    <xf numFmtId="0" fontId="9" fillId="0" borderId="0" xfId="0" applyFont="1" applyBorder="1" applyAlignment="1" applyProtection="1">
      <alignment horizontal="left" vertical="top"/>
    </xf>
    <xf numFmtId="0" fontId="0" fillId="0" borderId="0" xfId="0" applyProtection="1">
      <alignment vertical="top" wrapText="1"/>
    </xf>
    <xf numFmtId="0" fontId="0" fillId="0" borderId="0" xfId="0" applyAlignment="1" applyProtection="1">
      <alignment horizontal="left" vertical="top"/>
    </xf>
    <xf numFmtId="0" fontId="23" fillId="0" borderId="6" xfId="0" applyFont="1" applyBorder="1" applyAlignment="1" applyProtection="1">
      <alignment horizontal="center" vertical="center" wrapText="1"/>
    </xf>
    <xf numFmtId="0" fontId="24" fillId="0" borderId="6" xfId="0" applyFont="1" applyBorder="1" applyAlignment="1" applyProtection="1">
      <alignment horizontal="left" vertical="center" wrapText="1"/>
    </xf>
    <xf numFmtId="0" fontId="20" fillId="0" borderId="6" xfId="0" applyFont="1" applyBorder="1" applyAlignment="1" applyProtection="1">
      <alignment horizontal="center" vertical="center" wrapText="1"/>
    </xf>
    <xf numFmtId="0" fontId="20" fillId="0" borderId="6" xfId="0" applyFont="1" applyBorder="1" applyAlignment="1" applyProtection="1">
      <alignment horizontal="left" vertical="center" wrapText="1"/>
    </xf>
    <xf numFmtId="0" fontId="16" fillId="0" borderId="0" xfId="17" applyFont="1" applyAlignment="1">
      <alignment horizontal="left" vertical="center"/>
    </xf>
    <xf numFmtId="0" fontId="16" fillId="0" borderId="0" xfId="17" applyFont="1" applyAlignment="1">
      <alignment vertical="center" wrapText="1"/>
    </xf>
    <xf numFmtId="0" fontId="28" fillId="0" borderId="0" xfId="17" applyFont="1" applyAlignment="1">
      <alignment horizontal="left" vertical="center"/>
    </xf>
    <xf numFmtId="0" fontId="28" fillId="0" borderId="0" xfId="17" applyFont="1" applyAlignment="1">
      <alignment vertical="center" wrapText="1"/>
    </xf>
    <xf numFmtId="0" fontId="18" fillId="0" borderId="0" xfId="0" applyFont="1" applyBorder="1" applyAlignment="1" applyProtection="1">
      <alignment horizontal="left"/>
    </xf>
    <xf numFmtId="49" fontId="18" fillId="0" borderId="0" xfId="0" applyNumberFormat="1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/>
    </xf>
    <xf numFmtId="0" fontId="17" fillId="0" borderId="0" xfId="0" applyFont="1" applyBorder="1" applyAlignment="1" applyProtection="1">
      <alignment horizontal="left"/>
    </xf>
    <xf numFmtId="37" fontId="22" fillId="0" borderId="8" xfId="0" applyNumberFormat="1" applyFont="1" applyBorder="1" applyAlignment="1" applyProtection="1">
      <alignment horizontal="center" vertical="center"/>
    </xf>
    <xf numFmtId="168" fontId="25" fillId="0" borderId="9" xfId="0" applyNumberFormat="1" applyFont="1" applyBorder="1" applyAlignment="1" applyProtection="1">
      <alignment horizontal="right" vertical="center"/>
    </xf>
    <xf numFmtId="37" fontId="20" fillId="0" borderId="8" xfId="0" applyNumberFormat="1" applyFont="1" applyBorder="1" applyAlignment="1" applyProtection="1">
      <alignment horizontal="center" vertical="center"/>
    </xf>
    <xf numFmtId="168" fontId="20" fillId="0" borderId="9" xfId="0" applyNumberFormat="1" applyFont="1" applyBorder="1" applyAlignment="1" applyProtection="1">
      <alignment horizontal="right" vertical="center"/>
    </xf>
    <xf numFmtId="49" fontId="20" fillId="0" borderId="6" xfId="0" applyNumberFormat="1" applyFont="1" applyBorder="1" applyAlignment="1" applyProtection="1">
      <alignment horizontal="center" vertical="center" wrapText="1"/>
    </xf>
    <xf numFmtId="37" fontId="0" fillId="0" borderId="0" xfId="0" applyNumberFormat="1" applyBorder="1" applyAlignment="1" applyProtection="1">
      <alignment horizontal="center" vertical="top"/>
    </xf>
    <xf numFmtId="0" fontId="17" fillId="0" borderId="0" xfId="0" applyFont="1" applyBorder="1" applyAlignment="1" applyProtection="1">
      <alignment horizontal="left" vertical="center"/>
    </xf>
    <xf numFmtId="168" fontId="27" fillId="8" borderId="12" xfId="0" applyNumberFormat="1" applyFont="1" applyFill="1" applyBorder="1" applyAlignment="1" applyProtection="1">
      <alignment horizontal="right" vertical="center"/>
    </xf>
    <xf numFmtId="0" fontId="19" fillId="0" borderId="0" xfId="0" applyFont="1" applyBorder="1" applyAlignment="1" applyProtection="1">
      <alignment horizontal="left"/>
      <protection locked="0"/>
    </xf>
    <xf numFmtId="0" fontId="0" fillId="0" borderId="0" xfId="0" applyBorder="1" applyProtection="1">
      <alignment vertical="top" wrapText="1"/>
    </xf>
    <xf numFmtId="0" fontId="16" fillId="0" borderId="0" xfId="17" applyFont="1" applyBorder="1" applyAlignment="1">
      <alignment horizontal="left" vertical="center"/>
    </xf>
    <xf numFmtId="0" fontId="28" fillId="0" borderId="0" xfId="17" applyFont="1" applyBorder="1" applyAlignment="1">
      <alignment horizontal="left" vertical="center"/>
    </xf>
    <xf numFmtId="0" fontId="21" fillId="7" borderId="6" xfId="0" applyFont="1" applyFill="1" applyBorder="1" applyAlignment="1" applyProtection="1">
      <alignment horizontal="center" vertical="center" wrapText="1"/>
    </xf>
    <xf numFmtId="0" fontId="21" fillId="7" borderId="13" xfId="0" applyFont="1" applyFill="1" applyBorder="1" applyAlignment="1" applyProtection="1">
      <alignment horizontal="center" vertical="center" wrapText="1"/>
    </xf>
    <xf numFmtId="0" fontId="21" fillId="7" borderId="8" xfId="0" applyFont="1" applyFill="1" applyBorder="1" applyAlignment="1" applyProtection="1">
      <alignment horizontal="center" vertical="center" wrapText="1"/>
    </xf>
    <xf numFmtId="168" fontId="7" fillId="0" borderId="9" xfId="0" applyNumberFormat="1" applyFont="1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 vertical="top" wrapText="1"/>
    </xf>
    <xf numFmtId="167" fontId="0" fillId="0" borderId="0" xfId="0" applyNumberFormat="1" applyBorder="1" applyAlignment="1" applyProtection="1">
      <alignment horizontal="right" vertical="top"/>
    </xf>
    <xf numFmtId="39" fontId="0" fillId="0" borderId="0" xfId="0" applyNumberFormat="1" applyBorder="1" applyAlignment="1" applyProtection="1">
      <alignment horizontal="right" vertical="top"/>
    </xf>
    <xf numFmtId="0" fontId="29" fillId="0" borderId="6" xfId="0" applyFont="1" applyBorder="1" applyAlignment="1">
      <alignment horizontal="left" vertical="center" wrapText="1"/>
      <protection locked="0"/>
    </xf>
    <xf numFmtId="0" fontId="21" fillId="7" borderId="14" xfId="0" applyFont="1" applyFill="1" applyBorder="1" applyAlignment="1" applyProtection="1">
      <alignment horizontal="center" vertical="center" wrapText="1"/>
    </xf>
    <xf numFmtId="0" fontId="21" fillId="7" borderId="15" xfId="0" applyFont="1" applyFill="1" applyBorder="1" applyAlignment="1" applyProtection="1">
      <alignment horizontal="center" vertical="center" wrapText="1"/>
    </xf>
    <xf numFmtId="0" fontId="21" fillId="7" borderId="9" xfId="0" applyFont="1" applyFill="1" applyBorder="1" applyAlignment="1" applyProtection="1">
      <alignment horizontal="center" vertical="center" wrapText="1"/>
    </xf>
    <xf numFmtId="168" fontId="17" fillId="0" borderId="9" xfId="0" applyNumberFormat="1" applyFont="1" applyBorder="1" applyAlignment="1" applyProtection="1">
      <alignment horizontal="right" vertical="center"/>
    </xf>
    <xf numFmtId="168" fontId="7" fillId="0" borderId="9" xfId="0" applyNumberFormat="1" applyFont="1" applyBorder="1" applyAlignment="1" applyProtection="1"/>
    <xf numFmtId="0" fontId="9" fillId="0" borderId="0" xfId="0" applyFont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 wrapText="1"/>
    </xf>
    <xf numFmtId="0" fontId="24" fillId="0" borderId="6" xfId="0" applyFont="1" applyFill="1" applyBorder="1" applyAlignment="1" applyProtection="1">
      <alignment horizontal="left" vertical="center" wrapText="1"/>
    </xf>
    <xf numFmtId="0" fontId="21" fillId="7" borderId="16" xfId="0" applyFont="1" applyFill="1" applyBorder="1" applyAlignment="1" applyProtection="1">
      <alignment horizontal="center" vertical="center" wrapText="1"/>
    </xf>
    <xf numFmtId="0" fontId="21" fillId="7" borderId="17" xfId="0" applyFont="1" applyFill="1" applyBorder="1" applyAlignment="1" applyProtection="1">
      <alignment horizontal="center" vertical="center" wrapText="1"/>
    </xf>
    <xf numFmtId="37" fontId="17" fillId="0" borderId="17" xfId="0" applyNumberFormat="1" applyFont="1" applyBorder="1" applyAlignment="1" applyProtection="1"/>
    <xf numFmtId="168" fontId="25" fillId="0" borderId="17" xfId="0" applyNumberFormat="1" applyFont="1" applyBorder="1" applyAlignment="1" applyProtection="1">
      <alignment horizontal="right" vertical="center"/>
    </xf>
    <xf numFmtId="168" fontId="25" fillId="0" borderId="17" xfId="0" applyNumberFormat="1" applyFont="1" applyFill="1" applyBorder="1" applyAlignment="1" applyProtection="1">
      <alignment horizontal="right" vertical="center"/>
    </xf>
    <xf numFmtId="168" fontId="26" fillId="0" borderId="17" xfId="0" applyNumberFormat="1" applyFont="1" applyBorder="1" applyAlignment="1" applyProtection="1">
      <alignment horizontal="right" vertical="center"/>
    </xf>
    <xf numFmtId="37" fontId="17" fillId="0" borderId="17" xfId="0" applyNumberFormat="1" applyFont="1" applyBorder="1" applyAlignment="1" applyProtection="1">
      <alignment vertical="center"/>
    </xf>
    <xf numFmtId="169" fontId="24" fillId="0" borderId="9" xfId="0" applyNumberFormat="1" applyFont="1" applyBorder="1" applyAlignment="1" applyProtection="1">
      <alignment horizontal="right" vertical="center"/>
      <protection locked="0"/>
    </xf>
    <xf numFmtId="169" fontId="24" fillId="0" borderId="9" xfId="0" applyNumberFormat="1" applyFont="1" applyBorder="1" applyAlignment="1">
      <alignment horizontal="right" vertical="center"/>
      <protection locked="0"/>
    </xf>
    <xf numFmtId="169" fontId="26" fillId="0" borderId="9" xfId="0" applyNumberFormat="1" applyFont="1" applyBorder="1" applyAlignment="1">
      <alignment horizontal="right" vertical="center"/>
      <protection locked="0"/>
    </xf>
    <xf numFmtId="169" fontId="26" fillId="0" borderId="9" xfId="0" applyNumberFormat="1" applyFont="1" applyBorder="1" applyAlignment="1" applyProtection="1">
      <alignment horizontal="right" vertical="center"/>
      <protection locked="0"/>
    </xf>
    <xf numFmtId="170" fontId="26" fillId="0" borderId="9" xfId="0" applyNumberFormat="1" applyFont="1" applyBorder="1" applyAlignment="1">
      <alignment horizontal="right" vertical="center"/>
      <protection locked="0"/>
    </xf>
    <xf numFmtId="171" fontId="24" fillId="0" borderId="9" xfId="0" applyNumberFormat="1" applyFont="1" applyBorder="1" applyAlignment="1" applyProtection="1">
      <alignment horizontal="right" vertical="center"/>
      <protection locked="0"/>
    </xf>
    <xf numFmtId="171" fontId="26" fillId="0" borderId="9" xfId="0" applyNumberFormat="1" applyFont="1" applyBorder="1" applyAlignment="1" applyProtection="1">
      <alignment horizontal="right" vertical="center"/>
      <protection locked="0"/>
    </xf>
    <xf numFmtId="174" fontId="26" fillId="0" borderId="9" xfId="0" applyNumberFormat="1" applyFont="1" applyBorder="1" applyAlignment="1" applyProtection="1">
      <alignment horizontal="right" vertical="center"/>
      <protection locked="0"/>
    </xf>
    <xf numFmtId="173" fontId="26" fillId="0" borderId="9" xfId="0" applyNumberFormat="1" applyFont="1" applyBorder="1" applyAlignment="1" applyProtection="1">
      <alignment horizontal="right" vertical="center"/>
      <protection locked="0"/>
    </xf>
    <xf numFmtId="172" fontId="26" fillId="0" borderId="9" xfId="0" applyNumberFormat="1" applyFont="1" applyBorder="1" applyAlignment="1" applyProtection="1">
      <alignment horizontal="right" vertical="center"/>
      <protection locked="0"/>
    </xf>
    <xf numFmtId="170" fontId="26" fillId="0" borderId="9" xfId="0" applyNumberFormat="1" applyFont="1" applyBorder="1" applyAlignment="1" applyProtection="1">
      <alignment horizontal="right" vertical="center"/>
      <protection locked="0"/>
    </xf>
    <xf numFmtId="37" fontId="22" fillId="0" borderId="10" xfId="0" applyNumberFormat="1" applyFont="1" applyBorder="1" applyAlignment="1" applyProtection="1">
      <alignment horizontal="center" vertical="center"/>
    </xf>
    <xf numFmtId="49" fontId="20" fillId="0" borderId="11" xfId="0" applyNumberFormat="1" applyFont="1" applyBorder="1" applyAlignment="1" applyProtection="1">
      <alignment horizontal="center" vertical="center" wrapText="1"/>
    </xf>
    <xf numFmtId="0" fontId="20" fillId="0" borderId="11" xfId="0" applyFont="1" applyBorder="1" applyAlignment="1" applyProtection="1">
      <alignment horizontal="left" vertical="center" wrapText="1"/>
    </xf>
    <xf numFmtId="170" fontId="26" fillId="0" borderId="12" xfId="0" applyNumberFormat="1" applyFont="1" applyBorder="1" applyAlignment="1" applyProtection="1">
      <alignment horizontal="right" vertical="center"/>
      <protection locked="0"/>
    </xf>
    <xf numFmtId="37" fontId="17" fillId="0" borderId="8" xfId="0" applyNumberFormat="1" applyFont="1" applyBorder="1" applyAlignment="1" applyProtection="1">
      <alignment horizontal="center"/>
    </xf>
    <xf numFmtId="37" fontId="17" fillId="0" borderId="6" xfId="0" applyNumberFormat="1" applyFont="1" applyBorder="1" applyAlignment="1" applyProtection="1">
      <alignment horizontal="center"/>
    </xf>
    <xf numFmtId="37" fontId="17" fillId="0" borderId="9" xfId="0" applyNumberFormat="1" applyFont="1" applyBorder="1" applyAlignment="1" applyProtection="1">
      <alignment horizontal="center"/>
    </xf>
    <xf numFmtId="0" fontId="7" fillId="0" borderId="8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27" fillId="8" borderId="10" xfId="0" applyFont="1" applyFill="1" applyBorder="1" applyAlignment="1" applyProtection="1">
      <alignment vertical="center"/>
    </xf>
    <xf numFmtId="0" fontId="27" fillId="8" borderId="11" xfId="0" applyFont="1" applyFill="1" applyBorder="1" applyAlignment="1" applyProtection="1">
      <alignment vertical="center"/>
    </xf>
    <xf numFmtId="37" fontId="17" fillId="0" borderId="8" xfId="0" applyNumberFormat="1" applyFont="1" applyBorder="1" applyAlignment="1" applyProtection="1">
      <alignment horizontal="center" vertical="center"/>
    </xf>
    <xf numFmtId="37" fontId="17" fillId="0" borderId="6" xfId="0" applyNumberFormat="1" applyFont="1" applyBorder="1" applyAlignment="1" applyProtection="1">
      <alignment horizontal="center" vertical="center"/>
    </xf>
    <xf numFmtId="37" fontId="17" fillId="0" borderId="9" xfId="0" applyNumberFormat="1" applyFont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</cellXfs>
  <cellStyles count="31">
    <cellStyle name="Dobrá 2" xfId="1"/>
    <cellStyle name="Dobrá 3" xfId="2"/>
    <cellStyle name="Hypertextový odkaz 2" xfId="3"/>
    <cellStyle name="Kontrolná bunka 2" xfId="4"/>
    <cellStyle name="Mena 2" xfId="30"/>
    <cellStyle name="Nadpis" xfId="5"/>
    <cellStyle name="Nadpis1" xfId="6"/>
    <cellStyle name="Neutrálna 2" xfId="7"/>
    <cellStyle name="Normal_035-00, 036-00, 037-00" xfId="8"/>
    <cellStyle name="Normálna 193" xfId="9"/>
    <cellStyle name="Normálna 2" xfId="10"/>
    <cellStyle name="Normálna 3" xfId="11"/>
    <cellStyle name="normálne" xfId="0" builtinId="0"/>
    <cellStyle name="normálne 2" xfId="12"/>
    <cellStyle name="Normální 2" xfId="13"/>
    <cellStyle name="normální 3" xfId="14"/>
    <cellStyle name="normální 4" xfId="15"/>
    <cellStyle name="Normální 5" xfId="16"/>
    <cellStyle name="Normální 6" xfId="17"/>
    <cellStyle name="podkapitola" xfId="18"/>
    <cellStyle name="podkapitola 2" xfId="29"/>
    <cellStyle name="Poznámka 2" xfId="19"/>
    <cellStyle name="Prepojená bunka 2" xfId="20"/>
    <cellStyle name="Správně" xfId="21"/>
    <cellStyle name="Správně 2" xfId="22"/>
    <cellStyle name="Správně 3" xfId="23"/>
    <cellStyle name="Style 1" xfId="24"/>
    <cellStyle name="Štýl 1" xfId="28"/>
    <cellStyle name="tabulka cenník" xfId="25"/>
    <cellStyle name="Výsledok" xfId="26"/>
    <cellStyle name="Výsledok2" xfId="27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6EFCE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BF1DE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46C0A"/>
      <rgbColor rgb="FF666699"/>
      <rgbColor rgb="FF969696"/>
      <rgbColor rgb="FF003366"/>
      <rgbColor rgb="FF339966"/>
      <rgbColor rgb="FF006100"/>
      <rgbColor rgb="FF333300"/>
      <rgbColor rgb="FF993300"/>
      <rgbColor rgb="FF993366"/>
      <rgbColor rgb="FF2323DC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C88"/>
  <sheetViews>
    <sheetView tabSelected="1" view="pageBreakPreview" topLeftCell="B1" zoomScale="120" zoomScaleNormal="120" zoomScaleSheetLayoutView="120" zoomScalePageLayoutView="110" workbookViewId="0">
      <selection activeCell="D4" sqref="D4"/>
    </sheetView>
  </sheetViews>
  <sheetFormatPr defaultColWidth="10.28515625" defaultRowHeight="10.199999999999999"/>
  <cols>
    <col min="1" max="1" width="6.42578125" style="1" customWidth="1"/>
    <col min="2" max="2" width="4" style="2" customWidth="1"/>
    <col min="3" max="3" width="15" style="2" customWidth="1"/>
    <col min="4" max="4" width="60" style="3" customWidth="1"/>
    <col min="5" max="5" width="9.7109375" style="4" customWidth="1"/>
    <col min="6" max="6" width="11.28515625" style="5" hidden="1" customWidth="1"/>
    <col min="7" max="7" width="16.7109375" style="5" hidden="1" customWidth="1"/>
    <col min="8" max="8" width="10.7109375" style="5" customWidth="1"/>
    <col min="9" max="9" width="10.7109375" style="5" hidden="1" customWidth="1"/>
    <col min="10" max="232" width="10.7109375" style="5" customWidth="1"/>
    <col min="233" max="235" width="10.7109375" style="6" customWidth="1"/>
    <col min="236" max="1012" width="10.28515625" style="6"/>
  </cols>
  <sheetData>
    <row r="1" spans="1:234" s="7" customFormat="1" ht="15">
      <c r="A1" s="29"/>
      <c r="B1" s="19"/>
      <c r="C1" s="16"/>
      <c r="D1" s="28" t="s">
        <v>128</v>
      </c>
      <c r="E1" s="16"/>
      <c r="F1" s="16"/>
      <c r="G1" s="16"/>
      <c r="HY1" s="6"/>
      <c r="HZ1" s="6"/>
    </row>
    <row r="2" spans="1:234" s="7" customFormat="1">
      <c r="A2" s="29"/>
      <c r="B2" s="26" t="s">
        <v>0</v>
      </c>
      <c r="C2" s="16"/>
      <c r="D2" s="47" t="s">
        <v>99</v>
      </c>
      <c r="E2" s="16"/>
      <c r="F2" s="16"/>
      <c r="G2" s="16"/>
      <c r="HY2" s="6"/>
      <c r="HZ2" s="6"/>
    </row>
    <row r="3" spans="1:234" s="7" customFormat="1" ht="19.2">
      <c r="A3" s="29"/>
      <c r="B3" s="26" t="s">
        <v>1</v>
      </c>
      <c r="C3" s="16"/>
      <c r="D3" s="47" t="s">
        <v>100</v>
      </c>
      <c r="E3" s="16"/>
      <c r="F3" s="16"/>
      <c r="G3" s="16"/>
      <c r="HY3" s="6"/>
      <c r="HZ3" s="6"/>
    </row>
    <row r="4" spans="1:234" s="7" customFormat="1" ht="12.75" customHeight="1">
      <c r="A4" s="29"/>
      <c r="B4" s="26" t="s">
        <v>2</v>
      </c>
      <c r="C4" s="16"/>
      <c r="D4" s="17" t="s">
        <v>129</v>
      </c>
      <c r="E4" s="18"/>
      <c r="F4" s="16"/>
      <c r="G4" s="16"/>
      <c r="HY4" s="6"/>
      <c r="HZ4" s="6"/>
    </row>
    <row r="5" spans="1:234" ht="12.75" customHeight="1">
      <c r="A5" s="29"/>
      <c r="B5" s="26" t="s">
        <v>4</v>
      </c>
      <c r="C5" s="16"/>
      <c r="D5" s="19" t="s">
        <v>32</v>
      </c>
      <c r="E5" s="18"/>
      <c r="F5" s="18"/>
      <c r="G5" s="18"/>
    </row>
    <row r="6" spans="1:234" ht="10.5" customHeight="1" thickBot="1">
      <c r="A6" s="29"/>
      <c r="B6" s="16"/>
      <c r="C6" s="16"/>
      <c r="D6" s="16"/>
      <c r="E6" s="16"/>
      <c r="F6" s="16"/>
      <c r="G6" s="16"/>
    </row>
    <row r="7" spans="1:234" ht="20.399999999999999">
      <c r="A7" s="29"/>
      <c r="B7" s="33" t="s">
        <v>3</v>
      </c>
      <c r="C7" s="41" t="s">
        <v>5</v>
      </c>
      <c r="D7" s="41" t="s">
        <v>6</v>
      </c>
      <c r="E7" s="42" t="s">
        <v>7</v>
      </c>
      <c r="F7" s="49" t="s">
        <v>8</v>
      </c>
      <c r="G7" s="42" t="s">
        <v>9</v>
      </c>
    </row>
    <row r="8" spans="1:234" ht="12.75" customHeight="1">
      <c r="A8" s="36"/>
      <c r="B8" s="34" t="s">
        <v>10</v>
      </c>
      <c r="C8" s="32" t="s">
        <v>11</v>
      </c>
      <c r="D8" s="32" t="s">
        <v>12</v>
      </c>
      <c r="E8" s="43" t="s">
        <v>13</v>
      </c>
      <c r="F8" s="50" t="s">
        <v>14</v>
      </c>
      <c r="G8" s="43" t="s">
        <v>15</v>
      </c>
    </row>
    <row r="9" spans="1:234" ht="14.1" customHeight="1">
      <c r="A9" s="29"/>
      <c r="B9" s="71" t="s">
        <v>16</v>
      </c>
      <c r="C9" s="72"/>
      <c r="D9" s="72"/>
      <c r="E9" s="73"/>
      <c r="F9" s="51"/>
      <c r="G9" s="44">
        <f>SUM(G10:G27)</f>
        <v>0</v>
      </c>
    </row>
    <row r="10" spans="1:234" ht="19.2">
      <c r="A10" s="29"/>
      <c r="B10" s="20">
        <v>1</v>
      </c>
      <c r="C10" s="8" t="s">
        <v>101</v>
      </c>
      <c r="D10" s="40" t="s">
        <v>102</v>
      </c>
      <c r="E10" s="56">
        <v>1</v>
      </c>
      <c r="F10" s="52"/>
      <c r="G10" s="21">
        <f t="shared" ref="G10:G17" si="0">E10*F10</f>
        <v>0</v>
      </c>
    </row>
    <row r="11" spans="1:234" ht="19.2">
      <c r="A11" s="29"/>
      <c r="B11" s="20">
        <f t="shared" ref="B11:B26" si="1">B10+1</f>
        <v>2</v>
      </c>
      <c r="C11" s="8" t="s">
        <v>95</v>
      </c>
      <c r="D11" s="9" t="s">
        <v>96</v>
      </c>
      <c r="E11" s="56">
        <v>1</v>
      </c>
      <c r="F11" s="52"/>
      <c r="G11" s="21">
        <f t="shared" si="0"/>
        <v>0</v>
      </c>
    </row>
    <row r="12" spans="1:234" ht="19.2">
      <c r="A12" s="29"/>
      <c r="B12" s="20">
        <f t="shared" si="1"/>
        <v>3</v>
      </c>
      <c r="C12" s="8" t="s">
        <v>111</v>
      </c>
      <c r="D12" s="9" t="s">
        <v>112</v>
      </c>
      <c r="E12" s="56">
        <v>1</v>
      </c>
      <c r="F12" s="52"/>
      <c r="G12" s="21">
        <f t="shared" si="0"/>
        <v>0</v>
      </c>
    </row>
    <row r="13" spans="1:234" ht="19.2">
      <c r="A13" s="29"/>
      <c r="B13" s="20">
        <f t="shared" si="1"/>
        <v>4</v>
      </c>
      <c r="C13" s="8" t="s">
        <v>97</v>
      </c>
      <c r="D13" s="9" t="s">
        <v>98</v>
      </c>
      <c r="E13" s="56">
        <v>3</v>
      </c>
      <c r="F13" s="52"/>
      <c r="G13" s="21">
        <f t="shared" ref="G13" si="2">E13*F13</f>
        <v>0</v>
      </c>
    </row>
    <row r="14" spans="1:234" ht="19.2">
      <c r="A14" s="29"/>
      <c r="B14" s="20">
        <f t="shared" si="1"/>
        <v>5</v>
      </c>
      <c r="C14" s="8" t="s">
        <v>43</v>
      </c>
      <c r="D14" s="9" t="s">
        <v>42</v>
      </c>
      <c r="E14" s="56">
        <v>1</v>
      </c>
      <c r="F14" s="52"/>
      <c r="G14" s="21">
        <f t="shared" si="0"/>
        <v>0</v>
      </c>
    </row>
    <row r="15" spans="1:234" ht="28.8">
      <c r="A15" s="29"/>
      <c r="B15" s="20">
        <f t="shared" si="1"/>
        <v>6</v>
      </c>
      <c r="C15" s="8" t="s">
        <v>50</v>
      </c>
      <c r="D15" s="9" t="s">
        <v>51</v>
      </c>
      <c r="E15" s="56">
        <v>94</v>
      </c>
      <c r="F15" s="52"/>
      <c r="G15" s="21">
        <f t="shared" si="0"/>
        <v>0</v>
      </c>
    </row>
    <row r="16" spans="1:234" ht="19.2">
      <c r="A16" s="29"/>
      <c r="B16" s="20">
        <f t="shared" si="1"/>
        <v>7</v>
      </c>
      <c r="C16" s="8" t="s">
        <v>103</v>
      </c>
      <c r="D16" s="9" t="s">
        <v>104</v>
      </c>
      <c r="E16" s="56">
        <v>8</v>
      </c>
      <c r="F16" s="52"/>
      <c r="G16" s="21">
        <f t="shared" ref="G16" si="3">E16*F16</f>
        <v>0</v>
      </c>
    </row>
    <row r="17" spans="1:232" ht="19.2">
      <c r="A17" s="29"/>
      <c r="B17" s="20">
        <f t="shared" si="1"/>
        <v>8</v>
      </c>
      <c r="C17" s="8" t="s">
        <v>105</v>
      </c>
      <c r="D17" s="9" t="s">
        <v>106</v>
      </c>
      <c r="E17" s="56">
        <v>9</v>
      </c>
      <c r="F17" s="53"/>
      <c r="G17" s="21">
        <f t="shared" si="0"/>
        <v>0</v>
      </c>
    </row>
    <row r="18" spans="1:232" ht="19.2">
      <c r="A18" s="29"/>
      <c r="B18" s="20">
        <f t="shared" si="1"/>
        <v>9</v>
      </c>
      <c r="C18" s="8" t="s">
        <v>107</v>
      </c>
      <c r="D18" s="9" t="s">
        <v>108</v>
      </c>
      <c r="E18" s="56">
        <f>E17</f>
        <v>9</v>
      </c>
      <c r="F18" s="53"/>
      <c r="G18" s="21">
        <f t="shared" ref="G18" si="4">E18*F18</f>
        <v>0</v>
      </c>
    </row>
    <row r="19" spans="1:232" ht="19.2">
      <c r="A19" s="29"/>
      <c r="B19" s="20">
        <f>B18+1</f>
        <v>10</v>
      </c>
      <c r="C19" s="8" t="s">
        <v>58</v>
      </c>
      <c r="D19" s="9" t="s">
        <v>59</v>
      </c>
      <c r="E19" s="56">
        <v>3</v>
      </c>
      <c r="F19" s="52"/>
      <c r="G19" s="21">
        <f t="shared" ref="G19" si="5">E19*F19</f>
        <v>0</v>
      </c>
    </row>
    <row r="20" spans="1:232" ht="28.8">
      <c r="A20" s="6"/>
      <c r="B20" s="20">
        <f t="shared" si="1"/>
        <v>11</v>
      </c>
      <c r="C20" s="8" t="s">
        <v>60</v>
      </c>
      <c r="D20" s="40" t="s">
        <v>61</v>
      </c>
      <c r="E20" s="57">
        <v>1</v>
      </c>
      <c r="F20" s="52"/>
      <c r="G20" s="21">
        <f t="shared" ref="G20:G26" si="6">E20*F20</f>
        <v>0</v>
      </c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46"/>
      <c r="DE20" s="46"/>
      <c r="DF20" s="46"/>
      <c r="DG20" s="46"/>
      <c r="DH20" s="46"/>
      <c r="DI20" s="46"/>
      <c r="DJ20" s="46"/>
      <c r="DK20" s="46"/>
      <c r="DL20" s="46"/>
      <c r="DM20" s="46"/>
      <c r="DN20" s="46"/>
      <c r="DO20" s="46"/>
      <c r="DP20" s="46"/>
      <c r="DQ20" s="46"/>
      <c r="DR20" s="46"/>
      <c r="DS20" s="46"/>
      <c r="DT20" s="46"/>
      <c r="DU20" s="46"/>
      <c r="DV20" s="46"/>
      <c r="DW20" s="46"/>
      <c r="DX20" s="46"/>
      <c r="DY20" s="46"/>
      <c r="DZ20" s="46"/>
      <c r="EA20" s="46"/>
      <c r="EB20" s="46"/>
      <c r="EC20" s="46"/>
      <c r="ED20" s="46"/>
      <c r="EE20" s="46"/>
      <c r="EF20" s="46"/>
      <c r="EG20" s="46"/>
      <c r="EH20" s="46"/>
      <c r="EI20" s="46"/>
      <c r="EJ20" s="46"/>
      <c r="EK20" s="46"/>
      <c r="EL20" s="46"/>
      <c r="EM20" s="46"/>
      <c r="EN20" s="46"/>
      <c r="EO20" s="46"/>
      <c r="EP20" s="46"/>
      <c r="EQ20" s="46"/>
      <c r="ER20" s="46"/>
      <c r="ES20" s="46"/>
      <c r="ET20" s="46"/>
      <c r="EU20" s="46"/>
      <c r="EV20" s="46"/>
      <c r="EW20" s="46"/>
      <c r="EX20" s="46"/>
      <c r="EY20" s="46"/>
      <c r="EZ20" s="46"/>
      <c r="FA20" s="46"/>
      <c r="FB20" s="46"/>
      <c r="FC20" s="46"/>
      <c r="FD20" s="46"/>
      <c r="FE20" s="46"/>
      <c r="FF20" s="46"/>
      <c r="FG20" s="46"/>
      <c r="FH20" s="46"/>
      <c r="FI20" s="46"/>
      <c r="FJ20" s="46"/>
      <c r="FK20" s="46"/>
      <c r="FL20" s="46"/>
      <c r="FM20" s="46"/>
      <c r="FN20" s="46"/>
      <c r="FO20" s="46"/>
      <c r="FP20" s="46"/>
      <c r="FQ20" s="46"/>
      <c r="FR20" s="46"/>
      <c r="FS20" s="46"/>
      <c r="FT20" s="46"/>
      <c r="FU20" s="46"/>
      <c r="FV20" s="46"/>
      <c r="FW20" s="46"/>
      <c r="FX20" s="46"/>
      <c r="FY20" s="46"/>
      <c r="FZ20" s="46"/>
      <c r="GA20" s="46"/>
      <c r="GB20" s="46"/>
      <c r="GC20" s="46"/>
      <c r="GD20" s="46"/>
      <c r="GE20" s="46"/>
      <c r="GF20" s="46"/>
      <c r="GG20" s="46"/>
      <c r="GH20" s="46"/>
      <c r="GI20" s="46"/>
      <c r="GJ20" s="46"/>
      <c r="GK20" s="46"/>
      <c r="GL20" s="46"/>
      <c r="GM20" s="46"/>
      <c r="GN20" s="46"/>
      <c r="GO20" s="46"/>
      <c r="GP20" s="46"/>
      <c r="GQ20" s="46"/>
      <c r="GR20" s="46"/>
      <c r="GS20" s="46"/>
      <c r="GT20" s="46"/>
      <c r="GU20" s="46"/>
      <c r="GV20" s="46"/>
      <c r="GW20" s="46"/>
      <c r="GX20" s="46"/>
      <c r="GY20" s="46"/>
      <c r="GZ20" s="46"/>
      <c r="HA20" s="46"/>
      <c r="HB20" s="46"/>
      <c r="HC20" s="46"/>
      <c r="HD20" s="46"/>
      <c r="HE20" s="46"/>
      <c r="HF20" s="46"/>
      <c r="HG20" s="46"/>
      <c r="HH20" s="46"/>
      <c r="HI20" s="46"/>
      <c r="HJ20" s="46"/>
      <c r="HK20" s="46"/>
      <c r="HL20" s="46"/>
      <c r="HM20" s="46"/>
      <c r="HN20" s="46"/>
      <c r="HO20" s="46"/>
      <c r="HP20" s="46"/>
      <c r="HQ20" s="46"/>
      <c r="HR20" s="46"/>
      <c r="HS20" s="46"/>
      <c r="HT20" s="46"/>
      <c r="HU20" s="46"/>
      <c r="HV20" s="46"/>
      <c r="HW20" s="46"/>
      <c r="HX20" s="46"/>
    </row>
    <row r="21" spans="1:232" ht="19.2">
      <c r="A21" s="6"/>
      <c r="B21" s="20">
        <f t="shared" si="1"/>
        <v>12</v>
      </c>
      <c r="C21" s="8" t="s">
        <v>62</v>
      </c>
      <c r="D21" s="9" t="s">
        <v>63</v>
      </c>
      <c r="E21" s="57">
        <f>E20</f>
        <v>1</v>
      </c>
      <c r="F21" s="52"/>
      <c r="G21" s="21">
        <f t="shared" si="6"/>
        <v>0</v>
      </c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  <c r="GD21" s="46"/>
      <c r="GE21" s="46"/>
      <c r="GF21" s="46"/>
      <c r="GG21" s="46"/>
      <c r="GH21" s="46"/>
      <c r="GI21" s="46"/>
      <c r="GJ21" s="46"/>
      <c r="GK21" s="46"/>
      <c r="GL21" s="46"/>
      <c r="GM21" s="46"/>
      <c r="GN21" s="46"/>
      <c r="GO21" s="46"/>
      <c r="GP21" s="46"/>
      <c r="GQ21" s="46"/>
      <c r="GR21" s="46"/>
      <c r="GS21" s="46"/>
      <c r="GT21" s="46"/>
      <c r="GU21" s="46"/>
      <c r="GV21" s="46"/>
      <c r="GW21" s="46"/>
      <c r="GX21" s="46"/>
      <c r="GY21" s="46"/>
      <c r="GZ21" s="46"/>
      <c r="HA21" s="46"/>
      <c r="HB21" s="46"/>
      <c r="HC21" s="46"/>
      <c r="HD21" s="46"/>
      <c r="HE21" s="46"/>
      <c r="HF21" s="46"/>
      <c r="HG21" s="46"/>
      <c r="HH21" s="46"/>
      <c r="HI21" s="46"/>
      <c r="HJ21" s="46"/>
      <c r="HK21" s="46"/>
      <c r="HL21" s="46"/>
      <c r="HM21" s="46"/>
      <c r="HN21" s="46"/>
      <c r="HO21" s="46"/>
      <c r="HP21" s="46"/>
      <c r="HQ21" s="46"/>
      <c r="HR21" s="46"/>
      <c r="HS21" s="46"/>
      <c r="HT21" s="46"/>
      <c r="HU21" s="46"/>
      <c r="HV21" s="46"/>
      <c r="HW21" s="46"/>
      <c r="HX21" s="46"/>
    </row>
    <row r="22" spans="1:232" ht="19.2">
      <c r="A22" s="6"/>
      <c r="B22" s="20">
        <f t="shared" si="1"/>
        <v>13</v>
      </c>
      <c r="C22" s="8" t="s">
        <v>109</v>
      </c>
      <c r="D22" s="9" t="s">
        <v>110</v>
      </c>
      <c r="E22" s="57">
        <v>1</v>
      </c>
      <c r="F22" s="52"/>
      <c r="G22" s="21">
        <f t="shared" ref="G22" si="7">E22*F22</f>
        <v>0</v>
      </c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BY22" s="46"/>
      <c r="BZ22" s="46"/>
      <c r="CA22" s="46"/>
      <c r="CB22" s="46"/>
      <c r="CC22" s="46"/>
      <c r="CD22" s="46"/>
      <c r="CE22" s="46"/>
      <c r="CF22" s="46"/>
      <c r="CG22" s="46"/>
      <c r="CH22" s="46"/>
      <c r="CI22" s="46"/>
      <c r="CJ22" s="46"/>
      <c r="CK22" s="46"/>
      <c r="CL22" s="46"/>
      <c r="CM22" s="46"/>
      <c r="CN22" s="46"/>
      <c r="CO22" s="46"/>
      <c r="CP22" s="46"/>
      <c r="CQ22" s="46"/>
      <c r="CR22" s="46"/>
      <c r="CS22" s="46"/>
      <c r="CT22" s="46"/>
      <c r="CU22" s="46"/>
      <c r="CV22" s="46"/>
      <c r="CW22" s="46"/>
      <c r="CX22" s="46"/>
      <c r="CY22" s="46"/>
      <c r="CZ22" s="46"/>
      <c r="DA22" s="46"/>
      <c r="DB22" s="46"/>
      <c r="DC22" s="46"/>
      <c r="DD22" s="46"/>
      <c r="DE22" s="46"/>
      <c r="DF22" s="46"/>
      <c r="DG22" s="46"/>
      <c r="DH22" s="46"/>
      <c r="DI22" s="46"/>
      <c r="DJ22" s="46"/>
      <c r="DK22" s="46"/>
      <c r="DL22" s="46"/>
      <c r="DM22" s="46"/>
      <c r="DN22" s="46"/>
      <c r="DO22" s="46"/>
      <c r="DP22" s="46"/>
      <c r="DQ22" s="46"/>
      <c r="DR22" s="46"/>
      <c r="DS22" s="46"/>
      <c r="DT22" s="46"/>
      <c r="DU22" s="46"/>
      <c r="DV22" s="46"/>
      <c r="DW22" s="46"/>
      <c r="DX22" s="46"/>
      <c r="DY22" s="46"/>
      <c r="DZ22" s="46"/>
      <c r="EA22" s="46"/>
      <c r="EB22" s="46"/>
      <c r="EC22" s="46"/>
      <c r="ED22" s="46"/>
      <c r="EE22" s="46"/>
      <c r="EF22" s="46"/>
      <c r="EG22" s="46"/>
      <c r="EH22" s="46"/>
      <c r="EI22" s="46"/>
      <c r="EJ22" s="46"/>
      <c r="EK22" s="46"/>
      <c r="EL22" s="46"/>
      <c r="EM22" s="46"/>
      <c r="EN22" s="46"/>
      <c r="EO22" s="46"/>
      <c r="EP22" s="46"/>
      <c r="EQ22" s="46"/>
      <c r="ER22" s="46"/>
      <c r="ES22" s="46"/>
      <c r="ET22" s="46"/>
      <c r="EU22" s="46"/>
      <c r="EV22" s="46"/>
      <c r="EW22" s="46"/>
      <c r="EX22" s="46"/>
      <c r="EY22" s="46"/>
      <c r="EZ22" s="46"/>
      <c r="FA22" s="46"/>
      <c r="FB22" s="46"/>
      <c r="FC22" s="46"/>
      <c r="FD22" s="46"/>
      <c r="FE22" s="46"/>
      <c r="FF22" s="46"/>
      <c r="FG22" s="46"/>
      <c r="FH22" s="46"/>
      <c r="FI22" s="46"/>
      <c r="FJ22" s="46"/>
      <c r="FK22" s="46"/>
      <c r="FL22" s="46"/>
      <c r="FM22" s="46"/>
      <c r="FN22" s="46"/>
      <c r="FO22" s="46"/>
      <c r="FP22" s="46"/>
      <c r="FQ22" s="46"/>
      <c r="FR22" s="46"/>
      <c r="FS22" s="46"/>
      <c r="FT22" s="46"/>
      <c r="FU22" s="46"/>
      <c r="FV22" s="46"/>
      <c r="FW22" s="46"/>
      <c r="FX22" s="46"/>
      <c r="FY22" s="46"/>
      <c r="FZ22" s="46"/>
      <c r="GA22" s="46"/>
      <c r="GB22" s="46"/>
      <c r="GC22" s="46"/>
      <c r="GD22" s="46"/>
      <c r="GE22" s="46"/>
      <c r="GF22" s="46"/>
      <c r="GG22" s="46"/>
      <c r="GH22" s="46"/>
      <c r="GI22" s="46"/>
      <c r="GJ22" s="46"/>
      <c r="GK22" s="46"/>
      <c r="GL22" s="46"/>
      <c r="GM22" s="46"/>
      <c r="GN22" s="46"/>
      <c r="GO22" s="46"/>
      <c r="GP22" s="46"/>
      <c r="GQ22" s="46"/>
      <c r="GR22" s="46"/>
      <c r="GS22" s="46"/>
      <c r="GT22" s="46"/>
      <c r="GU22" s="46"/>
      <c r="GV22" s="46"/>
      <c r="GW22" s="46"/>
      <c r="GX22" s="46"/>
      <c r="GY22" s="46"/>
      <c r="GZ22" s="46"/>
      <c r="HA22" s="46"/>
      <c r="HB22" s="46"/>
      <c r="HC22" s="46"/>
      <c r="HD22" s="46"/>
      <c r="HE22" s="46"/>
      <c r="HF22" s="46"/>
      <c r="HG22" s="46"/>
      <c r="HH22" s="46"/>
      <c r="HI22" s="46"/>
      <c r="HJ22" s="46"/>
      <c r="HK22" s="46"/>
      <c r="HL22" s="46"/>
      <c r="HM22" s="46"/>
      <c r="HN22" s="46"/>
      <c r="HO22" s="46"/>
      <c r="HP22" s="46"/>
      <c r="HQ22" s="46"/>
      <c r="HR22" s="46"/>
      <c r="HS22" s="46"/>
      <c r="HT22" s="46"/>
      <c r="HU22" s="46"/>
      <c r="HV22" s="46"/>
      <c r="HW22" s="46"/>
      <c r="HX22" s="46"/>
    </row>
    <row r="23" spans="1:232" ht="19.2">
      <c r="A23" s="6"/>
      <c r="B23" s="20">
        <f t="shared" si="1"/>
        <v>14</v>
      </c>
      <c r="C23" s="8" t="s">
        <v>64</v>
      </c>
      <c r="D23" s="9" t="s">
        <v>65</v>
      </c>
      <c r="E23" s="57">
        <f>E20</f>
        <v>1</v>
      </c>
      <c r="F23" s="52"/>
      <c r="G23" s="21">
        <f t="shared" si="6"/>
        <v>0</v>
      </c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  <c r="GD23" s="46"/>
      <c r="GE23" s="46"/>
      <c r="GF23" s="46"/>
      <c r="GG23" s="46"/>
      <c r="GH23" s="46"/>
      <c r="GI23" s="46"/>
      <c r="GJ23" s="46"/>
      <c r="GK23" s="46"/>
      <c r="GL23" s="46"/>
      <c r="GM23" s="46"/>
      <c r="GN23" s="46"/>
      <c r="GO23" s="46"/>
      <c r="GP23" s="46"/>
      <c r="GQ23" s="46"/>
      <c r="GR23" s="46"/>
      <c r="GS23" s="46"/>
      <c r="GT23" s="46"/>
      <c r="GU23" s="46"/>
      <c r="GV23" s="46"/>
      <c r="GW23" s="46"/>
      <c r="GX23" s="46"/>
      <c r="GY23" s="46"/>
      <c r="GZ23" s="46"/>
      <c r="HA23" s="46"/>
      <c r="HB23" s="46"/>
      <c r="HC23" s="46"/>
      <c r="HD23" s="46"/>
      <c r="HE23" s="46"/>
      <c r="HF23" s="46"/>
      <c r="HG23" s="46"/>
      <c r="HH23" s="46"/>
      <c r="HI23" s="46"/>
      <c r="HJ23" s="46"/>
      <c r="HK23" s="46"/>
      <c r="HL23" s="46"/>
      <c r="HM23" s="46"/>
      <c r="HN23" s="46"/>
      <c r="HO23" s="46"/>
      <c r="HP23" s="46"/>
      <c r="HQ23" s="46"/>
      <c r="HR23" s="46"/>
      <c r="HS23" s="46"/>
      <c r="HT23" s="46"/>
      <c r="HU23" s="46"/>
      <c r="HV23" s="46"/>
      <c r="HW23" s="46"/>
      <c r="HX23" s="46"/>
    </row>
    <row r="24" spans="1:232" ht="20.399999999999999">
      <c r="A24" s="6"/>
      <c r="B24" s="20">
        <f t="shared" si="1"/>
        <v>15</v>
      </c>
      <c r="C24" s="8" t="s">
        <v>66</v>
      </c>
      <c r="D24" s="9" t="s">
        <v>67</v>
      </c>
      <c r="E24" s="57">
        <v>1</v>
      </c>
      <c r="F24" s="52"/>
      <c r="G24" s="21">
        <f t="shared" ref="G24" si="8">E24*F24</f>
        <v>0</v>
      </c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  <c r="GD24" s="46"/>
      <c r="GE24" s="46"/>
      <c r="GF24" s="46"/>
      <c r="GG24" s="46"/>
      <c r="GH24" s="46"/>
      <c r="GI24" s="46"/>
      <c r="GJ24" s="46"/>
      <c r="GK24" s="46"/>
      <c r="GL24" s="46"/>
      <c r="GM24" s="46"/>
      <c r="GN24" s="46"/>
      <c r="GO24" s="46"/>
      <c r="GP24" s="46"/>
      <c r="GQ24" s="46"/>
      <c r="GR24" s="46"/>
      <c r="GS24" s="46"/>
      <c r="GT24" s="46"/>
      <c r="GU24" s="46"/>
      <c r="GV24" s="46"/>
      <c r="GW24" s="46"/>
      <c r="GX24" s="46"/>
      <c r="GY24" s="46"/>
      <c r="GZ24" s="46"/>
      <c r="HA24" s="46"/>
      <c r="HB24" s="46"/>
      <c r="HC24" s="46"/>
      <c r="HD24" s="46"/>
      <c r="HE24" s="46"/>
      <c r="HF24" s="46"/>
      <c r="HG24" s="46"/>
      <c r="HH24" s="46"/>
      <c r="HI24" s="46"/>
      <c r="HJ24" s="46"/>
      <c r="HK24" s="46"/>
      <c r="HL24" s="46"/>
      <c r="HM24" s="46"/>
      <c r="HN24" s="46"/>
      <c r="HO24" s="46"/>
      <c r="HP24" s="46"/>
      <c r="HQ24" s="46"/>
      <c r="HR24" s="46"/>
      <c r="HS24" s="46"/>
      <c r="HT24" s="46"/>
      <c r="HU24" s="46"/>
      <c r="HV24" s="46"/>
      <c r="HW24" s="46"/>
      <c r="HX24" s="46"/>
    </row>
    <row r="25" spans="1:232" ht="20.399999999999999">
      <c r="A25" s="6"/>
      <c r="B25" s="20">
        <f t="shared" si="1"/>
        <v>16</v>
      </c>
      <c r="C25" s="8">
        <v>220111865</v>
      </c>
      <c r="D25" s="9" t="s">
        <v>41</v>
      </c>
      <c r="E25" s="57">
        <v>1</v>
      </c>
      <c r="F25" s="52"/>
      <c r="G25" s="21">
        <f t="shared" si="6"/>
        <v>0</v>
      </c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  <c r="GD25" s="46"/>
      <c r="GE25" s="46"/>
      <c r="GF25" s="46"/>
      <c r="GG25" s="46"/>
      <c r="GH25" s="46"/>
      <c r="GI25" s="46"/>
      <c r="GJ25" s="46"/>
      <c r="GK25" s="46"/>
      <c r="GL25" s="46"/>
      <c r="GM25" s="46"/>
      <c r="GN25" s="46"/>
      <c r="GO25" s="46"/>
      <c r="GP25" s="46"/>
      <c r="GQ25" s="46"/>
      <c r="GR25" s="46"/>
      <c r="GS25" s="46"/>
      <c r="GT25" s="46"/>
      <c r="GU25" s="46"/>
      <c r="GV25" s="46"/>
      <c r="GW25" s="46"/>
      <c r="GX25" s="46"/>
      <c r="GY25" s="46"/>
      <c r="GZ25" s="46"/>
      <c r="HA25" s="46"/>
      <c r="HB25" s="46"/>
      <c r="HC25" s="46"/>
      <c r="HD25" s="46"/>
      <c r="HE25" s="46"/>
      <c r="HF25" s="46"/>
      <c r="HG25" s="46"/>
      <c r="HH25" s="46"/>
      <c r="HI25" s="46"/>
      <c r="HJ25" s="46"/>
      <c r="HK25" s="46"/>
      <c r="HL25" s="46"/>
      <c r="HM25" s="46"/>
      <c r="HN25" s="46"/>
      <c r="HO25" s="46"/>
      <c r="HP25" s="46"/>
      <c r="HQ25" s="46"/>
      <c r="HR25" s="46"/>
      <c r="HS25" s="46"/>
      <c r="HT25" s="46"/>
      <c r="HU25" s="46"/>
      <c r="HV25" s="46"/>
      <c r="HW25" s="46"/>
      <c r="HX25" s="46"/>
    </row>
    <row r="26" spans="1:232" ht="20.399999999999999">
      <c r="A26" s="6"/>
      <c r="B26" s="20">
        <f t="shared" si="1"/>
        <v>17</v>
      </c>
      <c r="C26" s="8" t="s">
        <v>44</v>
      </c>
      <c r="D26" s="9" t="s">
        <v>45</v>
      </c>
      <c r="E26" s="57">
        <v>1</v>
      </c>
      <c r="F26" s="52"/>
      <c r="G26" s="21">
        <f t="shared" si="6"/>
        <v>0</v>
      </c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  <c r="GD26" s="46"/>
      <c r="GE26" s="46"/>
      <c r="GF26" s="46"/>
      <c r="GG26" s="46"/>
      <c r="GH26" s="46"/>
      <c r="GI26" s="46"/>
      <c r="GJ26" s="46"/>
      <c r="GK26" s="46"/>
      <c r="GL26" s="46"/>
      <c r="GM26" s="46"/>
      <c r="GN26" s="46"/>
      <c r="GO26" s="46"/>
      <c r="GP26" s="46"/>
      <c r="GQ26" s="46"/>
      <c r="GR26" s="46"/>
      <c r="GS26" s="46"/>
      <c r="GT26" s="46"/>
      <c r="GU26" s="46"/>
      <c r="GV26" s="46"/>
      <c r="GW26" s="46"/>
      <c r="GX26" s="46"/>
      <c r="GY26" s="46"/>
      <c r="GZ26" s="46"/>
      <c r="HA26" s="46"/>
      <c r="HB26" s="46"/>
      <c r="HC26" s="46"/>
      <c r="HD26" s="46"/>
      <c r="HE26" s="46"/>
      <c r="HF26" s="46"/>
      <c r="HG26" s="46"/>
      <c r="HH26" s="46"/>
      <c r="HI26" s="46"/>
      <c r="HJ26" s="46"/>
      <c r="HK26" s="46"/>
      <c r="HL26" s="46"/>
      <c r="HM26" s="46"/>
      <c r="HN26" s="46"/>
      <c r="HO26" s="46"/>
      <c r="HP26" s="46"/>
      <c r="HQ26" s="46"/>
      <c r="HR26" s="46"/>
      <c r="HS26" s="46"/>
      <c r="HT26" s="46"/>
      <c r="HU26" s="46"/>
      <c r="HV26" s="46"/>
      <c r="HW26" s="46"/>
      <c r="HX26" s="46"/>
    </row>
    <row r="27" spans="1:232">
      <c r="A27" s="6"/>
      <c r="B27" s="20"/>
      <c r="C27" s="8"/>
      <c r="D27" s="9"/>
      <c r="E27" s="57"/>
      <c r="F27" s="52"/>
      <c r="G27" s="21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  <c r="GD27" s="46"/>
      <c r="GE27" s="46"/>
      <c r="GF27" s="46"/>
      <c r="GG27" s="46"/>
      <c r="GH27" s="46"/>
      <c r="GI27" s="46"/>
      <c r="GJ27" s="46"/>
      <c r="GK27" s="46"/>
      <c r="GL27" s="46"/>
      <c r="GM27" s="46"/>
      <c r="GN27" s="46"/>
      <c r="GO27" s="46"/>
      <c r="GP27" s="46"/>
      <c r="GQ27" s="46"/>
      <c r="GR27" s="46"/>
      <c r="GS27" s="46"/>
      <c r="GT27" s="46"/>
      <c r="GU27" s="46"/>
      <c r="GV27" s="46"/>
      <c r="GW27" s="46"/>
      <c r="GX27" s="46"/>
      <c r="GY27" s="46"/>
      <c r="GZ27" s="46"/>
      <c r="HA27" s="46"/>
      <c r="HB27" s="46"/>
      <c r="HC27" s="46"/>
      <c r="HD27" s="46"/>
      <c r="HE27" s="46"/>
      <c r="HF27" s="46"/>
      <c r="HG27" s="46"/>
      <c r="HH27" s="46"/>
      <c r="HI27" s="46"/>
      <c r="HJ27" s="46"/>
      <c r="HK27" s="46"/>
      <c r="HL27" s="46"/>
      <c r="HM27" s="46"/>
      <c r="HN27" s="46"/>
      <c r="HO27" s="46"/>
      <c r="HP27" s="46"/>
      <c r="HQ27" s="46"/>
      <c r="HR27" s="46"/>
      <c r="HS27" s="46"/>
      <c r="HT27" s="46"/>
      <c r="HU27" s="46"/>
      <c r="HV27" s="46"/>
      <c r="HW27" s="46"/>
      <c r="HX27" s="46"/>
    </row>
    <row r="28" spans="1:232" ht="14.1" customHeight="1">
      <c r="A28" s="29"/>
      <c r="B28" s="71" t="s">
        <v>17</v>
      </c>
      <c r="C28" s="72"/>
      <c r="D28" s="72"/>
      <c r="E28" s="73"/>
      <c r="F28" s="51"/>
      <c r="G28" s="44">
        <f>SUM(G29:G36)</f>
        <v>0</v>
      </c>
    </row>
    <row r="29" spans="1:232">
      <c r="A29" s="6"/>
      <c r="B29" s="22">
        <f>B26+1</f>
        <v>18</v>
      </c>
      <c r="C29" s="10">
        <v>220370429</v>
      </c>
      <c r="D29" s="11" t="s">
        <v>49</v>
      </c>
      <c r="E29" s="58">
        <f>E10</f>
        <v>1</v>
      </c>
      <c r="F29" s="54"/>
      <c r="G29" s="23">
        <f t="shared" ref="G29" si="9">E29*F29</f>
        <v>0</v>
      </c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  <c r="GD29" s="46"/>
      <c r="GE29" s="46"/>
      <c r="GF29" s="46"/>
      <c r="GG29" s="46"/>
      <c r="GH29" s="46"/>
      <c r="GI29" s="46"/>
      <c r="GJ29" s="46"/>
      <c r="GK29" s="46"/>
      <c r="GL29" s="46"/>
      <c r="GM29" s="46"/>
      <c r="GN29" s="46"/>
      <c r="GO29" s="46"/>
      <c r="GP29" s="46"/>
      <c r="GQ29" s="46"/>
      <c r="GR29" s="46"/>
      <c r="GS29" s="46"/>
      <c r="GT29" s="46"/>
      <c r="GU29" s="46"/>
      <c r="GV29" s="46"/>
      <c r="GW29" s="46"/>
      <c r="GX29" s="46"/>
      <c r="GY29" s="46"/>
      <c r="GZ29" s="46"/>
      <c r="HA29" s="46"/>
      <c r="HB29" s="46"/>
      <c r="HC29" s="46"/>
      <c r="HD29" s="46"/>
      <c r="HE29" s="46"/>
      <c r="HF29" s="46"/>
      <c r="HG29" s="46"/>
      <c r="HH29" s="46"/>
      <c r="HI29" s="46"/>
      <c r="HJ29" s="46"/>
      <c r="HK29" s="46"/>
      <c r="HL29" s="46"/>
      <c r="HM29" s="46"/>
      <c r="HN29" s="46"/>
      <c r="HO29" s="46"/>
      <c r="HP29" s="46"/>
      <c r="HQ29" s="46"/>
      <c r="HR29" s="46"/>
      <c r="HS29" s="46"/>
      <c r="HT29" s="46"/>
      <c r="HU29" s="46"/>
      <c r="HV29" s="46"/>
      <c r="HW29" s="46"/>
      <c r="HX29" s="46"/>
    </row>
    <row r="30" spans="1:232">
      <c r="A30" s="29"/>
      <c r="B30" s="22">
        <f>B29+1</f>
        <v>19</v>
      </c>
      <c r="C30" s="10">
        <v>220321722</v>
      </c>
      <c r="D30" s="11" t="s">
        <v>33</v>
      </c>
      <c r="E30" s="59">
        <f>E11</f>
        <v>1</v>
      </c>
      <c r="F30" s="54"/>
      <c r="G30" s="23">
        <f t="shared" ref="G30:G36" si="10">E30*F30</f>
        <v>0</v>
      </c>
    </row>
    <row r="31" spans="1:232">
      <c r="A31" s="29"/>
      <c r="B31" s="22">
        <f t="shared" ref="B31:B36" si="11">B30+1</f>
        <v>20</v>
      </c>
      <c r="C31" s="10">
        <v>220370531</v>
      </c>
      <c r="D31" s="11" t="s">
        <v>113</v>
      </c>
      <c r="E31" s="59">
        <f>E15+E16</f>
        <v>102</v>
      </c>
      <c r="F31" s="54"/>
      <c r="G31" s="23">
        <f t="shared" ref="G31:G32" si="12">E31*F31</f>
        <v>0</v>
      </c>
    </row>
    <row r="32" spans="1:232">
      <c r="A32" s="29"/>
      <c r="B32" s="22">
        <f t="shared" si="11"/>
        <v>21</v>
      </c>
      <c r="C32" s="10">
        <v>220330101</v>
      </c>
      <c r="D32" s="11" t="s">
        <v>114</v>
      </c>
      <c r="E32" s="59">
        <f>E17</f>
        <v>9</v>
      </c>
      <c r="F32" s="54"/>
      <c r="G32" s="23">
        <f t="shared" si="12"/>
        <v>0</v>
      </c>
    </row>
    <row r="33" spans="1:1017" ht="20.399999999999999">
      <c r="A33" s="29"/>
      <c r="B33" s="22">
        <f t="shared" si="11"/>
        <v>22</v>
      </c>
      <c r="C33" s="10" t="s">
        <v>55</v>
      </c>
      <c r="D33" s="11" t="s">
        <v>56</v>
      </c>
      <c r="E33" s="59">
        <f>E19</f>
        <v>3</v>
      </c>
      <c r="F33" s="54"/>
      <c r="G33" s="23">
        <f t="shared" ref="G33" si="13">E33*F33</f>
        <v>0</v>
      </c>
    </row>
    <row r="34" spans="1:1017">
      <c r="A34" s="29"/>
      <c r="B34" s="22">
        <f t="shared" si="11"/>
        <v>23</v>
      </c>
      <c r="C34" s="10">
        <v>220370415</v>
      </c>
      <c r="D34" s="11" t="s">
        <v>38</v>
      </c>
      <c r="E34" s="59">
        <f>E14</f>
        <v>1</v>
      </c>
      <c r="F34" s="54"/>
      <c r="G34" s="23">
        <f t="shared" si="10"/>
        <v>0</v>
      </c>
    </row>
    <row r="35" spans="1:1017">
      <c r="A35" s="6"/>
      <c r="B35" s="22">
        <f t="shared" si="11"/>
        <v>24</v>
      </c>
      <c r="C35" s="10" t="s">
        <v>47</v>
      </c>
      <c r="D35" s="11" t="s">
        <v>48</v>
      </c>
      <c r="E35" s="60">
        <v>8</v>
      </c>
      <c r="F35" s="54"/>
      <c r="G35" s="23">
        <f t="shared" si="10"/>
        <v>0</v>
      </c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6"/>
      <c r="DE35" s="46"/>
      <c r="DF35" s="46"/>
      <c r="DG35" s="46"/>
      <c r="DH35" s="46"/>
      <c r="DI35" s="46"/>
      <c r="DJ35" s="46"/>
      <c r="DK35" s="46"/>
      <c r="DL35" s="46"/>
      <c r="DM35" s="46"/>
      <c r="DN35" s="46"/>
      <c r="DO35" s="46"/>
      <c r="DP35" s="46"/>
      <c r="DQ35" s="46"/>
      <c r="DR35" s="46"/>
      <c r="DS35" s="46"/>
      <c r="DT35" s="46"/>
      <c r="DU35" s="46"/>
      <c r="DV35" s="46"/>
      <c r="DW35" s="46"/>
      <c r="DX35" s="46"/>
      <c r="DY35" s="46"/>
      <c r="DZ35" s="46"/>
      <c r="EA35" s="46"/>
      <c r="EB35" s="46"/>
      <c r="EC35" s="46"/>
      <c r="ED35" s="46"/>
      <c r="EE35" s="46"/>
      <c r="EF35" s="46"/>
      <c r="EG35" s="46"/>
      <c r="EH35" s="46"/>
      <c r="EI35" s="46"/>
      <c r="EJ35" s="46"/>
      <c r="EK35" s="46"/>
      <c r="EL35" s="46"/>
      <c r="EM35" s="46"/>
      <c r="EN35" s="46"/>
      <c r="EO35" s="46"/>
      <c r="EP35" s="46"/>
      <c r="EQ35" s="46"/>
      <c r="ER35" s="46"/>
      <c r="ES35" s="46"/>
      <c r="ET35" s="46"/>
      <c r="EU35" s="46"/>
      <c r="EV35" s="46"/>
      <c r="EW35" s="46"/>
      <c r="EX35" s="46"/>
      <c r="EY35" s="46"/>
      <c r="EZ35" s="46"/>
      <c r="FA35" s="46"/>
      <c r="FB35" s="46"/>
      <c r="FC35" s="46"/>
      <c r="FD35" s="46"/>
      <c r="FE35" s="46"/>
      <c r="FF35" s="46"/>
      <c r="FG35" s="46"/>
      <c r="FH35" s="46"/>
      <c r="FI35" s="46"/>
      <c r="FJ35" s="46"/>
      <c r="FK35" s="46"/>
      <c r="FL35" s="46"/>
      <c r="FM35" s="46"/>
      <c r="FN35" s="46"/>
      <c r="FO35" s="46"/>
      <c r="FP35" s="46"/>
      <c r="FQ35" s="46"/>
      <c r="FR35" s="46"/>
      <c r="FS35" s="46"/>
      <c r="FT35" s="46"/>
      <c r="FU35" s="46"/>
      <c r="FV35" s="46"/>
      <c r="FW35" s="46"/>
      <c r="FX35" s="46"/>
      <c r="FY35" s="46"/>
      <c r="FZ35" s="46"/>
      <c r="GA35" s="46"/>
      <c r="GB35" s="46"/>
      <c r="GC35" s="46"/>
      <c r="GD35" s="46"/>
      <c r="GE35" s="46"/>
      <c r="GF35" s="46"/>
      <c r="GG35" s="46"/>
      <c r="GH35" s="46"/>
      <c r="GI35" s="46"/>
      <c r="GJ35" s="46"/>
      <c r="GK35" s="46"/>
      <c r="GL35" s="46"/>
      <c r="GM35" s="46"/>
      <c r="GN35" s="46"/>
      <c r="GO35" s="46"/>
      <c r="GP35" s="46"/>
      <c r="GQ35" s="46"/>
      <c r="GR35" s="46"/>
      <c r="GS35" s="46"/>
      <c r="GT35" s="46"/>
      <c r="GU35" s="46"/>
      <c r="GV35" s="46"/>
      <c r="GW35" s="46"/>
      <c r="GX35" s="46"/>
      <c r="GY35" s="46"/>
      <c r="GZ35" s="46"/>
      <c r="HA35" s="46"/>
      <c r="HB35" s="46"/>
      <c r="HC35" s="46"/>
      <c r="HD35" s="46"/>
      <c r="HE35" s="46"/>
      <c r="HF35" s="46"/>
      <c r="HG35" s="46"/>
      <c r="HH35" s="46"/>
      <c r="HI35" s="46"/>
      <c r="HJ35" s="46"/>
      <c r="HK35" s="46"/>
      <c r="HL35" s="46"/>
      <c r="HM35" s="46"/>
      <c r="HN35" s="46"/>
      <c r="HO35" s="46"/>
      <c r="HP35" s="46"/>
      <c r="HQ35" s="46"/>
      <c r="HR35" s="46"/>
      <c r="HS35" s="46"/>
      <c r="HT35" s="46"/>
      <c r="HU35" s="46"/>
      <c r="HV35" s="46"/>
      <c r="HW35" s="46"/>
      <c r="HX35" s="46"/>
    </row>
    <row r="36" spans="1:1017" ht="20.399999999999999">
      <c r="A36" s="29"/>
      <c r="B36" s="22">
        <f t="shared" si="11"/>
        <v>25</v>
      </c>
      <c r="C36" s="10">
        <v>220370088</v>
      </c>
      <c r="D36" s="11" t="s">
        <v>46</v>
      </c>
      <c r="E36" s="59">
        <v>1</v>
      </c>
      <c r="F36" s="54"/>
      <c r="G36" s="23">
        <f t="shared" si="10"/>
        <v>0</v>
      </c>
    </row>
    <row r="37" spans="1:1017">
      <c r="A37" s="29"/>
      <c r="B37" s="22"/>
      <c r="C37" s="10"/>
      <c r="D37" s="11"/>
      <c r="E37" s="59"/>
      <c r="F37" s="54"/>
      <c r="G37" s="23"/>
    </row>
    <row r="38" spans="1:1017" ht="14.1" customHeight="1">
      <c r="A38" s="29"/>
      <c r="B38" s="71" t="s">
        <v>29</v>
      </c>
      <c r="C38" s="72"/>
      <c r="D38" s="72"/>
      <c r="E38" s="73"/>
      <c r="F38" s="51"/>
      <c r="G38" s="44">
        <f>SUM(G39:G53)</f>
        <v>0</v>
      </c>
    </row>
    <row r="39" spans="1:1017" s="6" customFormat="1" ht="20.399999999999999">
      <c r="A39" s="29"/>
      <c r="B39" s="20">
        <f>B36+1</f>
        <v>26</v>
      </c>
      <c r="C39" s="8" t="s">
        <v>115</v>
      </c>
      <c r="D39" s="48" t="s">
        <v>54</v>
      </c>
      <c r="E39" s="61">
        <v>1400</v>
      </c>
      <c r="F39" s="52"/>
      <c r="G39" s="21">
        <f t="shared" ref="G39:G53" si="14">E39*F39</f>
        <v>0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ALY39"/>
      <c r="ALZ39"/>
      <c r="AMA39"/>
      <c r="AMB39"/>
      <c r="AMC39"/>
    </row>
    <row r="40" spans="1:1017" s="6" customFormat="1" ht="28.8">
      <c r="A40" s="29"/>
      <c r="B40" s="20">
        <f>B39+1</f>
        <v>27</v>
      </c>
      <c r="C40" s="8" t="s">
        <v>52</v>
      </c>
      <c r="D40" s="48" t="s">
        <v>53</v>
      </c>
      <c r="E40" s="61">
        <v>55</v>
      </c>
      <c r="F40" s="52"/>
      <c r="G40" s="21">
        <f t="shared" si="14"/>
        <v>0</v>
      </c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ALY40"/>
      <c r="ALZ40"/>
      <c r="AMA40"/>
      <c r="AMB40"/>
      <c r="AMC40"/>
    </row>
    <row r="41" spans="1:1017" s="6" customFormat="1" ht="28.8">
      <c r="A41" s="29"/>
      <c r="B41" s="20">
        <f t="shared" ref="B41:B53" si="15">B40+1</f>
        <v>28</v>
      </c>
      <c r="C41" s="8" t="s">
        <v>116</v>
      </c>
      <c r="D41" s="48" t="s">
        <v>117</v>
      </c>
      <c r="E41" s="61">
        <v>300</v>
      </c>
      <c r="F41" s="52"/>
      <c r="G41" s="21">
        <f t="shared" si="14"/>
        <v>0</v>
      </c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ALY41"/>
      <c r="ALZ41"/>
      <c r="AMA41"/>
      <c r="AMB41"/>
      <c r="AMC41"/>
    </row>
    <row r="42" spans="1:1017" s="6" customFormat="1">
      <c r="A42" s="29"/>
      <c r="B42" s="20">
        <f t="shared" si="15"/>
        <v>29</v>
      </c>
      <c r="C42" s="8" t="s">
        <v>86</v>
      </c>
      <c r="D42" s="48" t="s">
        <v>87</v>
      </c>
      <c r="E42" s="61">
        <v>30</v>
      </c>
      <c r="F42" s="52"/>
      <c r="G42" s="21">
        <f t="shared" si="14"/>
        <v>0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ALY42"/>
      <c r="ALZ42"/>
      <c r="AMA42"/>
      <c r="AMB42"/>
      <c r="AMC42"/>
    </row>
    <row r="43" spans="1:1017" s="6" customFormat="1">
      <c r="A43" s="29"/>
      <c r="B43" s="20">
        <f t="shared" si="15"/>
        <v>30</v>
      </c>
      <c r="C43" s="8" t="s">
        <v>85</v>
      </c>
      <c r="D43" s="48" t="s">
        <v>84</v>
      </c>
      <c r="E43" s="61">
        <v>15</v>
      </c>
      <c r="F43" s="52"/>
      <c r="G43" s="21">
        <f t="shared" si="14"/>
        <v>0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ALY43"/>
      <c r="ALZ43"/>
      <c r="AMA43"/>
      <c r="AMB43"/>
      <c r="AMC43"/>
    </row>
    <row r="44" spans="1:1017" s="6" customFormat="1">
      <c r="A44" s="29"/>
      <c r="B44" s="20">
        <f t="shared" si="15"/>
        <v>31</v>
      </c>
      <c r="C44" s="8" t="s">
        <v>68</v>
      </c>
      <c r="D44" s="48" t="s">
        <v>69</v>
      </c>
      <c r="E44" s="61">
        <v>400</v>
      </c>
      <c r="F44" s="52"/>
      <c r="G44" s="21">
        <f>E44*F44</f>
        <v>0</v>
      </c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ALY44"/>
      <c r="ALZ44"/>
      <c r="AMA44"/>
      <c r="AMB44"/>
      <c r="AMC44"/>
    </row>
    <row r="45" spans="1:1017" s="6" customFormat="1">
      <c r="A45" s="29"/>
      <c r="B45" s="20">
        <f t="shared" si="15"/>
        <v>32</v>
      </c>
      <c r="C45" s="8" t="s">
        <v>79</v>
      </c>
      <c r="D45" s="48" t="s">
        <v>80</v>
      </c>
      <c r="E45" s="56">
        <f>ROUNDUP((E39-430)/0.6,-1)</f>
        <v>1620</v>
      </c>
      <c r="F45" s="52"/>
      <c r="G45" s="21">
        <f t="shared" ref="G45" si="16">E45*F45</f>
        <v>0</v>
      </c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ALY45"/>
      <c r="ALZ45"/>
      <c r="AMA45"/>
      <c r="AMB45"/>
      <c r="AMC45"/>
    </row>
    <row r="46" spans="1:1017" s="6" customFormat="1" ht="19.2">
      <c r="A46" s="29"/>
      <c r="B46" s="20">
        <f t="shared" si="15"/>
        <v>33</v>
      </c>
      <c r="C46" s="8" t="s">
        <v>70</v>
      </c>
      <c r="D46" s="48" t="s">
        <v>71</v>
      </c>
      <c r="E46" s="56">
        <f>ROUNDUP(E45,-1)</f>
        <v>1620</v>
      </c>
      <c r="F46" s="52"/>
      <c r="G46" s="21">
        <f t="shared" si="14"/>
        <v>0</v>
      </c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ALY46"/>
      <c r="ALZ46"/>
      <c r="AMA46"/>
      <c r="AMB46"/>
      <c r="AMC46"/>
    </row>
    <row r="47" spans="1:1017" s="6" customFormat="1">
      <c r="A47" s="29"/>
      <c r="B47" s="20">
        <f t="shared" si="15"/>
        <v>34</v>
      </c>
      <c r="C47" s="8" t="s">
        <v>72</v>
      </c>
      <c r="D47" s="48" t="s">
        <v>73</v>
      </c>
      <c r="E47" s="56">
        <v>300</v>
      </c>
      <c r="F47" s="52"/>
      <c r="G47" s="21">
        <f t="shared" si="14"/>
        <v>0</v>
      </c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ALY47"/>
      <c r="ALZ47"/>
      <c r="AMA47"/>
      <c r="AMB47"/>
      <c r="AMC47"/>
    </row>
    <row r="48" spans="1:1017" s="7" customFormat="1" ht="19.2">
      <c r="A48" s="29"/>
      <c r="B48" s="20">
        <f t="shared" si="15"/>
        <v>35</v>
      </c>
      <c r="C48" s="8" t="s">
        <v>121</v>
      </c>
      <c r="D48" s="9" t="s">
        <v>122</v>
      </c>
      <c r="E48" s="56">
        <f>430*3</f>
        <v>1290</v>
      </c>
      <c r="F48" s="52"/>
      <c r="G48" s="21">
        <f>E48*F48</f>
        <v>0</v>
      </c>
      <c r="HY48" s="6"/>
      <c r="HZ48" s="6"/>
    </row>
    <row r="49" spans="1:1017" s="7" customFormat="1" ht="19.2">
      <c r="A49" s="29"/>
      <c r="B49" s="20">
        <f t="shared" si="15"/>
        <v>36</v>
      </c>
      <c r="C49" s="8" t="s">
        <v>118</v>
      </c>
      <c r="D49" s="9" t="s">
        <v>119</v>
      </c>
      <c r="E49" s="56">
        <f>E48</f>
        <v>1290</v>
      </c>
      <c r="F49" s="52"/>
      <c r="G49" s="21">
        <f>E49*F49</f>
        <v>0</v>
      </c>
      <c r="HY49" s="6"/>
      <c r="HZ49" s="6"/>
    </row>
    <row r="50" spans="1:1017" s="6" customFormat="1">
      <c r="A50" s="29"/>
      <c r="B50" s="20">
        <f t="shared" si="15"/>
        <v>37</v>
      </c>
      <c r="C50" s="8" t="s">
        <v>74</v>
      </c>
      <c r="D50" s="48" t="s">
        <v>75</v>
      </c>
      <c r="E50" s="56">
        <f>(E39)/2/50+8</f>
        <v>22</v>
      </c>
      <c r="F50" s="52"/>
      <c r="G50" s="21">
        <f>E50*F50</f>
        <v>0</v>
      </c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ALY50"/>
      <c r="ALZ50"/>
      <c r="AMA50"/>
      <c r="AMB50"/>
      <c r="AMC50"/>
    </row>
    <row r="51" spans="1:1017" s="6" customFormat="1">
      <c r="A51" s="29"/>
      <c r="B51" s="20">
        <f t="shared" si="15"/>
        <v>38</v>
      </c>
      <c r="C51" s="8" t="s">
        <v>76</v>
      </c>
      <c r="D51" s="48" t="s">
        <v>77</v>
      </c>
      <c r="E51" s="56">
        <v>4</v>
      </c>
      <c r="F51" s="52"/>
      <c r="G51" s="21">
        <f t="shared" si="14"/>
        <v>0</v>
      </c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ALY51"/>
      <c r="ALZ51"/>
      <c r="AMA51"/>
      <c r="AMB51"/>
      <c r="AMC51"/>
    </row>
    <row r="52" spans="1:1017" s="6" customFormat="1">
      <c r="A52" s="29"/>
      <c r="B52" s="20">
        <f t="shared" si="15"/>
        <v>39</v>
      </c>
      <c r="C52" s="8" t="s">
        <v>83</v>
      </c>
      <c r="D52" s="48" t="s">
        <v>120</v>
      </c>
      <c r="E52" s="56">
        <v>2</v>
      </c>
      <c r="F52" s="52"/>
      <c r="G52" s="21">
        <f t="shared" si="14"/>
        <v>0</v>
      </c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  <c r="GA52" s="5"/>
      <c r="GB52" s="5"/>
      <c r="GC52" s="5"/>
      <c r="GD52" s="5"/>
      <c r="GE52" s="5"/>
      <c r="GF52" s="5"/>
      <c r="GG52" s="5"/>
      <c r="GH52" s="5"/>
      <c r="GI52" s="5"/>
      <c r="GJ52" s="5"/>
      <c r="GK52" s="5"/>
      <c r="GL52" s="5"/>
      <c r="GM52" s="5"/>
      <c r="GN52" s="5"/>
      <c r="GO52" s="5"/>
      <c r="GP52" s="5"/>
      <c r="GQ52" s="5"/>
      <c r="GR52" s="5"/>
      <c r="GS52" s="5"/>
      <c r="GT52" s="5"/>
      <c r="GU52" s="5"/>
      <c r="GV52" s="5"/>
      <c r="GW52" s="5"/>
      <c r="GX52" s="5"/>
      <c r="GY52" s="5"/>
      <c r="GZ52" s="5"/>
      <c r="HA52" s="5"/>
      <c r="HB52" s="5"/>
      <c r="HC52" s="5"/>
      <c r="HD52" s="5"/>
      <c r="HE52" s="5"/>
      <c r="HF52" s="5"/>
      <c r="HG52" s="5"/>
      <c r="HH52" s="5"/>
      <c r="HI52" s="5"/>
      <c r="HJ52" s="5"/>
      <c r="HK52" s="5"/>
      <c r="HL52" s="5"/>
      <c r="HM52" s="5"/>
      <c r="HN52" s="5"/>
      <c r="HO52" s="5"/>
      <c r="HP52" s="5"/>
      <c r="HQ52" s="5"/>
      <c r="HR52" s="5"/>
      <c r="HS52" s="5"/>
      <c r="HT52" s="5"/>
      <c r="HU52" s="5"/>
      <c r="HV52" s="5"/>
      <c r="HW52" s="5"/>
      <c r="HX52" s="5"/>
      <c r="ALY52"/>
      <c r="ALZ52"/>
      <c r="AMA52"/>
      <c r="AMB52"/>
      <c r="AMC52"/>
    </row>
    <row r="53" spans="1:1017" s="6" customFormat="1">
      <c r="A53" s="29"/>
      <c r="B53" s="20">
        <f t="shared" si="15"/>
        <v>40</v>
      </c>
      <c r="C53" s="8"/>
      <c r="D53" s="48" t="s">
        <v>78</v>
      </c>
      <c r="E53" s="56">
        <v>1</v>
      </c>
      <c r="F53" s="52"/>
      <c r="G53" s="21">
        <f t="shared" si="14"/>
        <v>0</v>
      </c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  <c r="HX53" s="5"/>
      <c r="ALY53"/>
      <c r="ALZ53"/>
      <c r="AMA53"/>
      <c r="AMB53"/>
      <c r="AMC53"/>
    </row>
    <row r="54" spans="1:1017" s="6" customFormat="1">
      <c r="A54" s="29"/>
      <c r="B54" s="20"/>
      <c r="C54" s="8"/>
      <c r="D54" s="48"/>
      <c r="E54" s="56"/>
      <c r="F54" s="52"/>
      <c r="G54" s="21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ALY54"/>
      <c r="ALZ54"/>
      <c r="AMA54"/>
      <c r="AMB54"/>
      <c r="AMC54"/>
    </row>
    <row r="55" spans="1:1017" s="6" customFormat="1" ht="14.4" customHeight="1">
      <c r="A55" s="29"/>
      <c r="B55" s="71" t="s">
        <v>18</v>
      </c>
      <c r="C55" s="72"/>
      <c r="D55" s="72"/>
      <c r="E55" s="73"/>
      <c r="F55" s="51"/>
      <c r="G55" s="44">
        <f>SUM(G56:G74)</f>
        <v>0</v>
      </c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  <c r="GA55" s="5"/>
      <c r="GB55" s="5"/>
      <c r="GC55" s="5"/>
      <c r="GD55" s="5"/>
      <c r="GE55" s="5"/>
      <c r="GF55" s="5"/>
      <c r="GG55" s="5"/>
      <c r="GH55" s="5"/>
      <c r="GI55" s="5"/>
      <c r="GJ55" s="5"/>
      <c r="GK55" s="5"/>
      <c r="GL55" s="5"/>
      <c r="GM55" s="5"/>
      <c r="GN55" s="5"/>
      <c r="GO55" s="5"/>
      <c r="GP55" s="5"/>
      <c r="GQ55" s="5"/>
      <c r="GR55" s="5"/>
      <c r="GS55" s="5"/>
      <c r="GT55" s="5"/>
      <c r="GU55" s="5"/>
      <c r="GV55" s="5"/>
      <c r="GW55" s="5"/>
      <c r="GX55" s="5"/>
      <c r="GY55" s="5"/>
      <c r="GZ55" s="5"/>
      <c r="HA55" s="5"/>
      <c r="HB55" s="5"/>
      <c r="HC55" s="5"/>
      <c r="HD55" s="5"/>
      <c r="HE55" s="5"/>
      <c r="HF55" s="5"/>
      <c r="HG55" s="5"/>
      <c r="HH55" s="5"/>
      <c r="HI55" s="5"/>
      <c r="HJ55" s="5"/>
      <c r="HK55" s="5"/>
      <c r="HL55" s="5"/>
      <c r="HM55" s="5"/>
      <c r="HN55" s="5"/>
      <c r="HO55" s="5"/>
      <c r="HP55" s="5"/>
      <c r="HQ55" s="5"/>
      <c r="HR55" s="5"/>
      <c r="HS55" s="5"/>
      <c r="HT55" s="5"/>
      <c r="HU55" s="5"/>
      <c r="HV55" s="5"/>
      <c r="HW55" s="5"/>
      <c r="HX55" s="5"/>
      <c r="ALY55"/>
      <c r="ALZ55"/>
      <c r="AMA55"/>
      <c r="AMB55"/>
      <c r="AMC55"/>
    </row>
    <row r="56" spans="1:1017" ht="12.75" customHeight="1">
      <c r="A56" s="29"/>
      <c r="B56" s="22">
        <f>B53+1</f>
        <v>41</v>
      </c>
      <c r="C56" s="10">
        <v>220261661</v>
      </c>
      <c r="D56" s="11" t="s">
        <v>19</v>
      </c>
      <c r="E56" s="62">
        <f>E39/2</f>
        <v>700</v>
      </c>
      <c r="F56" s="54"/>
      <c r="G56" s="23">
        <f t="shared" ref="G56:G73" si="17">E56*F56</f>
        <v>0</v>
      </c>
    </row>
    <row r="57" spans="1:1017" ht="24" customHeight="1">
      <c r="A57" s="29"/>
      <c r="B57" s="22">
        <f>B56+1</f>
        <v>42</v>
      </c>
      <c r="C57" s="10">
        <v>210881212</v>
      </c>
      <c r="D57" s="11" t="s">
        <v>81</v>
      </c>
      <c r="E57" s="62">
        <f>E39</f>
        <v>1400</v>
      </c>
      <c r="F57" s="54"/>
      <c r="G57" s="23">
        <f t="shared" si="17"/>
        <v>0</v>
      </c>
    </row>
    <row r="58" spans="1:1017" ht="30.6">
      <c r="A58" s="29"/>
      <c r="B58" s="22">
        <f t="shared" ref="B58:B74" si="18">B57+1</f>
        <v>43</v>
      </c>
      <c r="C58" s="10">
        <v>220280511</v>
      </c>
      <c r="D58" s="11" t="s">
        <v>34</v>
      </c>
      <c r="E58" s="62">
        <f>E40</f>
        <v>55</v>
      </c>
      <c r="F58" s="54"/>
      <c r="G58" s="23">
        <f t="shared" si="17"/>
        <v>0</v>
      </c>
    </row>
    <row r="59" spans="1:1017" ht="61.2">
      <c r="A59" s="29"/>
      <c r="B59" s="22">
        <f t="shared" si="18"/>
        <v>44</v>
      </c>
      <c r="C59" s="10">
        <v>220280206</v>
      </c>
      <c r="D59" s="11" t="s">
        <v>82</v>
      </c>
      <c r="E59" s="62">
        <f>E41</f>
        <v>300</v>
      </c>
      <c r="F59" s="54"/>
      <c r="G59" s="23">
        <f t="shared" si="17"/>
        <v>0</v>
      </c>
    </row>
    <row r="60" spans="1:1017" ht="26.25" customHeight="1">
      <c r="A60" s="29"/>
      <c r="B60" s="22">
        <f t="shared" si="18"/>
        <v>45</v>
      </c>
      <c r="C60" s="10">
        <v>210881217</v>
      </c>
      <c r="D60" s="11" t="s">
        <v>90</v>
      </c>
      <c r="E60" s="62">
        <f>E42</f>
        <v>30</v>
      </c>
      <c r="F60" s="54"/>
      <c r="G60" s="23">
        <f t="shared" si="17"/>
        <v>0</v>
      </c>
    </row>
    <row r="61" spans="1:1017" ht="26.25" customHeight="1">
      <c r="A61" s="29"/>
      <c r="B61" s="22">
        <f t="shared" si="18"/>
        <v>46</v>
      </c>
      <c r="C61" s="10">
        <v>210881160</v>
      </c>
      <c r="D61" s="11" t="s">
        <v>94</v>
      </c>
      <c r="E61" s="62">
        <f>E43</f>
        <v>15</v>
      </c>
      <c r="F61" s="54"/>
      <c r="G61" s="23">
        <f t="shared" si="17"/>
        <v>0</v>
      </c>
    </row>
    <row r="62" spans="1:1017" ht="20.399999999999999">
      <c r="A62" s="29"/>
      <c r="B62" s="22">
        <f t="shared" si="18"/>
        <v>47</v>
      </c>
      <c r="C62" s="10">
        <v>220300001</v>
      </c>
      <c r="D62" s="11" t="s">
        <v>20</v>
      </c>
      <c r="E62" s="59">
        <v>7</v>
      </c>
      <c r="F62" s="54"/>
      <c r="G62" s="23">
        <f t="shared" si="17"/>
        <v>0</v>
      </c>
    </row>
    <row r="63" spans="1:1017" ht="20.399999999999999">
      <c r="A63" s="29"/>
      <c r="B63" s="22">
        <f t="shared" si="18"/>
        <v>48</v>
      </c>
      <c r="C63" s="10">
        <v>210100258</v>
      </c>
      <c r="D63" s="11" t="s">
        <v>89</v>
      </c>
      <c r="E63" s="59">
        <v>7</v>
      </c>
      <c r="F63" s="54"/>
      <c r="G63" s="23">
        <f t="shared" si="17"/>
        <v>0</v>
      </c>
    </row>
    <row r="64" spans="1:1017" ht="20.399999999999999">
      <c r="A64" s="29"/>
      <c r="B64" s="22">
        <f t="shared" si="18"/>
        <v>49</v>
      </c>
      <c r="C64" s="10">
        <v>220261621</v>
      </c>
      <c r="D64" s="11" t="s">
        <v>123</v>
      </c>
      <c r="E64" s="59">
        <f>E45</f>
        <v>1620</v>
      </c>
      <c r="F64" s="54"/>
      <c r="G64" s="23">
        <f t="shared" si="17"/>
        <v>0</v>
      </c>
    </row>
    <row r="65" spans="1:248">
      <c r="A65" s="29"/>
      <c r="B65" s="22">
        <f t="shared" si="18"/>
        <v>50</v>
      </c>
      <c r="C65" s="10">
        <v>220261143</v>
      </c>
      <c r="D65" s="11" t="s">
        <v>57</v>
      </c>
      <c r="E65" s="59">
        <f>E49</f>
        <v>1290</v>
      </c>
      <c r="F65" s="54"/>
      <c r="G65" s="23">
        <f t="shared" si="17"/>
        <v>0</v>
      </c>
    </row>
    <row r="66" spans="1:248" ht="30.6">
      <c r="A66" s="29"/>
      <c r="B66" s="22">
        <f t="shared" si="18"/>
        <v>51</v>
      </c>
      <c r="C66" s="10">
        <v>971033131</v>
      </c>
      <c r="D66" s="11" t="s">
        <v>91</v>
      </c>
      <c r="E66" s="59">
        <v>58</v>
      </c>
      <c r="F66" s="54"/>
      <c r="G66" s="23">
        <f t="shared" si="17"/>
        <v>0</v>
      </c>
    </row>
    <row r="67" spans="1:248" ht="21" customHeight="1">
      <c r="A67" s="29"/>
      <c r="B67" s="22">
        <f t="shared" si="18"/>
        <v>52</v>
      </c>
      <c r="C67" s="10">
        <v>974031121</v>
      </c>
      <c r="D67" s="11" t="s">
        <v>126</v>
      </c>
      <c r="E67" s="62">
        <f>E17*1.5</f>
        <v>13.5</v>
      </c>
      <c r="F67" s="54"/>
      <c r="G67" s="23">
        <f t="shared" ref="G67" si="19">E67*F67</f>
        <v>0</v>
      </c>
    </row>
    <row r="68" spans="1:248" ht="21" customHeight="1">
      <c r="A68" s="29"/>
      <c r="B68" s="22">
        <f t="shared" si="18"/>
        <v>53</v>
      </c>
      <c r="C68" s="10">
        <v>974031132</v>
      </c>
      <c r="D68" s="11" t="s">
        <v>127</v>
      </c>
      <c r="E68" s="62">
        <v>10</v>
      </c>
      <c r="F68" s="54"/>
      <c r="G68" s="23">
        <f t="shared" ref="G68" si="20">E68*F68</f>
        <v>0</v>
      </c>
    </row>
    <row r="69" spans="1:248" ht="21" customHeight="1">
      <c r="A69" s="29"/>
      <c r="B69" s="22">
        <f t="shared" si="18"/>
        <v>54</v>
      </c>
      <c r="C69" s="10">
        <v>612401391</v>
      </c>
      <c r="D69" s="11" t="s">
        <v>125</v>
      </c>
      <c r="E69" s="59">
        <v>11</v>
      </c>
      <c r="F69" s="54"/>
      <c r="G69" s="23">
        <f t="shared" si="17"/>
        <v>0</v>
      </c>
    </row>
    <row r="70" spans="1:248" ht="30.6">
      <c r="A70" s="29"/>
      <c r="B70" s="22">
        <f t="shared" si="18"/>
        <v>55</v>
      </c>
      <c r="C70" s="10">
        <v>972054141</v>
      </c>
      <c r="D70" s="11" t="s">
        <v>92</v>
      </c>
      <c r="E70" s="59">
        <v>2</v>
      </c>
      <c r="F70" s="54"/>
      <c r="G70" s="23">
        <f t="shared" si="17"/>
        <v>0</v>
      </c>
    </row>
    <row r="71" spans="1:248" s="14" customFormat="1" ht="22.5" customHeight="1">
      <c r="A71" s="31"/>
      <c r="B71" s="22">
        <f t="shared" si="18"/>
        <v>56</v>
      </c>
      <c r="C71" s="10">
        <v>210020921</v>
      </c>
      <c r="D71" s="11" t="s">
        <v>37</v>
      </c>
      <c r="E71" s="63">
        <f>(E66+E69)*0.04*0.04*3.14</f>
        <v>0.34665600000000008</v>
      </c>
      <c r="F71" s="54"/>
      <c r="G71" s="23">
        <f t="shared" si="17"/>
        <v>0</v>
      </c>
      <c r="IM71" s="15"/>
      <c r="IN71" s="15"/>
    </row>
    <row r="72" spans="1:248" ht="21" customHeight="1">
      <c r="A72" s="29"/>
      <c r="B72" s="22">
        <f t="shared" si="18"/>
        <v>57</v>
      </c>
      <c r="C72" s="10">
        <v>210020911</v>
      </c>
      <c r="D72" s="11" t="s">
        <v>93</v>
      </c>
      <c r="E72" s="63">
        <f>E70*0.0225</f>
        <v>4.4999999999999998E-2</v>
      </c>
      <c r="F72" s="54"/>
      <c r="G72" s="23">
        <f t="shared" si="17"/>
        <v>0</v>
      </c>
    </row>
    <row r="73" spans="1:248" s="14" customFormat="1" ht="22.5" customHeight="1">
      <c r="A73" s="31"/>
      <c r="B73" s="22">
        <f t="shared" si="18"/>
        <v>58</v>
      </c>
      <c r="C73" s="10">
        <v>210120401</v>
      </c>
      <c r="D73" s="11" t="s">
        <v>88</v>
      </c>
      <c r="E73" s="59">
        <f>E52</f>
        <v>2</v>
      </c>
      <c r="F73" s="54"/>
      <c r="G73" s="23">
        <f t="shared" si="17"/>
        <v>0</v>
      </c>
      <c r="IM73" s="15"/>
      <c r="IN73" s="15"/>
    </row>
    <row r="74" spans="1:248">
      <c r="A74" s="6"/>
      <c r="B74" s="22">
        <f t="shared" si="18"/>
        <v>59</v>
      </c>
      <c r="C74" s="10" t="s">
        <v>47</v>
      </c>
      <c r="D74" s="11" t="s">
        <v>124</v>
      </c>
      <c r="E74" s="60">
        <v>1</v>
      </c>
      <c r="F74" s="54"/>
      <c r="G74" s="23">
        <f t="shared" ref="G74" si="21">E74*F74</f>
        <v>0</v>
      </c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  <c r="BJ74" s="46"/>
      <c r="BK74" s="46"/>
      <c r="BL74" s="46"/>
      <c r="BM74" s="46"/>
      <c r="BN74" s="46"/>
      <c r="BO74" s="46"/>
      <c r="BP74" s="46"/>
      <c r="BQ74" s="46"/>
      <c r="BR74" s="46"/>
      <c r="BS74" s="46"/>
      <c r="BT74" s="46"/>
      <c r="BU74" s="46"/>
      <c r="BV74" s="46"/>
      <c r="BW74" s="46"/>
      <c r="BX74" s="46"/>
      <c r="BY74" s="46"/>
      <c r="BZ74" s="46"/>
      <c r="CA74" s="46"/>
      <c r="CB74" s="46"/>
      <c r="CC74" s="46"/>
      <c r="CD74" s="46"/>
      <c r="CE74" s="46"/>
      <c r="CF74" s="46"/>
      <c r="CG74" s="46"/>
      <c r="CH74" s="46"/>
      <c r="CI74" s="46"/>
      <c r="CJ74" s="46"/>
      <c r="CK74" s="46"/>
      <c r="CL74" s="46"/>
      <c r="CM74" s="46"/>
      <c r="CN74" s="46"/>
      <c r="CO74" s="46"/>
      <c r="CP74" s="46"/>
      <c r="CQ74" s="46"/>
      <c r="CR74" s="46"/>
      <c r="CS74" s="46"/>
      <c r="CT74" s="46"/>
      <c r="CU74" s="46"/>
      <c r="CV74" s="46"/>
      <c r="CW74" s="46"/>
      <c r="CX74" s="46"/>
      <c r="CY74" s="46"/>
      <c r="CZ74" s="46"/>
      <c r="DA74" s="46"/>
      <c r="DB74" s="46"/>
      <c r="DC74" s="46"/>
      <c r="DD74" s="46"/>
      <c r="DE74" s="46"/>
      <c r="DF74" s="46"/>
      <c r="DG74" s="46"/>
      <c r="DH74" s="46"/>
      <c r="DI74" s="46"/>
      <c r="DJ74" s="46"/>
      <c r="DK74" s="46"/>
      <c r="DL74" s="46"/>
      <c r="DM74" s="46"/>
      <c r="DN74" s="46"/>
      <c r="DO74" s="46"/>
      <c r="DP74" s="46"/>
      <c r="DQ74" s="46"/>
      <c r="DR74" s="46"/>
      <c r="DS74" s="46"/>
      <c r="DT74" s="46"/>
      <c r="DU74" s="46"/>
      <c r="DV74" s="46"/>
      <c r="DW74" s="46"/>
      <c r="DX74" s="46"/>
      <c r="DY74" s="46"/>
      <c r="DZ74" s="46"/>
      <c r="EA74" s="46"/>
      <c r="EB74" s="46"/>
      <c r="EC74" s="46"/>
      <c r="ED74" s="46"/>
      <c r="EE74" s="46"/>
      <c r="EF74" s="46"/>
      <c r="EG74" s="46"/>
      <c r="EH74" s="46"/>
      <c r="EI74" s="46"/>
      <c r="EJ74" s="46"/>
      <c r="EK74" s="46"/>
      <c r="EL74" s="46"/>
      <c r="EM74" s="46"/>
      <c r="EN74" s="46"/>
      <c r="EO74" s="46"/>
      <c r="EP74" s="46"/>
      <c r="EQ74" s="46"/>
      <c r="ER74" s="46"/>
      <c r="ES74" s="46"/>
      <c r="ET74" s="46"/>
      <c r="EU74" s="46"/>
      <c r="EV74" s="46"/>
      <c r="EW74" s="46"/>
      <c r="EX74" s="46"/>
      <c r="EY74" s="46"/>
      <c r="EZ74" s="46"/>
      <c r="FA74" s="46"/>
      <c r="FB74" s="46"/>
      <c r="FC74" s="46"/>
      <c r="FD74" s="46"/>
      <c r="FE74" s="46"/>
      <c r="FF74" s="46"/>
      <c r="FG74" s="46"/>
      <c r="FH74" s="46"/>
      <c r="FI74" s="46"/>
      <c r="FJ74" s="46"/>
      <c r="FK74" s="46"/>
      <c r="FL74" s="46"/>
      <c r="FM74" s="46"/>
      <c r="FN74" s="46"/>
      <c r="FO74" s="46"/>
      <c r="FP74" s="46"/>
      <c r="FQ74" s="46"/>
      <c r="FR74" s="46"/>
      <c r="FS74" s="46"/>
      <c r="FT74" s="46"/>
      <c r="FU74" s="46"/>
      <c r="FV74" s="46"/>
      <c r="FW74" s="46"/>
      <c r="FX74" s="46"/>
      <c r="FY74" s="46"/>
      <c r="FZ74" s="46"/>
      <c r="GA74" s="46"/>
      <c r="GB74" s="46"/>
      <c r="GC74" s="46"/>
      <c r="GD74" s="46"/>
      <c r="GE74" s="46"/>
      <c r="GF74" s="46"/>
      <c r="GG74" s="46"/>
      <c r="GH74" s="46"/>
      <c r="GI74" s="46"/>
      <c r="GJ74" s="46"/>
      <c r="GK74" s="46"/>
      <c r="GL74" s="46"/>
      <c r="GM74" s="46"/>
      <c r="GN74" s="46"/>
      <c r="GO74" s="46"/>
      <c r="GP74" s="46"/>
      <c r="GQ74" s="46"/>
      <c r="GR74" s="46"/>
      <c r="GS74" s="46"/>
      <c r="GT74" s="46"/>
      <c r="GU74" s="46"/>
      <c r="GV74" s="46"/>
      <c r="GW74" s="46"/>
      <c r="GX74" s="46"/>
      <c r="GY74" s="46"/>
      <c r="GZ74" s="46"/>
      <c r="HA74" s="46"/>
      <c r="HB74" s="46"/>
      <c r="HC74" s="46"/>
      <c r="HD74" s="46"/>
      <c r="HE74" s="46"/>
      <c r="HF74" s="46"/>
      <c r="HG74" s="46"/>
      <c r="HH74" s="46"/>
      <c r="HI74" s="46"/>
      <c r="HJ74" s="46"/>
      <c r="HK74" s="46"/>
      <c r="HL74" s="46"/>
      <c r="HM74" s="46"/>
      <c r="HN74" s="46"/>
      <c r="HO74" s="46"/>
      <c r="HP74" s="46"/>
      <c r="HQ74" s="46"/>
      <c r="HR74" s="46"/>
      <c r="HS74" s="46"/>
      <c r="HT74" s="46"/>
      <c r="HU74" s="46"/>
      <c r="HV74" s="46"/>
      <c r="HW74" s="46"/>
      <c r="HX74" s="46"/>
    </row>
    <row r="75" spans="1:248">
      <c r="A75" s="6"/>
      <c r="B75" s="22"/>
      <c r="C75" s="10"/>
      <c r="D75" s="11"/>
      <c r="E75" s="60"/>
      <c r="F75" s="54"/>
      <c r="G75" s="23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  <c r="AP75" s="46"/>
      <c r="AQ75" s="46"/>
      <c r="AR75" s="46"/>
      <c r="AS75" s="46"/>
      <c r="AT75" s="46"/>
      <c r="AU75" s="46"/>
      <c r="AV75" s="46"/>
      <c r="AW75" s="46"/>
      <c r="AX75" s="46"/>
      <c r="AY75" s="46"/>
      <c r="AZ75" s="46"/>
      <c r="BA75" s="46"/>
      <c r="BB75" s="46"/>
      <c r="BC75" s="46"/>
      <c r="BD75" s="46"/>
      <c r="BE75" s="46"/>
      <c r="BF75" s="46"/>
      <c r="BG75" s="46"/>
      <c r="BH75" s="46"/>
      <c r="BI75" s="46"/>
      <c r="BJ75" s="46"/>
      <c r="BK75" s="46"/>
      <c r="BL75" s="46"/>
      <c r="BM75" s="46"/>
      <c r="BN75" s="46"/>
      <c r="BO75" s="46"/>
      <c r="BP75" s="46"/>
      <c r="BQ75" s="46"/>
      <c r="BR75" s="46"/>
      <c r="BS75" s="46"/>
      <c r="BT75" s="46"/>
      <c r="BU75" s="46"/>
      <c r="BV75" s="46"/>
      <c r="BW75" s="46"/>
      <c r="BX75" s="46"/>
      <c r="BY75" s="46"/>
      <c r="BZ75" s="46"/>
      <c r="CA75" s="46"/>
      <c r="CB75" s="46"/>
      <c r="CC75" s="46"/>
      <c r="CD75" s="46"/>
      <c r="CE75" s="46"/>
      <c r="CF75" s="46"/>
      <c r="CG75" s="46"/>
      <c r="CH75" s="46"/>
      <c r="CI75" s="46"/>
      <c r="CJ75" s="46"/>
      <c r="CK75" s="46"/>
      <c r="CL75" s="46"/>
      <c r="CM75" s="46"/>
      <c r="CN75" s="46"/>
      <c r="CO75" s="46"/>
      <c r="CP75" s="46"/>
      <c r="CQ75" s="46"/>
      <c r="CR75" s="46"/>
      <c r="CS75" s="46"/>
      <c r="CT75" s="46"/>
      <c r="CU75" s="46"/>
      <c r="CV75" s="46"/>
      <c r="CW75" s="46"/>
      <c r="CX75" s="46"/>
      <c r="CY75" s="46"/>
      <c r="CZ75" s="46"/>
      <c r="DA75" s="46"/>
      <c r="DB75" s="46"/>
      <c r="DC75" s="46"/>
      <c r="DD75" s="46"/>
      <c r="DE75" s="46"/>
      <c r="DF75" s="46"/>
      <c r="DG75" s="46"/>
      <c r="DH75" s="46"/>
      <c r="DI75" s="46"/>
      <c r="DJ75" s="46"/>
      <c r="DK75" s="46"/>
      <c r="DL75" s="46"/>
      <c r="DM75" s="46"/>
      <c r="DN75" s="46"/>
      <c r="DO75" s="46"/>
      <c r="DP75" s="46"/>
      <c r="DQ75" s="46"/>
      <c r="DR75" s="46"/>
      <c r="DS75" s="46"/>
      <c r="DT75" s="46"/>
      <c r="DU75" s="46"/>
      <c r="DV75" s="46"/>
      <c r="DW75" s="46"/>
      <c r="DX75" s="46"/>
      <c r="DY75" s="46"/>
      <c r="DZ75" s="46"/>
      <c r="EA75" s="46"/>
      <c r="EB75" s="46"/>
      <c r="EC75" s="46"/>
      <c r="ED75" s="46"/>
      <c r="EE75" s="46"/>
      <c r="EF75" s="46"/>
      <c r="EG75" s="46"/>
      <c r="EH75" s="46"/>
      <c r="EI75" s="46"/>
      <c r="EJ75" s="46"/>
      <c r="EK75" s="46"/>
      <c r="EL75" s="46"/>
      <c r="EM75" s="46"/>
      <c r="EN75" s="46"/>
      <c r="EO75" s="46"/>
      <c r="EP75" s="46"/>
      <c r="EQ75" s="46"/>
      <c r="ER75" s="46"/>
      <c r="ES75" s="46"/>
      <c r="ET75" s="46"/>
      <c r="EU75" s="46"/>
      <c r="EV75" s="46"/>
      <c r="EW75" s="46"/>
      <c r="EX75" s="46"/>
      <c r="EY75" s="46"/>
      <c r="EZ75" s="46"/>
      <c r="FA75" s="46"/>
      <c r="FB75" s="46"/>
      <c r="FC75" s="46"/>
      <c r="FD75" s="46"/>
      <c r="FE75" s="46"/>
      <c r="FF75" s="46"/>
      <c r="FG75" s="46"/>
      <c r="FH75" s="46"/>
      <c r="FI75" s="46"/>
      <c r="FJ75" s="46"/>
      <c r="FK75" s="46"/>
      <c r="FL75" s="46"/>
      <c r="FM75" s="46"/>
      <c r="FN75" s="46"/>
      <c r="FO75" s="46"/>
      <c r="FP75" s="46"/>
      <c r="FQ75" s="46"/>
      <c r="FR75" s="46"/>
      <c r="FS75" s="46"/>
      <c r="FT75" s="46"/>
      <c r="FU75" s="46"/>
      <c r="FV75" s="46"/>
      <c r="FW75" s="46"/>
      <c r="FX75" s="46"/>
      <c r="FY75" s="46"/>
      <c r="FZ75" s="46"/>
      <c r="GA75" s="46"/>
      <c r="GB75" s="46"/>
      <c r="GC75" s="46"/>
      <c r="GD75" s="46"/>
      <c r="GE75" s="46"/>
      <c r="GF75" s="46"/>
      <c r="GG75" s="46"/>
      <c r="GH75" s="46"/>
      <c r="GI75" s="46"/>
      <c r="GJ75" s="46"/>
      <c r="GK75" s="46"/>
      <c r="GL75" s="46"/>
      <c r="GM75" s="46"/>
      <c r="GN75" s="46"/>
      <c r="GO75" s="46"/>
      <c r="GP75" s="46"/>
      <c r="GQ75" s="46"/>
      <c r="GR75" s="46"/>
      <c r="GS75" s="46"/>
      <c r="GT75" s="46"/>
      <c r="GU75" s="46"/>
      <c r="GV75" s="46"/>
      <c r="GW75" s="46"/>
      <c r="GX75" s="46"/>
      <c r="GY75" s="46"/>
      <c r="GZ75" s="46"/>
      <c r="HA75" s="46"/>
      <c r="HB75" s="46"/>
      <c r="HC75" s="46"/>
      <c r="HD75" s="46"/>
      <c r="HE75" s="46"/>
      <c r="HF75" s="46"/>
      <c r="HG75" s="46"/>
      <c r="HH75" s="46"/>
      <c r="HI75" s="46"/>
      <c r="HJ75" s="46"/>
      <c r="HK75" s="46"/>
      <c r="HL75" s="46"/>
      <c r="HM75" s="46"/>
      <c r="HN75" s="46"/>
      <c r="HO75" s="46"/>
      <c r="HP75" s="46"/>
      <c r="HQ75" s="46"/>
      <c r="HR75" s="46"/>
      <c r="HS75" s="46"/>
      <c r="HT75" s="46"/>
      <c r="HU75" s="46"/>
      <c r="HV75" s="46"/>
      <c r="HW75" s="46"/>
      <c r="HX75" s="46"/>
    </row>
    <row r="76" spans="1:248" ht="14.4" customHeight="1">
      <c r="A76" s="29"/>
      <c r="B76" s="78" t="s">
        <v>21</v>
      </c>
      <c r="C76" s="79"/>
      <c r="D76" s="79"/>
      <c r="E76" s="80"/>
      <c r="F76" s="55"/>
      <c r="G76" s="44">
        <f>SUM(G77:G81)</f>
        <v>0</v>
      </c>
    </row>
    <row r="77" spans="1:248" s="12" customFormat="1" ht="12.75" customHeight="1">
      <c r="A77" s="30"/>
      <c r="B77" s="20">
        <f>B74+1</f>
        <v>60</v>
      </c>
      <c r="C77" s="24"/>
      <c r="D77" s="11" t="s">
        <v>30</v>
      </c>
      <c r="E77" s="64">
        <v>3</v>
      </c>
      <c r="F77" s="54"/>
      <c r="G77" s="23">
        <f>ROUND((G28+G55)/100*E77,1)</f>
        <v>0</v>
      </c>
      <c r="IL77" s="13"/>
      <c r="IM77" s="13"/>
    </row>
    <row r="78" spans="1:248" s="12" customFormat="1" ht="12.75" customHeight="1">
      <c r="A78" s="30"/>
      <c r="B78" s="20">
        <f>B77+1</f>
        <v>61</v>
      </c>
      <c r="C78" s="24"/>
      <c r="D78" s="11" t="s">
        <v>31</v>
      </c>
      <c r="E78" s="64">
        <v>3</v>
      </c>
      <c r="F78" s="54"/>
      <c r="G78" s="23">
        <f>ROUND((G9+G38)/100*E78,1)</f>
        <v>0</v>
      </c>
      <c r="IL78" s="13"/>
      <c r="IM78" s="13"/>
    </row>
    <row r="79" spans="1:248" s="12" customFormat="1" ht="20.399999999999999">
      <c r="A79" s="30"/>
      <c r="B79" s="20">
        <f t="shared" ref="B79:B81" si="22">B78+1</f>
        <v>62</v>
      </c>
      <c r="C79" s="24" t="s">
        <v>39</v>
      </c>
      <c r="D79" s="11" t="s">
        <v>40</v>
      </c>
      <c r="E79" s="65">
        <v>1</v>
      </c>
      <c r="F79" s="54"/>
      <c r="G79" s="23">
        <f t="shared" ref="G79" si="23">E79*F79</f>
        <v>0</v>
      </c>
      <c r="IL79" s="13"/>
      <c r="IM79" s="13"/>
    </row>
    <row r="80" spans="1:248" s="12" customFormat="1" ht="20.399999999999999">
      <c r="A80" s="30"/>
      <c r="B80" s="20">
        <f t="shared" si="22"/>
        <v>63</v>
      </c>
      <c r="C80" s="24" t="s">
        <v>35</v>
      </c>
      <c r="D80" s="11" t="s">
        <v>36</v>
      </c>
      <c r="E80" s="66">
        <v>16</v>
      </c>
      <c r="F80" s="54"/>
      <c r="G80" s="23">
        <f>E80*F80</f>
        <v>0</v>
      </c>
      <c r="IL80" s="13"/>
      <c r="IM80" s="13"/>
    </row>
    <row r="81" spans="1:247" s="12" customFormat="1" ht="16.5" customHeight="1" thickBot="1">
      <c r="A81" s="30"/>
      <c r="B81" s="67">
        <f t="shared" si="22"/>
        <v>64</v>
      </c>
      <c r="C81" s="68"/>
      <c r="D81" s="69" t="s">
        <v>22</v>
      </c>
      <c r="E81" s="70">
        <v>18</v>
      </c>
      <c r="F81" s="54"/>
      <c r="G81" s="23">
        <f>E81*F81</f>
        <v>0</v>
      </c>
      <c r="IL81" s="13"/>
      <c r="IM81" s="13"/>
    </row>
    <row r="82" spans="1:247" ht="13.2" hidden="1">
      <c r="A82" s="29"/>
      <c r="B82" s="81" t="s">
        <v>23</v>
      </c>
      <c r="C82" s="82"/>
      <c r="D82" s="82"/>
      <c r="E82" s="82"/>
      <c r="F82" s="75"/>
      <c r="G82" s="45">
        <f>G9</f>
        <v>0</v>
      </c>
    </row>
    <row r="83" spans="1:247" ht="13.2" hidden="1">
      <c r="A83" s="29"/>
      <c r="B83" s="74" t="s">
        <v>24</v>
      </c>
      <c r="C83" s="75"/>
      <c r="D83" s="75"/>
      <c r="E83" s="75"/>
      <c r="F83" s="75"/>
      <c r="G83" s="35">
        <f>G28</f>
        <v>0</v>
      </c>
    </row>
    <row r="84" spans="1:247" ht="13.2" hidden="1">
      <c r="A84" s="29"/>
      <c r="B84" s="74" t="s">
        <v>25</v>
      </c>
      <c r="C84" s="75"/>
      <c r="D84" s="75"/>
      <c r="E84" s="75"/>
      <c r="F84" s="75"/>
      <c r="G84" s="45">
        <f>G38</f>
        <v>0</v>
      </c>
    </row>
    <row r="85" spans="1:247" ht="13.2" hidden="1">
      <c r="A85" s="29"/>
      <c r="B85" s="74" t="s">
        <v>26</v>
      </c>
      <c r="C85" s="75"/>
      <c r="D85" s="75"/>
      <c r="E85" s="75"/>
      <c r="F85" s="75"/>
      <c r="G85" s="35">
        <f>G55</f>
        <v>0</v>
      </c>
    </row>
    <row r="86" spans="1:247" ht="13.2" hidden="1">
      <c r="A86" s="29"/>
      <c r="B86" s="74" t="s">
        <v>27</v>
      </c>
      <c r="C86" s="75"/>
      <c r="D86" s="75"/>
      <c r="E86" s="75"/>
      <c r="F86" s="75"/>
      <c r="G86" s="35">
        <f>SUM(G76)</f>
        <v>0</v>
      </c>
    </row>
    <row r="87" spans="1:247" s="5" customFormat="1" ht="20.100000000000001" hidden="1" customHeight="1" thickBot="1">
      <c r="A87" s="29"/>
      <c r="B87" s="76" t="s">
        <v>28</v>
      </c>
      <c r="C87" s="77"/>
      <c r="D87" s="77"/>
      <c r="E87" s="77"/>
      <c r="F87" s="77"/>
      <c r="G87" s="27">
        <f>SUM(G82:G86)</f>
        <v>0</v>
      </c>
      <c r="HY87" s="6"/>
      <c r="HZ87" s="6"/>
    </row>
    <row r="88" spans="1:247" hidden="1">
      <c r="A88" s="25"/>
      <c r="B88" s="37"/>
      <c r="C88" s="37"/>
      <c r="D88" s="38"/>
      <c r="E88" s="39"/>
    </row>
  </sheetData>
  <mergeCells count="11">
    <mergeCell ref="B9:E9"/>
    <mergeCell ref="B28:E28"/>
    <mergeCell ref="B86:F86"/>
    <mergeCell ref="B87:F87"/>
    <mergeCell ref="B76:E76"/>
    <mergeCell ref="B82:F82"/>
    <mergeCell ref="B83:F83"/>
    <mergeCell ref="B38:E38"/>
    <mergeCell ref="B55:E55"/>
    <mergeCell ref="B84:F84"/>
    <mergeCell ref="B85:F85"/>
  </mergeCells>
  <printOptions horizontalCentered="1"/>
  <pageMargins left="0.23622047244094491" right="0.23622047244094491" top="0.39370078740157483" bottom="0.43307086614173229" header="0.51181102362204722" footer="0.31496062992125984"/>
  <pageSetup paperSize="9" firstPageNumber="0" orientation="portrait" r:id="rId1"/>
  <headerFoot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2341</TotalTime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HSP</vt:lpstr>
      <vt:lpstr>HSP!Oblasť_tlače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Peter Konc</dc:creator>
  <dc:description/>
  <cp:lastModifiedBy>Michal</cp:lastModifiedBy>
  <cp:revision>301</cp:revision>
  <cp:lastPrinted>2021-06-21T05:17:32Z</cp:lastPrinted>
  <dcterms:created xsi:type="dcterms:W3CDTF">2015-07-22T08:52:58Z</dcterms:created>
  <dcterms:modified xsi:type="dcterms:W3CDTF">2021-07-29T13:13:36Z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