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/>
  <mc:AlternateContent xmlns:mc="http://schemas.openxmlformats.org/markup-compatibility/2006">
    <mc:Choice Requires="x15">
      <x15ac:absPath xmlns:x15ac="http://schemas.microsoft.com/office/spreadsheetml/2010/11/ac" url="C:\Users\mkutlak\Desktop\Tornaľa obstarávanie\Finálne podklady do VO\Výkaz výmer MŠ Tornaľa\D.1 SO 01\"/>
    </mc:Choice>
  </mc:AlternateContent>
  <xr:revisionPtr revIDLastSave="0" documentId="13_ncr:1_{AFFB40AF-ED4F-4F7A-A983-F8F8474C1E7F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Rekapitulácia stavby" sheetId="1" r:id="rId1"/>
    <sheet name="1 - SO 01 - Budova bývala..." sheetId="2" r:id="rId2"/>
    <sheet name="2 - SO 01 - Budova bývale..." sheetId="3" r:id="rId3"/>
  </sheets>
  <definedNames>
    <definedName name="_xlnm._FilterDatabase" localSheetId="1" hidden="1">'1 - SO 01 - Budova bývala...'!$C$126:$K$182</definedName>
    <definedName name="_xlnm._FilterDatabase" localSheetId="2" hidden="1">'2 - SO 01 - Budova bývale...'!$C$144:$K$405</definedName>
    <definedName name="_xlnm.Print_Titles" localSheetId="1">'1 - SO 01 - Budova bývala...'!$126:$126</definedName>
    <definedName name="_xlnm.Print_Titles" localSheetId="2">'2 - SO 01 - Budova bývale...'!$144:$144</definedName>
    <definedName name="_xlnm.Print_Titles" localSheetId="0">'Rekapitulácia stavby'!$92:$92</definedName>
    <definedName name="_xlnm.Print_Area" localSheetId="1">'1 - SO 01 - Budova bývala...'!$C$4:$J$76,'1 - SO 01 - Budova bývala...'!$C$114:$K$182</definedName>
    <definedName name="_xlnm.Print_Area" localSheetId="2">'2 - SO 01 - Budova bývale...'!$C$4:$J$405</definedName>
    <definedName name="_xlnm.Print_Area" localSheetId="0">'Rekapitulácia stavby'!$D$4:$AO$76,'Rekapitulácia stavby'!$C$82:$AQ$97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399" i="3" l="1"/>
  <c r="BK398" i="3" s="1"/>
  <c r="J398" i="3" s="1"/>
  <c r="T394" i="3"/>
  <c r="R394" i="3"/>
  <c r="P394" i="3"/>
  <c r="T398" i="3"/>
  <c r="R398" i="3"/>
  <c r="P398" i="3"/>
  <c r="P390" i="3"/>
  <c r="P400" i="3"/>
  <c r="J399" i="3"/>
  <c r="J397" i="3"/>
  <c r="J395" i="3"/>
  <c r="J153" i="2" l="1"/>
  <c r="J152" i="2"/>
  <c r="J393" i="3"/>
  <c r="J392" i="3"/>
  <c r="J271" i="3" l="1"/>
  <c r="J270" i="3"/>
  <c r="E137" i="3" l="1"/>
  <c r="BK211" i="3"/>
  <c r="BI211" i="3"/>
  <c r="BH211" i="3"/>
  <c r="BG211" i="3"/>
  <c r="BE211" i="3"/>
  <c r="T211" i="3"/>
  <c r="R211" i="3"/>
  <c r="P211" i="3"/>
  <c r="J211" i="3"/>
  <c r="BF211" i="3" s="1"/>
  <c r="BK385" i="3"/>
  <c r="BI385" i="3"/>
  <c r="BH385" i="3"/>
  <c r="BG385" i="3"/>
  <c r="BE385" i="3"/>
  <c r="T385" i="3"/>
  <c r="R385" i="3"/>
  <c r="P385" i="3"/>
  <c r="J385" i="3"/>
  <c r="BF385" i="3" s="1"/>
  <c r="BK317" i="3"/>
  <c r="BI317" i="3"/>
  <c r="BH317" i="3"/>
  <c r="BG317" i="3"/>
  <c r="BE317" i="3"/>
  <c r="T317" i="3"/>
  <c r="R317" i="3"/>
  <c r="P317" i="3"/>
  <c r="J317" i="3"/>
  <c r="BF317" i="3" s="1"/>
  <c r="BK237" i="3"/>
  <c r="BI237" i="3"/>
  <c r="BH237" i="3"/>
  <c r="BG237" i="3"/>
  <c r="BE237" i="3"/>
  <c r="T237" i="3"/>
  <c r="R237" i="3"/>
  <c r="P237" i="3"/>
  <c r="J237" i="3"/>
  <c r="BF237" i="3" s="1"/>
  <c r="BK241" i="3"/>
  <c r="BI241" i="3"/>
  <c r="BH241" i="3"/>
  <c r="BG241" i="3"/>
  <c r="BE241" i="3"/>
  <c r="T241" i="3"/>
  <c r="R241" i="3"/>
  <c r="P241" i="3"/>
  <c r="J241" i="3"/>
  <c r="BF241" i="3" s="1"/>
  <c r="BK212" i="3"/>
  <c r="BI212" i="3"/>
  <c r="BH212" i="3"/>
  <c r="BG212" i="3"/>
  <c r="BE212" i="3"/>
  <c r="T212" i="3"/>
  <c r="R212" i="3"/>
  <c r="P212" i="3"/>
  <c r="J212" i="3"/>
  <c r="BF212" i="3" s="1"/>
  <c r="BK197" i="3"/>
  <c r="BI197" i="3"/>
  <c r="BH197" i="3"/>
  <c r="BG197" i="3"/>
  <c r="BE197" i="3"/>
  <c r="T197" i="3"/>
  <c r="R197" i="3"/>
  <c r="P197" i="3"/>
  <c r="J197" i="3"/>
  <c r="BF197" i="3" s="1"/>
  <c r="BK196" i="3"/>
  <c r="BI196" i="3"/>
  <c r="BH196" i="3"/>
  <c r="BG196" i="3"/>
  <c r="BE196" i="3"/>
  <c r="T196" i="3"/>
  <c r="R196" i="3"/>
  <c r="P196" i="3"/>
  <c r="J196" i="3"/>
  <c r="BF196" i="3" s="1"/>
  <c r="BK195" i="3"/>
  <c r="BI195" i="3"/>
  <c r="BH195" i="3"/>
  <c r="BG195" i="3"/>
  <c r="BE195" i="3"/>
  <c r="T195" i="3"/>
  <c r="R195" i="3"/>
  <c r="P195" i="3"/>
  <c r="J195" i="3"/>
  <c r="BF195" i="3" s="1"/>
  <c r="BK194" i="3"/>
  <c r="BI194" i="3"/>
  <c r="BH194" i="3"/>
  <c r="BG194" i="3"/>
  <c r="BE194" i="3"/>
  <c r="T194" i="3"/>
  <c r="R194" i="3"/>
  <c r="P194" i="3"/>
  <c r="J194" i="3"/>
  <c r="BF194" i="3" s="1"/>
  <c r="BK193" i="3"/>
  <c r="BI193" i="3"/>
  <c r="BH193" i="3"/>
  <c r="BG193" i="3"/>
  <c r="BE193" i="3"/>
  <c r="T193" i="3"/>
  <c r="R193" i="3"/>
  <c r="P193" i="3"/>
  <c r="J193" i="3"/>
  <c r="BF193" i="3" s="1"/>
  <c r="BK192" i="3"/>
  <c r="BI192" i="3"/>
  <c r="BH192" i="3"/>
  <c r="BG192" i="3"/>
  <c r="BE192" i="3"/>
  <c r="T192" i="3"/>
  <c r="R192" i="3"/>
  <c r="P192" i="3"/>
  <c r="J192" i="3"/>
  <c r="BF192" i="3" s="1"/>
  <c r="BK198" i="3" l="1"/>
  <c r="BI198" i="3"/>
  <c r="BH198" i="3"/>
  <c r="BG198" i="3"/>
  <c r="BE198" i="3"/>
  <c r="T198" i="3"/>
  <c r="R198" i="3"/>
  <c r="P198" i="3"/>
  <c r="J198" i="3"/>
  <c r="BF198" i="3" s="1"/>
  <c r="BK188" i="3"/>
  <c r="BI188" i="3"/>
  <c r="BH188" i="3"/>
  <c r="BG188" i="3"/>
  <c r="BE188" i="3"/>
  <c r="T188" i="3"/>
  <c r="R188" i="3"/>
  <c r="P188" i="3"/>
  <c r="J188" i="3"/>
  <c r="BF188" i="3" s="1"/>
  <c r="BK386" i="3"/>
  <c r="BI386" i="3"/>
  <c r="BH386" i="3"/>
  <c r="BG386" i="3"/>
  <c r="BE386" i="3"/>
  <c r="T386" i="3"/>
  <c r="R386" i="3"/>
  <c r="P386" i="3"/>
  <c r="J386" i="3"/>
  <c r="BF386" i="3" s="1"/>
  <c r="BK175" i="3"/>
  <c r="BI175" i="3"/>
  <c r="BH175" i="3"/>
  <c r="BG175" i="3"/>
  <c r="BE175" i="3"/>
  <c r="T175" i="3"/>
  <c r="R175" i="3"/>
  <c r="P175" i="3"/>
  <c r="J175" i="3"/>
  <c r="BF175" i="3" s="1"/>
  <c r="BK174" i="3"/>
  <c r="BI174" i="3"/>
  <c r="BH174" i="3"/>
  <c r="BG174" i="3"/>
  <c r="BE174" i="3"/>
  <c r="T174" i="3"/>
  <c r="R174" i="3"/>
  <c r="P174" i="3"/>
  <c r="J174" i="3"/>
  <c r="BF174" i="3" s="1"/>
  <c r="BK170" i="2"/>
  <c r="BI170" i="2"/>
  <c r="BH170" i="2"/>
  <c r="BG170" i="2"/>
  <c r="BE170" i="2"/>
  <c r="T170" i="2"/>
  <c r="R170" i="2"/>
  <c r="P170" i="2"/>
  <c r="J170" i="2"/>
  <c r="BF170" i="2" s="1"/>
  <c r="P396" i="3"/>
  <c r="R396" i="3"/>
  <c r="T396" i="3"/>
  <c r="P399" i="3"/>
  <c r="R399" i="3"/>
  <c r="T399" i="3"/>
  <c r="P397" i="3"/>
  <c r="R397" i="3"/>
  <c r="T397" i="3"/>
  <c r="BK395" i="3"/>
  <c r="BI395" i="3"/>
  <c r="BH395" i="3"/>
  <c r="BG395" i="3"/>
  <c r="BE395" i="3"/>
  <c r="T395" i="3"/>
  <c r="R395" i="3"/>
  <c r="P395" i="3"/>
  <c r="BF395" i="3"/>
  <c r="BK396" i="3"/>
  <c r="BI396" i="3"/>
  <c r="BH396" i="3"/>
  <c r="BG396" i="3"/>
  <c r="BE396" i="3"/>
  <c r="J396" i="3"/>
  <c r="BF396" i="3" s="1"/>
  <c r="BE399" i="3"/>
  <c r="BG399" i="3"/>
  <c r="BH399" i="3"/>
  <c r="BI399" i="3"/>
  <c r="BE397" i="3"/>
  <c r="BG397" i="3"/>
  <c r="BH397" i="3"/>
  <c r="BI397" i="3"/>
  <c r="BK397" i="3"/>
  <c r="BF397" i="3"/>
  <c r="BF399" i="3"/>
  <c r="BK394" i="3" l="1"/>
  <c r="J37" i="3"/>
  <c r="J36" i="3"/>
  <c r="AY96" i="1" s="1"/>
  <c r="J35" i="3"/>
  <c r="AX96" i="1" s="1"/>
  <c r="BI405" i="3"/>
  <c r="BH405" i="3"/>
  <c r="BG405" i="3"/>
  <c r="BE405" i="3"/>
  <c r="T405" i="3"/>
  <c r="R405" i="3"/>
  <c r="P405" i="3"/>
  <c r="BK405" i="3"/>
  <c r="J405" i="3"/>
  <c r="BF405" i="3" s="1"/>
  <c r="BI404" i="3"/>
  <c r="BH404" i="3"/>
  <c r="BG404" i="3"/>
  <c r="BE404" i="3"/>
  <c r="T404" i="3"/>
  <c r="R404" i="3"/>
  <c r="P404" i="3"/>
  <c r="BK404" i="3"/>
  <c r="J404" i="3"/>
  <c r="BF404" i="3" s="1"/>
  <c r="BI403" i="3"/>
  <c r="BH403" i="3"/>
  <c r="BG403" i="3"/>
  <c r="BE403" i="3"/>
  <c r="T403" i="3"/>
  <c r="R403" i="3"/>
  <c r="P403" i="3"/>
  <c r="BK403" i="3"/>
  <c r="J403" i="3"/>
  <c r="BF403" i="3" s="1"/>
  <c r="BI402" i="3"/>
  <c r="BH402" i="3"/>
  <c r="BG402" i="3"/>
  <c r="BE402" i="3"/>
  <c r="T402" i="3"/>
  <c r="R402" i="3"/>
  <c r="P402" i="3"/>
  <c r="BK402" i="3"/>
  <c r="J402" i="3"/>
  <c r="BF402" i="3" s="1"/>
  <c r="BI401" i="3"/>
  <c r="BH401" i="3"/>
  <c r="BG401" i="3"/>
  <c r="BE401" i="3"/>
  <c r="T401" i="3"/>
  <c r="R401" i="3"/>
  <c r="P401" i="3"/>
  <c r="BK401" i="3"/>
  <c r="J401" i="3"/>
  <c r="BF401" i="3" s="1"/>
  <c r="J394" i="3"/>
  <c r="BI391" i="3"/>
  <c r="BH391" i="3"/>
  <c r="BG391" i="3"/>
  <c r="BE391" i="3"/>
  <c r="T391" i="3"/>
  <c r="T390" i="3" s="1"/>
  <c r="R391" i="3"/>
  <c r="R390" i="3" s="1"/>
  <c r="P391" i="3"/>
  <c r="BK391" i="3"/>
  <c r="BK390" i="3" s="1"/>
  <c r="J390" i="3" s="1"/>
  <c r="J123" i="3" s="1"/>
  <c r="J391" i="3"/>
  <c r="BF391" i="3" s="1"/>
  <c r="BI389" i="3"/>
  <c r="BH389" i="3"/>
  <c r="BG389" i="3"/>
  <c r="BE389" i="3"/>
  <c r="T389" i="3"/>
  <c r="T388" i="3" s="1"/>
  <c r="R389" i="3"/>
  <c r="R388" i="3" s="1"/>
  <c r="P389" i="3"/>
  <c r="P388" i="3" s="1"/>
  <c r="BK389" i="3"/>
  <c r="J389" i="3"/>
  <c r="BF389" i="3" s="1"/>
  <c r="BI387" i="3"/>
  <c r="BH387" i="3"/>
  <c r="BG387" i="3"/>
  <c r="BE387" i="3"/>
  <c r="T387" i="3"/>
  <c r="T384" i="3" s="1"/>
  <c r="R387" i="3"/>
  <c r="R384" i="3" s="1"/>
  <c r="P387" i="3"/>
  <c r="P384" i="3" s="1"/>
  <c r="BK387" i="3"/>
  <c r="J387" i="3"/>
  <c r="BF387" i="3" s="1"/>
  <c r="BI383" i="3"/>
  <c r="BH383" i="3"/>
  <c r="BG383" i="3"/>
  <c r="BE383" i="3"/>
  <c r="T383" i="3"/>
  <c r="R383" i="3"/>
  <c r="P383" i="3"/>
  <c r="BK383" i="3"/>
  <c r="J383" i="3"/>
  <c r="BF383" i="3" s="1"/>
  <c r="BI382" i="3"/>
  <c r="BH382" i="3"/>
  <c r="BG382" i="3"/>
  <c r="BE382" i="3"/>
  <c r="T382" i="3"/>
  <c r="R382" i="3"/>
  <c r="P382" i="3"/>
  <c r="BK382" i="3"/>
  <c r="J382" i="3"/>
  <c r="BF382" i="3" s="1"/>
  <c r="BI381" i="3"/>
  <c r="BH381" i="3"/>
  <c r="BG381" i="3"/>
  <c r="BE381" i="3"/>
  <c r="T381" i="3"/>
  <c r="R381" i="3"/>
  <c r="P381" i="3"/>
  <c r="BK381" i="3"/>
  <c r="J381" i="3"/>
  <c r="BF381" i="3" s="1"/>
  <c r="BI379" i="3"/>
  <c r="BH379" i="3"/>
  <c r="BG379" i="3"/>
  <c r="BE379" i="3"/>
  <c r="T379" i="3"/>
  <c r="R379" i="3"/>
  <c r="P379" i="3"/>
  <c r="BK379" i="3"/>
  <c r="J379" i="3"/>
  <c r="BF379" i="3" s="1"/>
  <c r="BI378" i="3"/>
  <c r="BH378" i="3"/>
  <c r="BG378" i="3"/>
  <c r="BE378" i="3"/>
  <c r="T378" i="3"/>
  <c r="R378" i="3"/>
  <c r="P378" i="3"/>
  <c r="BK378" i="3"/>
  <c r="J378" i="3"/>
  <c r="BF378" i="3" s="1"/>
  <c r="BI376" i="3"/>
  <c r="BH376" i="3"/>
  <c r="BG376" i="3"/>
  <c r="BE376" i="3"/>
  <c r="T376" i="3"/>
  <c r="R376" i="3"/>
  <c r="P376" i="3"/>
  <c r="BK376" i="3"/>
  <c r="BK375" i="3" s="1"/>
  <c r="J376" i="3"/>
  <c r="BF376" i="3" s="1"/>
  <c r="BI374" i="3"/>
  <c r="BH374" i="3"/>
  <c r="BG374" i="3"/>
  <c r="BE374" i="3"/>
  <c r="T374" i="3"/>
  <c r="R374" i="3"/>
  <c r="P374" i="3"/>
  <c r="BK374" i="3"/>
  <c r="J374" i="3"/>
  <c r="BF374" i="3" s="1"/>
  <c r="BI373" i="3"/>
  <c r="BH373" i="3"/>
  <c r="BG373" i="3"/>
  <c r="BE373" i="3"/>
  <c r="T373" i="3"/>
  <c r="R373" i="3"/>
  <c r="P373" i="3"/>
  <c r="BK373" i="3"/>
  <c r="J373" i="3"/>
  <c r="BF373" i="3" s="1"/>
  <c r="BI372" i="3"/>
  <c r="BH372" i="3"/>
  <c r="BG372" i="3"/>
  <c r="BE372" i="3"/>
  <c r="T372" i="3"/>
  <c r="R372" i="3"/>
  <c r="P372" i="3"/>
  <c r="BK372" i="3"/>
  <c r="J372" i="3"/>
  <c r="BF372" i="3" s="1"/>
  <c r="BI370" i="3"/>
  <c r="BH370" i="3"/>
  <c r="BG370" i="3"/>
  <c r="BE370" i="3"/>
  <c r="T370" i="3"/>
  <c r="R370" i="3"/>
  <c r="P370" i="3"/>
  <c r="BK370" i="3"/>
  <c r="J370" i="3"/>
  <c r="BF370" i="3" s="1"/>
  <c r="BI369" i="3"/>
  <c r="BH369" i="3"/>
  <c r="BG369" i="3"/>
  <c r="BE369" i="3"/>
  <c r="T369" i="3"/>
  <c r="R369" i="3"/>
  <c r="P369" i="3"/>
  <c r="BK369" i="3"/>
  <c r="J369" i="3"/>
  <c r="BF369" i="3" s="1"/>
  <c r="BI368" i="3"/>
  <c r="BH368" i="3"/>
  <c r="BG368" i="3"/>
  <c r="BE368" i="3"/>
  <c r="T368" i="3"/>
  <c r="R368" i="3"/>
  <c r="P368" i="3"/>
  <c r="BK368" i="3"/>
  <c r="J368" i="3"/>
  <c r="BF368" i="3" s="1"/>
  <c r="BI367" i="3"/>
  <c r="BH367" i="3"/>
  <c r="BG367" i="3"/>
  <c r="BE367" i="3"/>
  <c r="T367" i="3"/>
  <c r="R367" i="3"/>
  <c r="P367" i="3"/>
  <c r="BK367" i="3"/>
  <c r="J367" i="3"/>
  <c r="BF367" i="3" s="1"/>
  <c r="BI366" i="3"/>
  <c r="BH366" i="3"/>
  <c r="BG366" i="3"/>
  <c r="BE366" i="3"/>
  <c r="T366" i="3"/>
  <c r="R366" i="3"/>
  <c r="P366" i="3"/>
  <c r="BK366" i="3"/>
  <c r="J366" i="3"/>
  <c r="BF366" i="3" s="1"/>
  <c r="BI364" i="3"/>
  <c r="BH364" i="3"/>
  <c r="BG364" i="3"/>
  <c r="BE364" i="3"/>
  <c r="T364" i="3"/>
  <c r="R364" i="3"/>
  <c r="P364" i="3"/>
  <c r="BK364" i="3"/>
  <c r="J364" i="3"/>
  <c r="BF364" i="3" s="1"/>
  <c r="BI363" i="3"/>
  <c r="BH363" i="3"/>
  <c r="BG363" i="3"/>
  <c r="BE363" i="3"/>
  <c r="T363" i="3"/>
  <c r="R363" i="3"/>
  <c r="P363" i="3"/>
  <c r="BK363" i="3"/>
  <c r="J363" i="3"/>
  <c r="BF363" i="3" s="1"/>
  <c r="BI362" i="3"/>
  <c r="BH362" i="3"/>
  <c r="BG362" i="3"/>
  <c r="BE362" i="3"/>
  <c r="T362" i="3"/>
  <c r="R362" i="3"/>
  <c r="P362" i="3"/>
  <c r="BK362" i="3"/>
  <c r="J362" i="3"/>
  <c r="BF362" i="3" s="1"/>
  <c r="BI361" i="3"/>
  <c r="BH361" i="3"/>
  <c r="BG361" i="3"/>
  <c r="BE361" i="3"/>
  <c r="T361" i="3"/>
  <c r="R361" i="3"/>
  <c r="P361" i="3"/>
  <c r="BK361" i="3"/>
  <c r="J361" i="3"/>
  <c r="BF361" i="3" s="1"/>
  <c r="BI360" i="3"/>
  <c r="BH360" i="3"/>
  <c r="BG360" i="3"/>
  <c r="BE360" i="3"/>
  <c r="T360" i="3"/>
  <c r="R360" i="3"/>
  <c r="P360" i="3"/>
  <c r="BK360" i="3"/>
  <c r="J360" i="3"/>
  <c r="BF360" i="3" s="1"/>
  <c r="BI359" i="3"/>
  <c r="BH359" i="3"/>
  <c r="BG359" i="3"/>
  <c r="BE359" i="3"/>
  <c r="T359" i="3"/>
  <c r="R359" i="3"/>
  <c r="P359" i="3"/>
  <c r="BK359" i="3"/>
  <c r="J359" i="3"/>
  <c r="BF359" i="3" s="1"/>
  <c r="BI358" i="3"/>
  <c r="BH358" i="3"/>
  <c r="BG358" i="3"/>
  <c r="BE358" i="3"/>
  <c r="T358" i="3"/>
  <c r="R358" i="3"/>
  <c r="P358" i="3"/>
  <c r="BK358" i="3"/>
  <c r="J358" i="3"/>
  <c r="BF358" i="3" s="1"/>
  <c r="BI357" i="3"/>
  <c r="BH357" i="3"/>
  <c r="BG357" i="3"/>
  <c r="BE357" i="3"/>
  <c r="T357" i="3"/>
  <c r="R357" i="3"/>
  <c r="P357" i="3"/>
  <c r="BK357" i="3"/>
  <c r="J357" i="3"/>
  <c r="BF357" i="3" s="1"/>
  <c r="BI356" i="3"/>
  <c r="BH356" i="3"/>
  <c r="BG356" i="3"/>
  <c r="BE356" i="3"/>
  <c r="T356" i="3"/>
  <c r="R356" i="3"/>
  <c r="P356" i="3"/>
  <c r="BK356" i="3"/>
  <c r="J356" i="3"/>
  <c r="BF356" i="3" s="1"/>
  <c r="BI355" i="3"/>
  <c r="BH355" i="3"/>
  <c r="BG355" i="3"/>
  <c r="BE355" i="3"/>
  <c r="T355" i="3"/>
  <c r="R355" i="3"/>
  <c r="P355" i="3"/>
  <c r="BK355" i="3"/>
  <c r="J355" i="3"/>
  <c r="BF355" i="3" s="1"/>
  <c r="BI354" i="3"/>
  <c r="BH354" i="3"/>
  <c r="BG354" i="3"/>
  <c r="BE354" i="3"/>
  <c r="T354" i="3"/>
  <c r="R354" i="3"/>
  <c r="P354" i="3"/>
  <c r="BK354" i="3"/>
  <c r="J354" i="3"/>
  <c r="BF354" i="3" s="1"/>
  <c r="BI353" i="3"/>
  <c r="BH353" i="3"/>
  <c r="BG353" i="3"/>
  <c r="BE353" i="3"/>
  <c r="T353" i="3"/>
  <c r="R353" i="3"/>
  <c r="P353" i="3"/>
  <c r="BK353" i="3"/>
  <c r="J353" i="3"/>
  <c r="BF353" i="3" s="1"/>
  <c r="BI352" i="3"/>
  <c r="BH352" i="3"/>
  <c r="BG352" i="3"/>
  <c r="BE352" i="3"/>
  <c r="T352" i="3"/>
  <c r="R352" i="3"/>
  <c r="P352" i="3"/>
  <c r="BK352" i="3"/>
  <c r="J352" i="3"/>
  <c r="BF352" i="3" s="1"/>
  <c r="BI351" i="3"/>
  <c r="BH351" i="3"/>
  <c r="BG351" i="3"/>
  <c r="BE351" i="3"/>
  <c r="T351" i="3"/>
  <c r="R351" i="3"/>
  <c r="P351" i="3"/>
  <c r="BK351" i="3"/>
  <c r="J351" i="3"/>
  <c r="BF351" i="3" s="1"/>
  <c r="BI349" i="3"/>
  <c r="BH349" i="3"/>
  <c r="BG349" i="3"/>
  <c r="BE349" i="3"/>
  <c r="T349" i="3"/>
  <c r="R349" i="3"/>
  <c r="P349" i="3"/>
  <c r="BK349" i="3"/>
  <c r="J349" i="3"/>
  <c r="BF349" i="3" s="1"/>
  <c r="BI348" i="3"/>
  <c r="BH348" i="3"/>
  <c r="BG348" i="3"/>
  <c r="BE348" i="3"/>
  <c r="T348" i="3"/>
  <c r="R348" i="3"/>
  <c r="P348" i="3"/>
  <c r="BK348" i="3"/>
  <c r="J348" i="3"/>
  <c r="BF348" i="3" s="1"/>
  <c r="BI347" i="3"/>
  <c r="BH347" i="3"/>
  <c r="BG347" i="3"/>
  <c r="BE347" i="3"/>
  <c r="T347" i="3"/>
  <c r="R347" i="3"/>
  <c r="P347" i="3"/>
  <c r="BK347" i="3"/>
  <c r="J347" i="3"/>
  <c r="BF347" i="3" s="1"/>
  <c r="BI346" i="3"/>
  <c r="BH346" i="3"/>
  <c r="BG346" i="3"/>
  <c r="BE346" i="3"/>
  <c r="T346" i="3"/>
  <c r="R346" i="3"/>
  <c r="P346" i="3"/>
  <c r="BK346" i="3"/>
  <c r="J346" i="3"/>
  <c r="BF346" i="3" s="1"/>
  <c r="BI345" i="3"/>
  <c r="BH345" i="3"/>
  <c r="BG345" i="3"/>
  <c r="BE345" i="3"/>
  <c r="T345" i="3"/>
  <c r="R345" i="3"/>
  <c r="P345" i="3"/>
  <c r="BK345" i="3"/>
  <c r="J345" i="3"/>
  <c r="BF345" i="3" s="1"/>
  <c r="BI344" i="3"/>
  <c r="BH344" i="3"/>
  <c r="BG344" i="3"/>
  <c r="BE344" i="3"/>
  <c r="T344" i="3"/>
  <c r="R344" i="3"/>
  <c r="P344" i="3"/>
  <c r="BK344" i="3"/>
  <c r="J344" i="3"/>
  <c r="BF344" i="3" s="1"/>
  <c r="BI343" i="3"/>
  <c r="BH343" i="3"/>
  <c r="BG343" i="3"/>
  <c r="BE343" i="3"/>
  <c r="T343" i="3"/>
  <c r="R343" i="3"/>
  <c r="P343" i="3"/>
  <c r="BK343" i="3"/>
  <c r="J343" i="3"/>
  <c r="BF343" i="3" s="1"/>
  <c r="BI342" i="3"/>
  <c r="BH342" i="3"/>
  <c r="BG342" i="3"/>
  <c r="BE342" i="3"/>
  <c r="T342" i="3"/>
  <c r="R342" i="3"/>
  <c r="P342" i="3"/>
  <c r="BK342" i="3"/>
  <c r="J342" i="3"/>
  <c r="BF342" i="3" s="1"/>
  <c r="BI341" i="3"/>
  <c r="BH341" i="3"/>
  <c r="BG341" i="3"/>
  <c r="BE341" i="3"/>
  <c r="T341" i="3"/>
  <c r="R341" i="3"/>
  <c r="P341" i="3"/>
  <c r="BK341" i="3"/>
  <c r="J341" i="3"/>
  <c r="BF341" i="3" s="1"/>
  <c r="BI340" i="3"/>
  <c r="BH340" i="3"/>
  <c r="BG340" i="3"/>
  <c r="BE340" i="3"/>
  <c r="T340" i="3"/>
  <c r="R340" i="3"/>
  <c r="P340" i="3"/>
  <c r="BK340" i="3"/>
  <c r="J340" i="3"/>
  <c r="BF340" i="3" s="1"/>
  <c r="BI339" i="3"/>
  <c r="BH339" i="3"/>
  <c r="BG339" i="3"/>
  <c r="BE339" i="3"/>
  <c r="T339" i="3"/>
  <c r="R339" i="3"/>
  <c r="P339" i="3"/>
  <c r="BK339" i="3"/>
  <c r="J339" i="3"/>
  <c r="BF339" i="3" s="1"/>
  <c r="BI338" i="3"/>
  <c r="BH338" i="3"/>
  <c r="BG338" i="3"/>
  <c r="BE338" i="3"/>
  <c r="T338" i="3"/>
  <c r="R338" i="3"/>
  <c r="P338" i="3"/>
  <c r="BK338" i="3"/>
  <c r="J338" i="3"/>
  <c r="BF338" i="3" s="1"/>
  <c r="BI337" i="3"/>
  <c r="BH337" i="3"/>
  <c r="BG337" i="3"/>
  <c r="BE337" i="3"/>
  <c r="T337" i="3"/>
  <c r="R337" i="3"/>
  <c r="P337" i="3"/>
  <c r="BK337" i="3"/>
  <c r="J337" i="3"/>
  <c r="BF337" i="3" s="1"/>
  <c r="BI336" i="3"/>
  <c r="BH336" i="3"/>
  <c r="BG336" i="3"/>
  <c r="BE336" i="3"/>
  <c r="T336" i="3"/>
  <c r="R336" i="3"/>
  <c r="P336" i="3"/>
  <c r="BK336" i="3"/>
  <c r="J336" i="3"/>
  <c r="BF336" i="3" s="1"/>
  <c r="BI335" i="3"/>
  <c r="BH335" i="3"/>
  <c r="BG335" i="3"/>
  <c r="BE335" i="3"/>
  <c r="T335" i="3"/>
  <c r="R335" i="3"/>
  <c r="P335" i="3"/>
  <c r="BK335" i="3"/>
  <c r="J335" i="3"/>
  <c r="BF335" i="3" s="1"/>
  <c r="BI334" i="3"/>
  <c r="BH334" i="3"/>
  <c r="BG334" i="3"/>
  <c r="BE334" i="3"/>
  <c r="T334" i="3"/>
  <c r="R334" i="3"/>
  <c r="P334" i="3"/>
  <c r="BK334" i="3"/>
  <c r="J334" i="3"/>
  <c r="BF334" i="3" s="1"/>
  <c r="BI333" i="3"/>
  <c r="BH333" i="3"/>
  <c r="BG333" i="3"/>
  <c r="BE333" i="3"/>
  <c r="T333" i="3"/>
  <c r="R333" i="3"/>
  <c r="P333" i="3"/>
  <c r="BK333" i="3"/>
  <c r="J333" i="3"/>
  <c r="BF333" i="3" s="1"/>
  <c r="BI332" i="3"/>
  <c r="BH332" i="3"/>
  <c r="BG332" i="3"/>
  <c r="BE332" i="3"/>
  <c r="T332" i="3"/>
  <c r="R332" i="3"/>
  <c r="P332" i="3"/>
  <c r="BK332" i="3"/>
  <c r="J332" i="3"/>
  <c r="BF332" i="3" s="1"/>
  <c r="BI331" i="3"/>
  <c r="BH331" i="3"/>
  <c r="BG331" i="3"/>
  <c r="BE331" i="3"/>
  <c r="T331" i="3"/>
  <c r="R331" i="3"/>
  <c r="P331" i="3"/>
  <c r="BK331" i="3"/>
  <c r="J331" i="3"/>
  <c r="BF331" i="3" s="1"/>
  <c r="BI330" i="3"/>
  <c r="BH330" i="3"/>
  <c r="BG330" i="3"/>
  <c r="BE330" i="3"/>
  <c r="T330" i="3"/>
  <c r="R330" i="3"/>
  <c r="P330" i="3"/>
  <c r="BK330" i="3"/>
  <c r="J330" i="3"/>
  <c r="BF330" i="3" s="1"/>
  <c r="BI329" i="3"/>
  <c r="BH329" i="3"/>
  <c r="BG329" i="3"/>
  <c r="BE329" i="3"/>
  <c r="T329" i="3"/>
  <c r="R329" i="3"/>
  <c r="P329" i="3"/>
  <c r="BK329" i="3"/>
  <c r="J329" i="3"/>
  <c r="BF329" i="3" s="1"/>
  <c r="BI328" i="3"/>
  <c r="BH328" i="3"/>
  <c r="BG328" i="3"/>
  <c r="BE328" i="3"/>
  <c r="T328" i="3"/>
  <c r="R328" i="3"/>
  <c r="P328" i="3"/>
  <c r="BK328" i="3"/>
  <c r="J328" i="3"/>
  <c r="BF328" i="3" s="1"/>
  <c r="BI327" i="3"/>
  <c r="BH327" i="3"/>
  <c r="BG327" i="3"/>
  <c r="BE327" i="3"/>
  <c r="T327" i="3"/>
  <c r="R327" i="3"/>
  <c r="P327" i="3"/>
  <c r="BK327" i="3"/>
  <c r="J327" i="3"/>
  <c r="BF327" i="3" s="1"/>
  <c r="BI326" i="3"/>
  <c r="BH326" i="3"/>
  <c r="BG326" i="3"/>
  <c r="BE326" i="3"/>
  <c r="T326" i="3"/>
  <c r="R326" i="3"/>
  <c r="P326" i="3"/>
  <c r="BK326" i="3"/>
  <c r="J326" i="3"/>
  <c r="BF326" i="3" s="1"/>
  <c r="BI325" i="3"/>
  <c r="BH325" i="3"/>
  <c r="BG325" i="3"/>
  <c r="BE325" i="3"/>
  <c r="T325" i="3"/>
  <c r="R325" i="3"/>
  <c r="P325" i="3"/>
  <c r="BK325" i="3"/>
  <c r="J325" i="3"/>
  <c r="BF325" i="3" s="1"/>
  <c r="BI324" i="3"/>
  <c r="BH324" i="3"/>
  <c r="BG324" i="3"/>
  <c r="BE324" i="3"/>
  <c r="T324" i="3"/>
  <c r="R324" i="3"/>
  <c r="P324" i="3"/>
  <c r="BK324" i="3"/>
  <c r="J324" i="3"/>
  <c r="BF324" i="3" s="1"/>
  <c r="BI323" i="3"/>
  <c r="BH323" i="3"/>
  <c r="BG323" i="3"/>
  <c r="BE323" i="3"/>
  <c r="T323" i="3"/>
  <c r="R323" i="3"/>
  <c r="P323" i="3"/>
  <c r="BK323" i="3"/>
  <c r="J323" i="3"/>
  <c r="BF323" i="3" s="1"/>
  <c r="BI322" i="3"/>
  <c r="BH322" i="3"/>
  <c r="BG322" i="3"/>
  <c r="BE322" i="3"/>
  <c r="T322" i="3"/>
  <c r="R322" i="3"/>
  <c r="P322" i="3"/>
  <c r="BK322" i="3"/>
  <c r="J322" i="3"/>
  <c r="BF322" i="3" s="1"/>
  <c r="BI320" i="3"/>
  <c r="BH320" i="3"/>
  <c r="BG320" i="3"/>
  <c r="BE320" i="3"/>
  <c r="T320" i="3"/>
  <c r="R320" i="3"/>
  <c r="P320" i="3"/>
  <c r="BK320" i="3"/>
  <c r="J320" i="3"/>
  <c r="BF320" i="3" s="1"/>
  <c r="BI319" i="3"/>
  <c r="BH319" i="3"/>
  <c r="BG319" i="3"/>
  <c r="BE319" i="3"/>
  <c r="T319" i="3"/>
  <c r="R319" i="3"/>
  <c r="P319" i="3"/>
  <c r="BK319" i="3"/>
  <c r="J319" i="3"/>
  <c r="BF319" i="3" s="1"/>
  <c r="BI318" i="3"/>
  <c r="BH318" i="3"/>
  <c r="BG318" i="3"/>
  <c r="BE318" i="3"/>
  <c r="T318" i="3"/>
  <c r="R318" i="3"/>
  <c r="P318" i="3"/>
  <c r="BK318" i="3"/>
  <c r="J318" i="3"/>
  <c r="BF318" i="3" s="1"/>
  <c r="BI316" i="3"/>
  <c r="BH316" i="3"/>
  <c r="BG316" i="3"/>
  <c r="BE316" i="3"/>
  <c r="T316" i="3"/>
  <c r="R316" i="3"/>
  <c r="P316" i="3"/>
  <c r="BK316" i="3"/>
  <c r="J316" i="3"/>
  <c r="BF316" i="3" s="1"/>
  <c r="BI315" i="3"/>
  <c r="BH315" i="3"/>
  <c r="BG315" i="3"/>
  <c r="BE315" i="3"/>
  <c r="T315" i="3"/>
  <c r="R315" i="3"/>
  <c r="P315" i="3"/>
  <c r="BK315" i="3"/>
  <c r="J315" i="3"/>
  <c r="BF315" i="3" s="1"/>
  <c r="BI314" i="3"/>
  <c r="BH314" i="3"/>
  <c r="BG314" i="3"/>
  <c r="BE314" i="3"/>
  <c r="T314" i="3"/>
  <c r="R314" i="3"/>
  <c r="P314" i="3"/>
  <c r="BK314" i="3"/>
  <c r="J314" i="3"/>
  <c r="BF314" i="3" s="1"/>
  <c r="BI313" i="3"/>
  <c r="BH313" i="3"/>
  <c r="BG313" i="3"/>
  <c r="BE313" i="3"/>
  <c r="T313" i="3"/>
  <c r="R313" i="3"/>
  <c r="P313" i="3"/>
  <c r="BK313" i="3"/>
  <c r="J313" i="3"/>
  <c r="BF313" i="3" s="1"/>
  <c r="BI312" i="3"/>
  <c r="BH312" i="3"/>
  <c r="BG312" i="3"/>
  <c r="BE312" i="3"/>
  <c r="T312" i="3"/>
  <c r="R312" i="3"/>
  <c r="P312" i="3"/>
  <c r="BK312" i="3"/>
  <c r="J312" i="3"/>
  <c r="BF312" i="3" s="1"/>
  <c r="BI311" i="3"/>
  <c r="BH311" i="3"/>
  <c r="BG311" i="3"/>
  <c r="BE311" i="3"/>
  <c r="T311" i="3"/>
  <c r="R311" i="3"/>
  <c r="P311" i="3"/>
  <c r="BK311" i="3"/>
  <c r="J311" i="3"/>
  <c r="BF311" i="3" s="1"/>
  <c r="BI310" i="3"/>
  <c r="BH310" i="3"/>
  <c r="BG310" i="3"/>
  <c r="BE310" i="3"/>
  <c r="T310" i="3"/>
  <c r="R310" i="3"/>
  <c r="P310" i="3"/>
  <c r="BK310" i="3"/>
  <c r="J310" i="3"/>
  <c r="BF310" i="3" s="1"/>
  <c r="BI309" i="3"/>
  <c r="BH309" i="3"/>
  <c r="BG309" i="3"/>
  <c r="BE309" i="3"/>
  <c r="T309" i="3"/>
  <c r="R309" i="3"/>
  <c r="P309" i="3"/>
  <c r="BK309" i="3"/>
  <c r="J309" i="3"/>
  <c r="BF309" i="3" s="1"/>
  <c r="BI308" i="3"/>
  <c r="BH308" i="3"/>
  <c r="BG308" i="3"/>
  <c r="BE308" i="3"/>
  <c r="T308" i="3"/>
  <c r="R308" i="3"/>
  <c r="P308" i="3"/>
  <c r="BK308" i="3"/>
  <c r="J308" i="3"/>
  <c r="BF308" i="3" s="1"/>
  <c r="BI307" i="3"/>
  <c r="BH307" i="3"/>
  <c r="BG307" i="3"/>
  <c r="BE307" i="3"/>
  <c r="T307" i="3"/>
  <c r="R307" i="3"/>
  <c r="P307" i="3"/>
  <c r="BK307" i="3"/>
  <c r="J307" i="3"/>
  <c r="BF307" i="3" s="1"/>
  <c r="BI306" i="3"/>
  <c r="BH306" i="3"/>
  <c r="BG306" i="3"/>
  <c r="BE306" i="3"/>
  <c r="T306" i="3"/>
  <c r="R306" i="3"/>
  <c r="P306" i="3"/>
  <c r="BK306" i="3"/>
  <c r="J306" i="3"/>
  <c r="BF306" i="3" s="1"/>
  <c r="BI305" i="3"/>
  <c r="BH305" i="3"/>
  <c r="BG305" i="3"/>
  <c r="BE305" i="3"/>
  <c r="T305" i="3"/>
  <c r="R305" i="3"/>
  <c r="P305" i="3"/>
  <c r="BK305" i="3"/>
  <c r="J305" i="3"/>
  <c r="BF305" i="3" s="1"/>
  <c r="BI303" i="3"/>
  <c r="BH303" i="3"/>
  <c r="BG303" i="3"/>
  <c r="BE303" i="3"/>
  <c r="T303" i="3"/>
  <c r="R303" i="3"/>
  <c r="P303" i="3"/>
  <c r="BK303" i="3"/>
  <c r="J303" i="3"/>
  <c r="BF303" i="3" s="1"/>
  <c r="BI302" i="3"/>
  <c r="BH302" i="3"/>
  <c r="BG302" i="3"/>
  <c r="BE302" i="3"/>
  <c r="T302" i="3"/>
  <c r="R302" i="3"/>
  <c r="P302" i="3"/>
  <c r="BK302" i="3"/>
  <c r="J302" i="3"/>
  <c r="BF302" i="3" s="1"/>
  <c r="BI301" i="3"/>
  <c r="BH301" i="3"/>
  <c r="BG301" i="3"/>
  <c r="BE301" i="3"/>
  <c r="T301" i="3"/>
  <c r="R301" i="3"/>
  <c r="P301" i="3"/>
  <c r="BK301" i="3"/>
  <c r="J301" i="3"/>
  <c r="BF301" i="3" s="1"/>
  <c r="BI299" i="3"/>
  <c r="BH299" i="3"/>
  <c r="BG299" i="3"/>
  <c r="BE299" i="3"/>
  <c r="T299" i="3"/>
  <c r="R299" i="3"/>
  <c r="P299" i="3"/>
  <c r="BK299" i="3"/>
  <c r="J299" i="3"/>
  <c r="BF299" i="3" s="1"/>
  <c r="BI298" i="3"/>
  <c r="BH298" i="3"/>
  <c r="BG298" i="3"/>
  <c r="BE298" i="3"/>
  <c r="T298" i="3"/>
  <c r="R298" i="3"/>
  <c r="P298" i="3"/>
  <c r="BK298" i="3"/>
  <c r="J298" i="3"/>
  <c r="BF298" i="3" s="1"/>
  <c r="BI297" i="3"/>
  <c r="BH297" i="3"/>
  <c r="BG297" i="3"/>
  <c r="BE297" i="3"/>
  <c r="T297" i="3"/>
  <c r="R297" i="3"/>
  <c r="P297" i="3"/>
  <c r="BK297" i="3"/>
  <c r="J297" i="3"/>
  <c r="BF297" i="3" s="1"/>
  <c r="BI296" i="3"/>
  <c r="BH296" i="3"/>
  <c r="BG296" i="3"/>
  <c r="BE296" i="3"/>
  <c r="T296" i="3"/>
  <c r="R296" i="3"/>
  <c r="P296" i="3"/>
  <c r="BK296" i="3"/>
  <c r="J296" i="3"/>
  <c r="BF296" i="3" s="1"/>
  <c r="BI295" i="3"/>
  <c r="BH295" i="3"/>
  <c r="BG295" i="3"/>
  <c r="BE295" i="3"/>
  <c r="T295" i="3"/>
  <c r="R295" i="3"/>
  <c r="P295" i="3"/>
  <c r="BK295" i="3"/>
  <c r="J295" i="3"/>
  <c r="BF295" i="3" s="1"/>
  <c r="BI294" i="3"/>
  <c r="BH294" i="3"/>
  <c r="BG294" i="3"/>
  <c r="BE294" i="3"/>
  <c r="T294" i="3"/>
  <c r="R294" i="3"/>
  <c r="P294" i="3"/>
  <c r="BK294" i="3"/>
  <c r="J294" i="3"/>
  <c r="BF294" i="3" s="1"/>
  <c r="BI293" i="3"/>
  <c r="BH293" i="3"/>
  <c r="BG293" i="3"/>
  <c r="BE293" i="3"/>
  <c r="T293" i="3"/>
  <c r="R293" i="3"/>
  <c r="P293" i="3"/>
  <c r="BK293" i="3"/>
  <c r="J293" i="3"/>
  <c r="BF293" i="3" s="1"/>
  <c r="BI292" i="3"/>
  <c r="BH292" i="3"/>
  <c r="BG292" i="3"/>
  <c r="BE292" i="3"/>
  <c r="T292" i="3"/>
  <c r="R292" i="3"/>
  <c r="P292" i="3"/>
  <c r="BK292" i="3"/>
  <c r="J292" i="3"/>
  <c r="BF292" i="3" s="1"/>
  <c r="BI291" i="3"/>
  <c r="BH291" i="3"/>
  <c r="BG291" i="3"/>
  <c r="BE291" i="3"/>
  <c r="T291" i="3"/>
  <c r="R291" i="3"/>
  <c r="P291" i="3"/>
  <c r="BK291" i="3"/>
  <c r="J291" i="3"/>
  <c r="BF291" i="3" s="1"/>
  <c r="BI290" i="3"/>
  <c r="BH290" i="3"/>
  <c r="BG290" i="3"/>
  <c r="BE290" i="3"/>
  <c r="T290" i="3"/>
  <c r="R290" i="3"/>
  <c r="P290" i="3"/>
  <c r="BK290" i="3"/>
  <c r="J290" i="3"/>
  <c r="BF290" i="3" s="1"/>
  <c r="BI289" i="3"/>
  <c r="BH289" i="3"/>
  <c r="BG289" i="3"/>
  <c r="BE289" i="3"/>
  <c r="T289" i="3"/>
  <c r="R289" i="3"/>
  <c r="P289" i="3"/>
  <c r="BK289" i="3"/>
  <c r="J289" i="3"/>
  <c r="BF289" i="3" s="1"/>
  <c r="BI288" i="3"/>
  <c r="BH288" i="3"/>
  <c r="BG288" i="3"/>
  <c r="BE288" i="3"/>
  <c r="T288" i="3"/>
  <c r="R288" i="3"/>
  <c r="P288" i="3"/>
  <c r="BK288" i="3"/>
  <c r="J288" i="3"/>
  <c r="BF288" i="3" s="1"/>
  <c r="BI287" i="3"/>
  <c r="BH287" i="3"/>
  <c r="BG287" i="3"/>
  <c r="BE287" i="3"/>
  <c r="T287" i="3"/>
  <c r="R287" i="3"/>
  <c r="P287" i="3"/>
  <c r="BK287" i="3"/>
  <c r="J287" i="3"/>
  <c r="BF287" i="3" s="1"/>
  <c r="BI286" i="3"/>
  <c r="BH286" i="3"/>
  <c r="BG286" i="3"/>
  <c r="BE286" i="3"/>
  <c r="T286" i="3"/>
  <c r="R286" i="3"/>
  <c r="P286" i="3"/>
  <c r="BK286" i="3"/>
  <c r="J286" i="3"/>
  <c r="BF286" i="3" s="1"/>
  <c r="BI285" i="3"/>
  <c r="BH285" i="3"/>
  <c r="BG285" i="3"/>
  <c r="BE285" i="3"/>
  <c r="T285" i="3"/>
  <c r="R285" i="3"/>
  <c r="P285" i="3"/>
  <c r="BK285" i="3"/>
  <c r="J285" i="3"/>
  <c r="BF285" i="3" s="1"/>
  <c r="BI284" i="3"/>
  <c r="BH284" i="3"/>
  <c r="BG284" i="3"/>
  <c r="BE284" i="3"/>
  <c r="T284" i="3"/>
  <c r="R284" i="3"/>
  <c r="P284" i="3"/>
  <c r="BK284" i="3"/>
  <c r="J284" i="3"/>
  <c r="BF284" i="3" s="1"/>
  <c r="BI283" i="3"/>
  <c r="BH283" i="3"/>
  <c r="BG283" i="3"/>
  <c r="BE283" i="3"/>
  <c r="T283" i="3"/>
  <c r="R283" i="3"/>
  <c r="P283" i="3"/>
  <c r="BK283" i="3"/>
  <c r="J283" i="3"/>
  <c r="BF283" i="3" s="1"/>
  <c r="BI281" i="3"/>
  <c r="BH281" i="3"/>
  <c r="BG281" i="3"/>
  <c r="BE281" i="3"/>
  <c r="T281" i="3"/>
  <c r="R281" i="3"/>
  <c r="P281" i="3"/>
  <c r="BK281" i="3"/>
  <c r="J281" i="3"/>
  <c r="BF281" i="3" s="1"/>
  <c r="BI280" i="3"/>
  <c r="BH280" i="3"/>
  <c r="BG280" i="3"/>
  <c r="BE280" i="3"/>
  <c r="T280" i="3"/>
  <c r="R280" i="3"/>
  <c r="P280" i="3"/>
  <c r="BK280" i="3"/>
  <c r="J280" i="3"/>
  <c r="BF280" i="3" s="1"/>
  <c r="BI279" i="3"/>
  <c r="BH279" i="3"/>
  <c r="BG279" i="3"/>
  <c r="BE279" i="3"/>
  <c r="T279" i="3"/>
  <c r="R279" i="3"/>
  <c r="P279" i="3"/>
  <c r="BK279" i="3"/>
  <c r="J279" i="3"/>
  <c r="BF279" i="3" s="1"/>
  <c r="BI277" i="3"/>
  <c r="BH277" i="3"/>
  <c r="BG277" i="3"/>
  <c r="BE277" i="3"/>
  <c r="T277" i="3"/>
  <c r="R277" i="3"/>
  <c r="P277" i="3"/>
  <c r="BK277" i="3"/>
  <c r="J277" i="3"/>
  <c r="BF277" i="3" s="1"/>
  <c r="BI276" i="3"/>
  <c r="BH276" i="3"/>
  <c r="BG276" i="3"/>
  <c r="BE276" i="3"/>
  <c r="T276" i="3"/>
  <c r="R276" i="3"/>
  <c r="P276" i="3"/>
  <c r="BK276" i="3"/>
  <c r="J276" i="3"/>
  <c r="BF276" i="3" s="1"/>
  <c r="BI275" i="3"/>
  <c r="BH275" i="3"/>
  <c r="BG275" i="3"/>
  <c r="BE275" i="3"/>
  <c r="T275" i="3"/>
  <c r="R275" i="3"/>
  <c r="P275" i="3"/>
  <c r="BK275" i="3"/>
  <c r="J275" i="3"/>
  <c r="BF275" i="3" s="1"/>
  <c r="BI274" i="3"/>
  <c r="BH274" i="3"/>
  <c r="BG274" i="3"/>
  <c r="BE274" i="3"/>
  <c r="T274" i="3"/>
  <c r="R274" i="3"/>
  <c r="P274" i="3"/>
  <c r="BK274" i="3"/>
  <c r="J274" i="3"/>
  <c r="BF274" i="3" s="1"/>
  <c r="BI273" i="3"/>
  <c r="BH273" i="3"/>
  <c r="BG273" i="3"/>
  <c r="BE273" i="3"/>
  <c r="T273" i="3"/>
  <c r="R273" i="3"/>
  <c r="P273" i="3"/>
  <c r="BK273" i="3"/>
  <c r="J273" i="3"/>
  <c r="BF273" i="3" s="1"/>
  <c r="BI269" i="3"/>
  <c r="BH269" i="3"/>
  <c r="BG269" i="3"/>
  <c r="BE269" i="3"/>
  <c r="T269" i="3"/>
  <c r="R269" i="3"/>
  <c r="P269" i="3"/>
  <c r="BK269" i="3"/>
  <c r="J269" i="3"/>
  <c r="BF269" i="3" s="1"/>
  <c r="BI268" i="3"/>
  <c r="BH268" i="3"/>
  <c r="BG268" i="3"/>
  <c r="BE268" i="3"/>
  <c r="T268" i="3"/>
  <c r="R268" i="3"/>
  <c r="P268" i="3"/>
  <c r="BK268" i="3"/>
  <c r="J268" i="3"/>
  <c r="BF268" i="3" s="1"/>
  <c r="BI267" i="3"/>
  <c r="BH267" i="3"/>
  <c r="BG267" i="3"/>
  <c r="BE267" i="3"/>
  <c r="T267" i="3"/>
  <c r="R267" i="3"/>
  <c r="P267" i="3"/>
  <c r="BK267" i="3"/>
  <c r="J267" i="3"/>
  <c r="BF267" i="3" s="1"/>
  <c r="BI266" i="3"/>
  <c r="BH266" i="3"/>
  <c r="BG266" i="3"/>
  <c r="BE266" i="3"/>
  <c r="T266" i="3"/>
  <c r="R266" i="3"/>
  <c r="P266" i="3"/>
  <c r="BK266" i="3"/>
  <c r="J266" i="3"/>
  <c r="BF266" i="3" s="1"/>
  <c r="BI265" i="3"/>
  <c r="BH265" i="3"/>
  <c r="BG265" i="3"/>
  <c r="BE265" i="3"/>
  <c r="T265" i="3"/>
  <c r="R265" i="3"/>
  <c r="P265" i="3"/>
  <c r="BK265" i="3"/>
  <c r="J265" i="3"/>
  <c r="BF265" i="3" s="1"/>
  <c r="BI264" i="3"/>
  <c r="BH264" i="3"/>
  <c r="BG264" i="3"/>
  <c r="BE264" i="3"/>
  <c r="T264" i="3"/>
  <c r="R264" i="3"/>
  <c r="P264" i="3"/>
  <c r="BK264" i="3"/>
  <c r="J264" i="3"/>
  <c r="BF264" i="3" s="1"/>
  <c r="BI263" i="3"/>
  <c r="BH263" i="3"/>
  <c r="BG263" i="3"/>
  <c r="BE263" i="3"/>
  <c r="T263" i="3"/>
  <c r="R263" i="3"/>
  <c r="P263" i="3"/>
  <c r="BK263" i="3"/>
  <c r="J263" i="3"/>
  <c r="BF263" i="3" s="1"/>
  <c r="BI262" i="3"/>
  <c r="BH262" i="3"/>
  <c r="BG262" i="3"/>
  <c r="BE262" i="3"/>
  <c r="T262" i="3"/>
  <c r="R262" i="3"/>
  <c r="P262" i="3"/>
  <c r="BK262" i="3"/>
  <c r="J262" i="3"/>
  <c r="BF262" i="3" s="1"/>
  <c r="BI261" i="3"/>
  <c r="BH261" i="3"/>
  <c r="BG261" i="3"/>
  <c r="BE261" i="3"/>
  <c r="T261" i="3"/>
  <c r="R261" i="3"/>
  <c r="P261" i="3"/>
  <c r="BK261" i="3"/>
  <c r="J261" i="3"/>
  <c r="BF261" i="3" s="1"/>
  <c r="BI260" i="3"/>
  <c r="BH260" i="3"/>
  <c r="BG260" i="3"/>
  <c r="BE260" i="3"/>
  <c r="T260" i="3"/>
  <c r="R260" i="3"/>
  <c r="P260" i="3"/>
  <c r="BK260" i="3"/>
  <c r="J260" i="3"/>
  <c r="BF260" i="3" s="1"/>
  <c r="BI259" i="3"/>
  <c r="BH259" i="3"/>
  <c r="BG259" i="3"/>
  <c r="BE259" i="3"/>
  <c r="T259" i="3"/>
  <c r="R259" i="3"/>
  <c r="P259" i="3"/>
  <c r="BK259" i="3"/>
  <c r="J259" i="3"/>
  <c r="BF259" i="3" s="1"/>
  <c r="BI258" i="3"/>
  <c r="BH258" i="3"/>
  <c r="BG258" i="3"/>
  <c r="BE258" i="3"/>
  <c r="T258" i="3"/>
  <c r="R258" i="3"/>
  <c r="P258" i="3"/>
  <c r="BK258" i="3"/>
  <c r="J258" i="3"/>
  <c r="BF258" i="3" s="1"/>
  <c r="BI257" i="3"/>
  <c r="BH257" i="3"/>
  <c r="BG257" i="3"/>
  <c r="BE257" i="3"/>
  <c r="T257" i="3"/>
  <c r="R257" i="3"/>
  <c r="P257" i="3"/>
  <c r="BK257" i="3"/>
  <c r="J257" i="3"/>
  <c r="BF257" i="3" s="1"/>
  <c r="BI256" i="3"/>
  <c r="BH256" i="3"/>
  <c r="BG256" i="3"/>
  <c r="BE256" i="3"/>
  <c r="T256" i="3"/>
  <c r="R256" i="3"/>
  <c r="P256" i="3"/>
  <c r="BK256" i="3"/>
  <c r="J256" i="3"/>
  <c r="BF256" i="3" s="1"/>
  <c r="BI255" i="3"/>
  <c r="BH255" i="3"/>
  <c r="BG255" i="3"/>
  <c r="BE255" i="3"/>
  <c r="T255" i="3"/>
  <c r="R255" i="3"/>
  <c r="P255" i="3"/>
  <c r="BK255" i="3"/>
  <c r="J255" i="3"/>
  <c r="BF255" i="3" s="1"/>
  <c r="BI254" i="3"/>
  <c r="BH254" i="3"/>
  <c r="BG254" i="3"/>
  <c r="BE254" i="3"/>
  <c r="T254" i="3"/>
  <c r="R254" i="3"/>
  <c r="P254" i="3"/>
  <c r="BK254" i="3"/>
  <c r="J254" i="3"/>
  <c r="BF254" i="3" s="1"/>
  <c r="BI253" i="3"/>
  <c r="BH253" i="3"/>
  <c r="BG253" i="3"/>
  <c r="BE253" i="3"/>
  <c r="T253" i="3"/>
  <c r="R253" i="3"/>
  <c r="P253" i="3"/>
  <c r="BK253" i="3"/>
  <c r="J253" i="3"/>
  <c r="BF253" i="3" s="1"/>
  <c r="BI252" i="3"/>
  <c r="BH252" i="3"/>
  <c r="BG252" i="3"/>
  <c r="BE252" i="3"/>
  <c r="T252" i="3"/>
  <c r="R252" i="3"/>
  <c r="P252" i="3"/>
  <c r="BK252" i="3"/>
  <c r="J252" i="3"/>
  <c r="BF252" i="3" s="1"/>
  <c r="BI251" i="3"/>
  <c r="BH251" i="3"/>
  <c r="BG251" i="3"/>
  <c r="BE251" i="3"/>
  <c r="T251" i="3"/>
  <c r="R251" i="3"/>
  <c r="P251" i="3"/>
  <c r="BK251" i="3"/>
  <c r="J251" i="3"/>
  <c r="BF251" i="3" s="1"/>
  <c r="BI250" i="3"/>
  <c r="BH250" i="3"/>
  <c r="BG250" i="3"/>
  <c r="BE250" i="3"/>
  <c r="T250" i="3"/>
  <c r="R250" i="3"/>
  <c r="P250" i="3"/>
  <c r="BK250" i="3"/>
  <c r="J250" i="3"/>
  <c r="BF250" i="3" s="1"/>
  <c r="BI249" i="3"/>
  <c r="BH249" i="3"/>
  <c r="BG249" i="3"/>
  <c r="BE249" i="3"/>
  <c r="T249" i="3"/>
  <c r="R249" i="3"/>
  <c r="P249" i="3"/>
  <c r="BK249" i="3"/>
  <c r="J249" i="3"/>
  <c r="BF249" i="3" s="1"/>
  <c r="BI247" i="3"/>
  <c r="BH247" i="3"/>
  <c r="BG247" i="3"/>
  <c r="BE247" i="3"/>
  <c r="T247" i="3"/>
  <c r="R247" i="3"/>
  <c r="P247" i="3"/>
  <c r="BK247" i="3"/>
  <c r="J247" i="3"/>
  <c r="BF247" i="3" s="1"/>
  <c r="BI246" i="3"/>
  <c r="BH246" i="3"/>
  <c r="BG246" i="3"/>
  <c r="BE246" i="3"/>
  <c r="T246" i="3"/>
  <c r="R246" i="3"/>
  <c r="P246" i="3"/>
  <c r="BK246" i="3"/>
  <c r="J246" i="3"/>
  <c r="BF246" i="3" s="1"/>
  <c r="BI245" i="3"/>
  <c r="BH245" i="3"/>
  <c r="BG245" i="3"/>
  <c r="BE245" i="3"/>
  <c r="T245" i="3"/>
  <c r="R245" i="3"/>
  <c r="P245" i="3"/>
  <c r="BK245" i="3"/>
  <c r="J245" i="3"/>
  <c r="BF245" i="3" s="1"/>
  <c r="BI244" i="3"/>
  <c r="BH244" i="3"/>
  <c r="BG244" i="3"/>
  <c r="BE244" i="3"/>
  <c r="T244" i="3"/>
  <c r="R244" i="3"/>
  <c r="P244" i="3"/>
  <c r="BK244" i="3"/>
  <c r="J244" i="3"/>
  <c r="BF244" i="3" s="1"/>
  <c r="BI243" i="3"/>
  <c r="BH243" i="3"/>
  <c r="BG243" i="3"/>
  <c r="BE243" i="3"/>
  <c r="T243" i="3"/>
  <c r="R243" i="3"/>
  <c r="P243" i="3"/>
  <c r="BK243" i="3"/>
  <c r="J243" i="3"/>
  <c r="BF243" i="3" s="1"/>
  <c r="BI242" i="3"/>
  <c r="BH242" i="3"/>
  <c r="BG242" i="3"/>
  <c r="BE242" i="3"/>
  <c r="T242" i="3"/>
  <c r="R242" i="3"/>
  <c r="P242" i="3"/>
  <c r="BK242" i="3"/>
  <c r="J242" i="3"/>
  <c r="BF242" i="3" s="1"/>
  <c r="BI240" i="3"/>
  <c r="BH240" i="3"/>
  <c r="BG240" i="3"/>
  <c r="BE240" i="3"/>
  <c r="T240" i="3"/>
  <c r="R240" i="3"/>
  <c r="P240" i="3"/>
  <c r="BK240" i="3"/>
  <c r="J240" i="3"/>
  <c r="BF240" i="3" s="1"/>
  <c r="BI239" i="3"/>
  <c r="BH239" i="3"/>
  <c r="BG239" i="3"/>
  <c r="BE239" i="3"/>
  <c r="T239" i="3"/>
  <c r="R239" i="3"/>
  <c r="P239" i="3"/>
  <c r="BK239" i="3"/>
  <c r="J239" i="3"/>
  <c r="BF239" i="3" s="1"/>
  <c r="BI238" i="3"/>
  <c r="BH238" i="3"/>
  <c r="BG238" i="3"/>
  <c r="BE238" i="3"/>
  <c r="T238" i="3"/>
  <c r="R238" i="3"/>
  <c r="P238" i="3"/>
  <c r="BK238" i="3"/>
  <c r="J238" i="3"/>
  <c r="BF238" i="3" s="1"/>
  <c r="BI236" i="3"/>
  <c r="BH236" i="3"/>
  <c r="BG236" i="3"/>
  <c r="BE236" i="3"/>
  <c r="T236" i="3"/>
  <c r="R236" i="3"/>
  <c r="P236" i="3"/>
  <c r="BK236" i="3"/>
  <c r="J236" i="3"/>
  <c r="BF236" i="3" s="1"/>
  <c r="BI233" i="3"/>
  <c r="BH233" i="3"/>
  <c r="BG233" i="3"/>
  <c r="BE233" i="3"/>
  <c r="T233" i="3"/>
  <c r="T232" i="3" s="1"/>
  <c r="R233" i="3"/>
  <c r="R232" i="3" s="1"/>
  <c r="P233" i="3"/>
  <c r="P232" i="3" s="1"/>
  <c r="BK233" i="3"/>
  <c r="J233" i="3"/>
  <c r="BF233" i="3" s="1"/>
  <c r="BI231" i="3"/>
  <c r="BH231" i="3"/>
  <c r="BG231" i="3"/>
  <c r="BE231" i="3"/>
  <c r="T231" i="3"/>
  <c r="R231" i="3"/>
  <c r="P231" i="3"/>
  <c r="BK231" i="3"/>
  <c r="J231" i="3"/>
  <c r="BF231" i="3" s="1"/>
  <c r="BI230" i="3"/>
  <c r="BH230" i="3"/>
  <c r="BG230" i="3"/>
  <c r="BE230" i="3"/>
  <c r="T230" i="3"/>
  <c r="R230" i="3"/>
  <c r="P230" i="3"/>
  <c r="BK230" i="3"/>
  <c r="J230" i="3"/>
  <c r="BF230" i="3" s="1"/>
  <c r="BI229" i="3"/>
  <c r="BH229" i="3"/>
  <c r="BG229" i="3"/>
  <c r="BE229" i="3"/>
  <c r="T229" i="3"/>
  <c r="R229" i="3"/>
  <c r="P229" i="3"/>
  <c r="BK229" i="3"/>
  <c r="J229" i="3"/>
  <c r="BF229" i="3" s="1"/>
  <c r="BI228" i="3"/>
  <c r="BH228" i="3"/>
  <c r="BG228" i="3"/>
  <c r="BE228" i="3"/>
  <c r="T228" i="3"/>
  <c r="R228" i="3"/>
  <c r="P228" i="3"/>
  <c r="BK228" i="3"/>
  <c r="J228" i="3"/>
  <c r="BF228" i="3" s="1"/>
  <c r="BI227" i="3"/>
  <c r="BH227" i="3"/>
  <c r="BG227" i="3"/>
  <c r="BE227" i="3"/>
  <c r="T227" i="3"/>
  <c r="R227" i="3"/>
  <c r="P227" i="3"/>
  <c r="BK227" i="3"/>
  <c r="J227" i="3"/>
  <c r="BF227" i="3" s="1"/>
  <c r="BI226" i="3"/>
  <c r="BH226" i="3"/>
  <c r="BG226" i="3"/>
  <c r="BE226" i="3"/>
  <c r="T226" i="3"/>
  <c r="R226" i="3"/>
  <c r="P226" i="3"/>
  <c r="BK226" i="3"/>
  <c r="J226" i="3"/>
  <c r="BF226" i="3" s="1"/>
  <c r="BI225" i="3"/>
  <c r="BH225" i="3"/>
  <c r="BG225" i="3"/>
  <c r="BE225" i="3"/>
  <c r="T225" i="3"/>
  <c r="R225" i="3"/>
  <c r="P225" i="3"/>
  <c r="BK225" i="3"/>
  <c r="J225" i="3"/>
  <c r="BF225" i="3" s="1"/>
  <c r="BI224" i="3"/>
  <c r="BH224" i="3"/>
  <c r="BG224" i="3"/>
  <c r="BE224" i="3"/>
  <c r="T224" i="3"/>
  <c r="R224" i="3"/>
  <c r="P224" i="3"/>
  <c r="BK224" i="3"/>
  <c r="J224" i="3"/>
  <c r="BF224" i="3" s="1"/>
  <c r="BI223" i="3"/>
  <c r="BH223" i="3"/>
  <c r="BG223" i="3"/>
  <c r="BE223" i="3"/>
  <c r="T223" i="3"/>
  <c r="R223" i="3"/>
  <c r="P223" i="3"/>
  <c r="BK223" i="3"/>
  <c r="J223" i="3"/>
  <c r="BF223" i="3" s="1"/>
  <c r="BI221" i="3"/>
  <c r="BH221" i="3"/>
  <c r="BG221" i="3"/>
  <c r="BE221" i="3"/>
  <c r="T221" i="3"/>
  <c r="R221" i="3"/>
  <c r="P221" i="3"/>
  <c r="BK221" i="3"/>
  <c r="J221" i="3"/>
  <c r="BF221" i="3" s="1"/>
  <c r="BI220" i="3"/>
  <c r="BH220" i="3"/>
  <c r="BG220" i="3"/>
  <c r="BE220" i="3"/>
  <c r="T220" i="3"/>
  <c r="R220" i="3"/>
  <c r="P220" i="3"/>
  <c r="BK220" i="3"/>
  <c r="J220" i="3"/>
  <c r="BF220" i="3" s="1"/>
  <c r="BI219" i="3"/>
  <c r="BH219" i="3"/>
  <c r="BG219" i="3"/>
  <c r="BE219" i="3"/>
  <c r="T219" i="3"/>
  <c r="R219" i="3"/>
  <c r="P219" i="3"/>
  <c r="BK219" i="3"/>
  <c r="J219" i="3"/>
  <c r="BF219" i="3" s="1"/>
  <c r="BI218" i="3"/>
  <c r="BH218" i="3"/>
  <c r="BG218" i="3"/>
  <c r="BE218" i="3"/>
  <c r="T218" i="3"/>
  <c r="R218" i="3"/>
  <c r="P218" i="3"/>
  <c r="BK218" i="3"/>
  <c r="J218" i="3"/>
  <c r="BF218" i="3" s="1"/>
  <c r="BI217" i="3"/>
  <c r="BH217" i="3"/>
  <c r="BG217" i="3"/>
  <c r="BE217" i="3"/>
  <c r="T217" i="3"/>
  <c r="R217" i="3"/>
  <c r="P217" i="3"/>
  <c r="BK217" i="3"/>
  <c r="J217" i="3"/>
  <c r="BF217" i="3" s="1"/>
  <c r="BI216" i="3"/>
  <c r="BH216" i="3"/>
  <c r="BG216" i="3"/>
  <c r="BE216" i="3"/>
  <c r="T216" i="3"/>
  <c r="R216" i="3"/>
  <c r="P216" i="3"/>
  <c r="BK216" i="3"/>
  <c r="J216" i="3"/>
  <c r="BF216" i="3" s="1"/>
  <c r="BI215" i="3"/>
  <c r="BH215" i="3"/>
  <c r="BG215" i="3"/>
  <c r="BE215" i="3"/>
  <c r="T215" i="3"/>
  <c r="R215" i="3"/>
  <c r="P215" i="3"/>
  <c r="BK215" i="3"/>
  <c r="J215" i="3"/>
  <c r="BF215" i="3" s="1"/>
  <c r="BI214" i="3"/>
  <c r="BH214" i="3"/>
  <c r="BG214" i="3"/>
  <c r="BE214" i="3"/>
  <c r="T214" i="3"/>
  <c r="R214" i="3"/>
  <c r="P214" i="3"/>
  <c r="BK214" i="3"/>
  <c r="J214" i="3"/>
  <c r="BF214" i="3" s="1"/>
  <c r="BI213" i="3"/>
  <c r="BH213" i="3"/>
  <c r="BG213" i="3"/>
  <c r="BE213" i="3"/>
  <c r="T213" i="3"/>
  <c r="R213" i="3"/>
  <c r="P213" i="3"/>
  <c r="BK213" i="3"/>
  <c r="J213" i="3"/>
  <c r="BF213" i="3" s="1"/>
  <c r="BI210" i="3"/>
  <c r="BH210" i="3"/>
  <c r="BG210" i="3"/>
  <c r="BE210" i="3"/>
  <c r="T210" i="3"/>
  <c r="R210" i="3"/>
  <c r="P210" i="3"/>
  <c r="BK210" i="3"/>
  <c r="J210" i="3"/>
  <c r="BF210" i="3" s="1"/>
  <c r="BI209" i="3"/>
  <c r="BH209" i="3"/>
  <c r="BG209" i="3"/>
  <c r="BE209" i="3"/>
  <c r="T209" i="3"/>
  <c r="R209" i="3"/>
  <c r="P209" i="3"/>
  <c r="BK209" i="3"/>
  <c r="J209" i="3"/>
  <c r="BF209" i="3" s="1"/>
  <c r="BI208" i="3"/>
  <c r="BH208" i="3"/>
  <c r="BG208" i="3"/>
  <c r="BE208" i="3"/>
  <c r="T208" i="3"/>
  <c r="R208" i="3"/>
  <c r="P208" i="3"/>
  <c r="BK208" i="3"/>
  <c r="J208" i="3"/>
  <c r="BF208" i="3" s="1"/>
  <c r="BI207" i="3"/>
  <c r="BH207" i="3"/>
  <c r="BG207" i="3"/>
  <c r="BE207" i="3"/>
  <c r="T207" i="3"/>
  <c r="R207" i="3"/>
  <c r="P207" i="3"/>
  <c r="BK207" i="3"/>
  <c r="J207" i="3"/>
  <c r="BF207" i="3" s="1"/>
  <c r="BI206" i="3"/>
  <c r="BH206" i="3"/>
  <c r="BG206" i="3"/>
  <c r="BE206" i="3"/>
  <c r="T206" i="3"/>
  <c r="R206" i="3"/>
  <c r="P206" i="3"/>
  <c r="BK206" i="3"/>
  <c r="J206" i="3"/>
  <c r="BF206" i="3" s="1"/>
  <c r="BI205" i="3"/>
  <c r="BH205" i="3"/>
  <c r="BG205" i="3"/>
  <c r="BE205" i="3"/>
  <c r="T205" i="3"/>
  <c r="R205" i="3"/>
  <c r="P205" i="3"/>
  <c r="BK205" i="3"/>
  <c r="J205" i="3"/>
  <c r="BF205" i="3" s="1"/>
  <c r="BI204" i="3"/>
  <c r="BH204" i="3"/>
  <c r="BG204" i="3"/>
  <c r="BE204" i="3"/>
  <c r="T204" i="3"/>
  <c r="R204" i="3"/>
  <c r="P204" i="3"/>
  <c r="BK204" i="3"/>
  <c r="J204" i="3"/>
  <c r="BF204" i="3" s="1"/>
  <c r="BI203" i="3"/>
  <c r="BH203" i="3"/>
  <c r="BG203" i="3"/>
  <c r="BE203" i="3"/>
  <c r="T203" i="3"/>
  <c r="R203" i="3"/>
  <c r="P203" i="3"/>
  <c r="BK203" i="3"/>
  <c r="J203" i="3"/>
  <c r="BF203" i="3" s="1"/>
  <c r="BI202" i="3"/>
  <c r="BH202" i="3"/>
  <c r="BG202" i="3"/>
  <c r="BE202" i="3"/>
  <c r="T202" i="3"/>
  <c r="R202" i="3"/>
  <c r="P202" i="3"/>
  <c r="BK202" i="3"/>
  <c r="J202" i="3"/>
  <c r="BF202" i="3" s="1"/>
  <c r="BI200" i="3"/>
  <c r="BH200" i="3"/>
  <c r="BG200" i="3"/>
  <c r="BE200" i="3"/>
  <c r="T200" i="3"/>
  <c r="R200" i="3"/>
  <c r="P200" i="3"/>
  <c r="BK200" i="3"/>
  <c r="J200" i="3"/>
  <c r="BF200" i="3" s="1"/>
  <c r="BI199" i="3"/>
  <c r="BH199" i="3"/>
  <c r="BG199" i="3"/>
  <c r="BE199" i="3"/>
  <c r="T199" i="3"/>
  <c r="R199" i="3"/>
  <c r="P199" i="3"/>
  <c r="BK199" i="3"/>
  <c r="J199" i="3"/>
  <c r="BF199" i="3" s="1"/>
  <c r="BI190" i="3"/>
  <c r="BH190" i="3"/>
  <c r="BG190" i="3"/>
  <c r="BE190" i="3"/>
  <c r="T190" i="3"/>
  <c r="R190" i="3"/>
  <c r="P190" i="3"/>
  <c r="BK190" i="3"/>
  <c r="J190" i="3"/>
  <c r="BF190" i="3" s="1"/>
  <c r="BI189" i="3"/>
  <c r="BH189" i="3"/>
  <c r="BG189" i="3"/>
  <c r="BE189" i="3"/>
  <c r="T189" i="3"/>
  <c r="R189" i="3"/>
  <c r="P189" i="3"/>
  <c r="BK189" i="3"/>
  <c r="J189" i="3"/>
  <c r="BF189" i="3" s="1"/>
  <c r="BI187" i="3"/>
  <c r="BH187" i="3"/>
  <c r="BG187" i="3"/>
  <c r="BE187" i="3"/>
  <c r="T187" i="3"/>
  <c r="R187" i="3"/>
  <c r="P187" i="3"/>
  <c r="BK187" i="3"/>
  <c r="J187" i="3"/>
  <c r="BF187" i="3" s="1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P185" i="3"/>
  <c r="BK185" i="3"/>
  <c r="J185" i="3"/>
  <c r="BF185" i="3" s="1"/>
  <c r="BI184" i="3"/>
  <c r="BH184" i="3"/>
  <c r="BG184" i="3"/>
  <c r="BE184" i="3"/>
  <c r="T184" i="3"/>
  <c r="R184" i="3"/>
  <c r="P184" i="3"/>
  <c r="BK184" i="3"/>
  <c r="J184" i="3"/>
  <c r="BF184" i="3" s="1"/>
  <c r="BI183" i="3"/>
  <c r="BH183" i="3"/>
  <c r="BG183" i="3"/>
  <c r="BE183" i="3"/>
  <c r="T183" i="3"/>
  <c r="R183" i="3"/>
  <c r="P183" i="3"/>
  <c r="BK183" i="3"/>
  <c r="J183" i="3"/>
  <c r="BF183" i="3" s="1"/>
  <c r="BI182" i="3"/>
  <c r="BH182" i="3"/>
  <c r="BG182" i="3"/>
  <c r="BE182" i="3"/>
  <c r="T182" i="3"/>
  <c r="R182" i="3"/>
  <c r="P182" i="3"/>
  <c r="BK182" i="3"/>
  <c r="J182" i="3"/>
  <c r="BF182" i="3" s="1"/>
  <c r="BI181" i="3"/>
  <c r="BH181" i="3"/>
  <c r="BG181" i="3"/>
  <c r="BE181" i="3"/>
  <c r="T181" i="3"/>
  <c r="R181" i="3"/>
  <c r="P181" i="3"/>
  <c r="BK181" i="3"/>
  <c r="J181" i="3"/>
  <c r="BF181" i="3" s="1"/>
  <c r="BI180" i="3"/>
  <c r="BH180" i="3"/>
  <c r="BG180" i="3"/>
  <c r="BE180" i="3"/>
  <c r="T180" i="3"/>
  <c r="R180" i="3"/>
  <c r="P180" i="3"/>
  <c r="BK180" i="3"/>
  <c r="J180" i="3"/>
  <c r="BF180" i="3" s="1"/>
  <c r="BI178" i="3"/>
  <c r="BH178" i="3"/>
  <c r="BG178" i="3"/>
  <c r="BE178" i="3"/>
  <c r="T178" i="3"/>
  <c r="R178" i="3"/>
  <c r="P178" i="3"/>
  <c r="BK178" i="3"/>
  <c r="J178" i="3"/>
  <c r="BF178" i="3" s="1"/>
  <c r="BI177" i="3"/>
  <c r="BH177" i="3"/>
  <c r="BG177" i="3"/>
  <c r="BE177" i="3"/>
  <c r="T177" i="3"/>
  <c r="R177" i="3"/>
  <c r="P177" i="3"/>
  <c r="BK177" i="3"/>
  <c r="J177" i="3"/>
  <c r="BF177" i="3" s="1"/>
  <c r="BI176" i="3"/>
  <c r="BH176" i="3"/>
  <c r="BG176" i="3"/>
  <c r="BE176" i="3"/>
  <c r="T176" i="3"/>
  <c r="R176" i="3"/>
  <c r="P176" i="3"/>
  <c r="BK176" i="3"/>
  <c r="J176" i="3"/>
  <c r="BF176" i="3" s="1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R171" i="3"/>
  <c r="P171" i="3"/>
  <c r="BK171" i="3"/>
  <c r="J171" i="3"/>
  <c r="BF171" i="3" s="1"/>
  <c r="BI170" i="3"/>
  <c r="BH170" i="3"/>
  <c r="BG170" i="3"/>
  <c r="BE170" i="3"/>
  <c r="T170" i="3"/>
  <c r="R170" i="3"/>
  <c r="P170" i="3"/>
  <c r="BK170" i="3"/>
  <c r="J170" i="3"/>
  <c r="BF170" i="3" s="1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 s="1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P166" i="3"/>
  <c r="BK166" i="3"/>
  <c r="J166" i="3"/>
  <c r="BF166" i="3" s="1"/>
  <c r="BI165" i="3"/>
  <c r="BH165" i="3"/>
  <c r="BG165" i="3"/>
  <c r="BE165" i="3"/>
  <c r="T165" i="3"/>
  <c r="R165" i="3"/>
  <c r="P165" i="3"/>
  <c r="BK165" i="3"/>
  <c r="J165" i="3"/>
  <c r="BF165" i="3" s="1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R162" i="3"/>
  <c r="P162" i="3"/>
  <c r="BK162" i="3"/>
  <c r="J162" i="3"/>
  <c r="BF162" i="3" s="1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 s="1"/>
  <c r="BI159" i="3"/>
  <c r="BH159" i="3"/>
  <c r="BG159" i="3"/>
  <c r="BE159" i="3"/>
  <c r="T159" i="3"/>
  <c r="R159" i="3"/>
  <c r="P159" i="3"/>
  <c r="BK159" i="3"/>
  <c r="J159" i="3"/>
  <c r="BF159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P155" i="3"/>
  <c r="BK155" i="3"/>
  <c r="J155" i="3"/>
  <c r="BF155" i="3" s="1"/>
  <c r="BI154" i="3"/>
  <c r="BH154" i="3"/>
  <c r="BG154" i="3"/>
  <c r="BE154" i="3"/>
  <c r="T154" i="3"/>
  <c r="R154" i="3"/>
  <c r="P154" i="3"/>
  <c r="BK154" i="3"/>
  <c r="J154" i="3"/>
  <c r="BF154" i="3" s="1"/>
  <c r="BI153" i="3"/>
  <c r="BH153" i="3"/>
  <c r="BG153" i="3"/>
  <c r="BE153" i="3"/>
  <c r="T153" i="3"/>
  <c r="R153" i="3"/>
  <c r="P153" i="3"/>
  <c r="BK153" i="3"/>
  <c r="J153" i="3"/>
  <c r="BF153" i="3" s="1"/>
  <c r="BI152" i="3"/>
  <c r="BH152" i="3"/>
  <c r="BG152" i="3"/>
  <c r="BE152" i="3"/>
  <c r="T152" i="3"/>
  <c r="R152" i="3"/>
  <c r="P152" i="3"/>
  <c r="BK152" i="3"/>
  <c r="J152" i="3"/>
  <c r="BF152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 s="1"/>
  <c r="F139" i="3"/>
  <c r="F89" i="3"/>
  <c r="E87" i="3"/>
  <c r="J24" i="3"/>
  <c r="E24" i="3"/>
  <c r="J142" i="3" s="1"/>
  <c r="J23" i="3"/>
  <c r="J21" i="3"/>
  <c r="E21" i="3"/>
  <c r="J91" i="3" s="1"/>
  <c r="J20" i="3"/>
  <c r="J18" i="3"/>
  <c r="E18" i="3"/>
  <c r="F142" i="3" s="1"/>
  <c r="J17" i="3"/>
  <c r="J15" i="3"/>
  <c r="E15" i="3"/>
  <c r="F141" i="3" s="1"/>
  <c r="J14" i="3"/>
  <c r="J12" i="3"/>
  <c r="J89" i="3" s="1"/>
  <c r="E7" i="3"/>
  <c r="E135" i="3" s="1"/>
  <c r="J37" i="2"/>
  <c r="J36" i="2"/>
  <c r="AY95" i="1" s="1"/>
  <c r="J35" i="2"/>
  <c r="AX95" i="1" s="1"/>
  <c r="BI182" i="2"/>
  <c r="BH182" i="2"/>
  <c r="BG182" i="2"/>
  <c r="BE182" i="2"/>
  <c r="T182" i="2"/>
  <c r="T181" i="2" s="1"/>
  <c r="R182" i="2"/>
  <c r="R181" i="2" s="1"/>
  <c r="P182" i="2"/>
  <c r="P181" i="2" s="1"/>
  <c r="BK182" i="2"/>
  <c r="BK181" i="2" s="1"/>
  <c r="J181" i="2" s="1"/>
  <c r="J107" i="2" s="1"/>
  <c r="J182" i="2"/>
  <c r="BF182" i="2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T178" i="2" s="1"/>
  <c r="R179" i="2"/>
  <c r="R178" i="2" s="1"/>
  <c r="P179" i="2"/>
  <c r="BK179" i="2"/>
  <c r="J179" i="2"/>
  <c r="BF179" i="2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 s="1"/>
  <c r="BI175" i="2"/>
  <c r="BH175" i="2"/>
  <c r="BG175" i="2"/>
  <c r="BE175" i="2"/>
  <c r="T175" i="2"/>
  <c r="R175" i="2"/>
  <c r="R174" i="2" s="1"/>
  <c r="P175" i="2"/>
  <c r="BK175" i="2"/>
  <c r="J175" i="2"/>
  <c r="BF175" i="2"/>
  <c r="BI173" i="2"/>
  <c r="BH173" i="2"/>
  <c r="BG173" i="2"/>
  <c r="BE173" i="2"/>
  <c r="T173" i="2"/>
  <c r="T172" i="2" s="1"/>
  <c r="R173" i="2"/>
  <c r="R172" i="2" s="1"/>
  <c r="P173" i="2"/>
  <c r="P172" i="2" s="1"/>
  <c r="BK173" i="2"/>
  <c r="BK172" i="2" s="1"/>
  <c r="J172" i="2" s="1"/>
  <c r="J104" i="2" s="1"/>
  <c r="J173" i="2"/>
  <c r="BF173" i="2"/>
  <c r="BI171" i="2"/>
  <c r="BH171" i="2"/>
  <c r="BG171" i="2"/>
  <c r="BE171" i="2"/>
  <c r="T171" i="2"/>
  <c r="R171" i="2"/>
  <c r="P171" i="2"/>
  <c r="BK171" i="2"/>
  <c r="J171" i="2"/>
  <c r="BF171" i="2" s="1"/>
  <c r="BI169" i="2"/>
  <c r="BH169" i="2"/>
  <c r="BG169" i="2"/>
  <c r="BE169" i="2"/>
  <c r="T169" i="2"/>
  <c r="R169" i="2"/>
  <c r="P169" i="2"/>
  <c r="BK169" i="2"/>
  <c r="J169" i="2"/>
  <c r="BF169" i="2" s="1"/>
  <c r="BI167" i="2"/>
  <c r="BH167" i="2"/>
  <c r="BG167" i="2"/>
  <c r="BE167" i="2"/>
  <c r="T167" i="2"/>
  <c r="T166" i="2" s="1"/>
  <c r="R167" i="2"/>
  <c r="R166" i="2" s="1"/>
  <c r="P167" i="2"/>
  <c r="P166" i="2" s="1"/>
  <c r="BK167" i="2"/>
  <c r="BK166" i="2" s="1"/>
  <c r="J166" i="2" s="1"/>
  <c r="J102" i="2" s="1"/>
  <c r="J167" i="2"/>
  <c r="BF167" i="2" s="1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P164" i="2"/>
  <c r="BK164" i="2"/>
  <c r="J164" i="2"/>
  <c r="BF164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P160" i="2" s="1"/>
  <c r="BK161" i="2"/>
  <c r="BK160" i="2" s="1"/>
  <c r="J161" i="2"/>
  <c r="BF161" i="2" s="1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R155" i="2" s="1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BK155" i="2" s="1"/>
  <c r="J155" i="2" s="1"/>
  <c r="J100" i="2" s="1"/>
  <c r="J156" i="2"/>
  <c r="BF156" i="2" s="1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R150" i="2"/>
  <c r="P150" i="2"/>
  <c r="BK150" i="2"/>
  <c r="J150" i="2"/>
  <c r="BF150" i="2" s="1"/>
  <c r="BI149" i="2"/>
  <c r="BH149" i="2"/>
  <c r="BG149" i="2"/>
  <c r="BE149" i="2"/>
  <c r="T149" i="2"/>
  <c r="R149" i="2"/>
  <c r="P149" i="2"/>
  <c r="BK149" i="2"/>
  <c r="J149" i="2"/>
  <c r="BF149" i="2" s="1"/>
  <c r="BI148" i="2"/>
  <c r="BH148" i="2"/>
  <c r="BG148" i="2"/>
  <c r="BE148" i="2"/>
  <c r="T148" i="2"/>
  <c r="R148" i="2"/>
  <c r="P148" i="2"/>
  <c r="BK148" i="2"/>
  <c r="J148" i="2"/>
  <c r="BF148" i="2" s="1"/>
  <c r="BI147" i="2"/>
  <c r="BH147" i="2"/>
  <c r="BG147" i="2"/>
  <c r="BE147" i="2"/>
  <c r="T147" i="2"/>
  <c r="R147" i="2"/>
  <c r="P147" i="2"/>
  <c r="BK147" i="2"/>
  <c r="J147" i="2"/>
  <c r="BF147" i="2" s="1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F141" i="2" s="1"/>
  <c r="BI140" i="2"/>
  <c r="BH140" i="2"/>
  <c r="BG140" i="2"/>
  <c r="BE140" i="2"/>
  <c r="T140" i="2"/>
  <c r="R140" i="2"/>
  <c r="P140" i="2"/>
  <c r="BK140" i="2"/>
  <c r="J140" i="2"/>
  <c r="BF140" i="2" s="1"/>
  <c r="BI139" i="2"/>
  <c r="BH139" i="2"/>
  <c r="BG139" i="2"/>
  <c r="BE139" i="2"/>
  <c r="T139" i="2"/>
  <c r="R139" i="2"/>
  <c r="P139" i="2"/>
  <c r="BK139" i="2"/>
  <c r="J139" i="2"/>
  <c r="BF139" i="2" s="1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BE137" i="2"/>
  <c r="T137" i="2"/>
  <c r="R137" i="2"/>
  <c r="P137" i="2"/>
  <c r="BK137" i="2"/>
  <c r="J137" i="2"/>
  <c r="BF137" i="2" s="1"/>
  <c r="BI136" i="2"/>
  <c r="BH136" i="2"/>
  <c r="BG136" i="2"/>
  <c r="BE136" i="2"/>
  <c r="T136" i="2"/>
  <c r="R136" i="2"/>
  <c r="P136" i="2"/>
  <c r="BK136" i="2"/>
  <c r="J136" i="2"/>
  <c r="BF136" i="2" s="1"/>
  <c r="BI135" i="2"/>
  <c r="BH135" i="2"/>
  <c r="BG135" i="2"/>
  <c r="BE135" i="2"/>
  <c r="T135" i="2"/>
  <c r="R135" i="2"/>
  <c r="P135" i="2"/>
  <c r="BK135" i="2"/>
  <c r="J135" i="2"/>
  <c r="BF135" i="2" s="1"/>
  <c r="BI134" i="2"/>
  <c r="BH134" i="2"/>
  <c r="BG134" i="2"/>
  <c r="BE134" i="2"/>
  <c r="T134" i="2"/>
  <c r="R134" i="2"/>
  <c r="P134" i="2"/>
  <c r="BK134" i="2"/>
  <c r="J134" i="2"/>
  <c r="BF134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 s="1"/>
  <c r="BI131" i="2"/>
  <c r="BH131" i="2"/>
  <c r="BG131" i="2"/>
  <c r="BE131" i="2"/>
  <c r="T131" i="2"/>
  <c r="R131" i="2"/>
  <c r="P131" i="2"/>
  <c r="BK131" i="2"/>
  <c r="J131" i="2"/>
  <c r="BF131" i="2" s="1"/>
  <c r="BI130" i="2"/>
  <c r="BH130" i="2"/>
  <c r="BG130" i="2"/>
  <c r="BE130" i="2"/>
  <c r="T130" i="2"/>
  <c r="R130" i="2"/>
  <c r="P130" i="2"/>
  <c r="BK130" i="2"/>
  <c r="J130" i="2"/>
  <c r="BF130" i="2" s="1"/>
  <c r="F121" i="2"/>
  <c r="E119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92" i="2" s="1"/>
  <c r="J17" i="2"/>
  <c r="J15" i="2"/>
  <c r="E15" i="2"/>
  <c r="F123" i="2" s="1"/>
  <c r="J14" i="2"/>
  <c r="J12" i="2"/>
  <c r="J121" i="2" s="1"/>
  <c r="E7" i="2"/>
  <c r="E117" i="2" s="1"/>
  <c r="AS94" i="1"/>
  <c r="L90" i="1"/>
  <c r="AM90" i="1"/>
  <c r="AM89" i="1"/>
  <c r="L89" i="1"/>
  <c r="AM87" i="1"/>
  <c r="L87" i="1"/>
  <c r="L85" i="1"/>
  <c r="L84" i="1"/>
  <c r="R168" i="2" l="1"/>
  <c r="T155" i="2"/>
  <c r="R160" i="2"/>
  <c r="BK178" i="2"/>
  <c r="J178" i="2" s="1"/>
  <c r="J106" i="2" s="1"/>
  <c r="BK191" i="3"/>
  <c r="J191" i="3" s="1"/>
  <c r="J102" i="3" s="1"/>
  <c r="BK350" i="3"/>
  <c r="J350" i="3" s="1"/>
  <c r="J115" i="3" s="1"/>
  <c r="BK377" i="3"/>
  <c r="J377" i="3" s="1"/>
  <c r="J119" i="3" s="1"/>
  <c r="T377" i="3"/>
  <c r="BK380" i="3"/>
  <c r="J380" i="3" s="1"/>
  <c r="J120" i="3" s="1"/>
  <c r="BK147" i="3"/>
  <c r="BK158" i="3"/>
  <c r="J158" i="3" s="1"/>
  <c r="J99" i="3" s="1"/>
  <c r="BK222" i="3"/>
  <c r="J222" i="3" s="1"/>
  <c r="J104" i="3" s="1"/>
  <c r="BK235" i="3"/>
  <c r="BK388" i="3"/>
  <c r="J388" i="3" s="1"/>
  <c r="J122" i="3" s="1"/>
  <c r="BK384" i="3"/>
  <c r="J384" i="3" s="1"/>
  <c r="J121" i="3" s="1"/>
  <c r="BK371" i="3"/>
  <c r="BK365" i="3"/>
  <c r="J365" i="3" s="1"/>
  <c r="J116" i="3" s="1"/>
  <c r="BK321" i="3"/>
  <c r="J321" i="3" s="1"/>
  <c r="J114" i="3" s="1"/>
  <c r="BK304" i="3"/>
  <c r="J304" i="3" s="1"/>
  <c r="J113" i="3" s="1"/>
  <c r="BK300" i="3"/>
  <c r="J300" i="3" s="1"/>
  <c r="J112" i="3" s="1"/>
  <c r="BK282" i="3"/>
  <c r="J282" i="3" s="1"/>
  <c r="J111" i="3" s="1"/>
  <c r="BK278" i="3"/>
  <c r="J278" i="3" s="1"/>
  <c r="J110" i="3" s="1"/>
  <c r="BK272" i="3"/>
  <c r="J272" i="3" s="1"/>
  <c r="J109" i="3" s="1"/>
  <c r="BK248" i="3"/>
  <c r="J248" i="3" s="1"/>
  <c r="J108" i="3" s="1"/>
  <c r="BK232" i="3"/>
  <c r="J232" i="3" s="1"/>
  <c r="J105" i="3" s="1"/>
  <c r="BK201" i="3"/>
  <c r="J201" i="3" s="1"/>
  <c r="J103" i="3" s="1"/>
  <c r="BK179" i="3"/>
  <c r="J179" i="3" s="1"/>
  <c r="J101" i="3" s="1"/>
  <c r="BK164" i="3"/>
  <c r="J164" i="3" s="1"/>
  <c r="J100" i="3" s="1"/>
  <c r="BK168" i="2"/>
  <c r="J168" i="2" s="1"/>
  <c r="J103" i="2" s="1"/>
  <c r="BK174" i="2"/>
  <c r="J174" i="2" s="1"/>
  <c r="J105" i="2" s="1"/>
  <c r="BK129" i="2"/>
  <c r="T168" i="2"/>
  <c r="T174" i="2"/>
  <c r="P174" i="2"/>
  <c r="J160" i="2"/>
  <c r="J101" i="2" s="1"/>
  <c r="R129" i="2"/>
  <c r="R128" i="2" s="1"/>
  <c r="J129" i="2"/>
  <c r="J98" i="2" s="1"/>
  <c r="F33" i="2"/>
  <c r="AZ95" i="1" s="1"/>
  <c r="J33" i="2"/>
  <c r="AV95" i="1" s="1"/>
  <c r="T129" i="2"/>
  <c r="T128" i="2" s="1"/>
  <c r="F36" i="2"/>
  <c r="BC95" i="1" s="1"/>
  <c r="J124" i="3"/>
  <c r="R377" i="3"/>
  <c r="P377" i="3"/>
  <c r="T365" i="3"/>
  <c r="T350" i="3"/>
  <c r="T158" i="3"/>
  <c r="P179" i="3"/>
  <c r="P222" i="3"/>
  <c r="T235" i="3"/>
  <c r="P300" i="3"/>
  <c r="T371" i="3"/>
  <c r="J371" i="3"/>
  <c r="J117" i="3" s="1"/>
  <c r="P380" i="3"/>
  <c r="P365" i="3"/>
  <c r="T164" i="3"/>
  <c r="P164" i="3"/>
  <c r="P304" i="3"/>
  <c r="T191" i="3"/>
  <c r="T201" i="3"/>
  <c r="T272" i="3"/>
  <c r="R282" i="3"/>
  <c r="T147" i="3"/>
  <c r="T300" i="3"/>
  <c r="J375" i="3"/>
  <c r="J118" i="3" s="1"/>
  <c r="R380" i="3"/>
  <c r="P272" i="3"/>
  <c r="T278" i="3"/>
  <c r="P147" i="3"/>
  <c r="T321" i="3"/>
  <c r="R350" i="3"/>
  <c r="P371" i="3"/>
  <c r="T380" i="3"/>
  <c r="R164" i="3"/>
  <c r="P350" i="3"/>
  <c r="R191" i="3"/>
  <c r="P235" i="3"/>
  <c r="P278" i="3"/>
  <c r="T282" i="3"/>
  <c r="P282" i="3"/>
  <c r="T304" i="3"/>
  <c r="T375" i="3"/>
  <c r="P158" i="3"/>
  <c r="R179" i="3"/>
  <c r="P191" i="3"/>
  <c r="P375" i="3"/>
  <c r="BK400" i="3"/>
  <c r="J400" i="3" s="1"/>
  <c r="J125" i="3" s="1"/>
  <c r="T179" i="3"/>
  <c r="P201" i="3"/>
  <c r="T222" i="3"/>
  <c r="R321" i="3"/>
  <c r="R400" i="3"/>
  <c r="P321" i="3"/>
  <c r="R371" i="3"/>
  <c r="T400" i="3"/>
  <c r="T248" i="3"/>
  <c r="P248" i="3"/>
  <c r="J139" i="3"/>
  <c r="J124" i="2"/>
  <c r="F124" i="2"/>
  <c r="J141" i="3"/>
  <c r="E85" i="2"/>
  <c r="J123" i="2"/>
  <c r="F91" i="3"/>
  <c r="F91" i="2"/>
  <c r="J89" i="2"/>
  <c r="F37" i="3"/>
  <c r="BD96" i="1" s="1"/>
  <c r="R278" i="3"/>
  <c r="R158" i="3"/>
  <c r="R304" i="3"/>
  <c r="R201" i="3"/>
  <c r="R375" i="3"/>
  <c r="R272" i="3"/>
  <c r="F35" i="3"/>
  <c r="BB96" i="1" s="1"/>
  <c r="R147" i="3"/>
  <c r="R222" i="3"/>
  <c r="R300" i="3"/>
  <c r="R365" i="3"/>
  <c r="F34" i="3"/>
  <c r="BA96" i="1" s="1"/>
  <c r="J34" i="3"/>
  <c r="AW96" i="1" s="1"/>
  <c r="F37" i="2"/>
  <c r="BD95" i="1" s="1"/>
  <c r="P168" i="2"/>
  <c r="P178" i="2"/>
  <c r="E85" i="3"/>
  <c r="J92" i="3"/>
  <c r="R235" i="3"/>
  <c r="F35" i="2"/>
  <c r="BB95" i="1" s="1"/>
  <c r="F36" i="3"/>
  <c r="BC96" i="1" s="1"/>
  <c r="J34" i="2"/>
  <c r="AW95" i="1" s="1"/>
  <c r="F34" i="2"/>
  <c r="BA95" i="1" s="1"/>
  <c r="P155" i="2"/>
  <c r="T160" i="2"/>
  <c r="T154" i="2" s="1"/>
  <c r="F92" i="3"/>
  <c r="J33" i="3"/>
  <c r="AV96" i="1" s="1"/>
  <c r="F33" i="3"/>
  <c r="AZ96" i="1" s="1"/>
  <c r="R248" i="3"/>
  <c r="P129" i="2"/>
  <c r="P128" i="2" s="1"/>
  <c r="R154" i="2"/>
  <c r="BK154" i="2" l="1"/>
  <c r="J154" i="2" s="1"/>
  <c r="J99" i="2" s="1"/>
  <c r="T127" i="2"/>
  <c r="R127" i="2"/>
  <c r="BK128" i="2"/>
  <c r="J128" i="2" s="1"/>
  <c r="J97" i="2" s="1"/>
  <c r="AZ94" i="1"/>
  <c r="AV94" i="1" s="1"/>
  <c r="BC94" i="1"/>
  <c r="AY94" i="1" s="1"/>
  <c r="AT95" i="1"/>
  <c r="T234" i="3"/>
  <c r="T146" i="3"/>
  <c r="P146" i="3"/>
  <c r="R146" i="3"/>
  <c r="P234" i="3"/>
  <c r="BD94" i="1"/>
  <c r="W33" i="1" s="1"/>
  <c r="BB94" i="1"/>
  <c r="AX94" i="1" s="1"/>
  <c r="AT96" i="1"/>
  <c r="BA94" i="1"/>
  <c r="AW94" i="1" s="1"/>
  <c r="BK146" i="3"/>
  <c r="J147" i="3"/>
  <c r="J98" i="3" s="1"/>
  <c r="BK234" i="3"/>
  <c r="J234" i="3" s="1"/>
  <c r="J106" i="3" s="1"/>
  <c r="J235" i="3"/>
  <c r="J107" i="3" s="1"/>
  <c r="P154" i="2"/>
  <c r="P127" i="2" s="1"/>
  <c r="AU95" i="1" s="1"/>
  <c r="R234" i="3"/>
  <c r="BK127" i="2" l="1"/>
  <c r="J127" i="2" s="1"/>
  <c r="J30" i="2" s="1"/>
  <c r="W29" i="1"/>
  <c r="W32" i="1"/>
  <c r="T145" i="3"/>
  <c r="P145" i="3"/>
  <c r="AU96" i="1" s="1"/>
  <c r="AU94" i="1" s="1"/>
  <c r="R145" i="3"/>
  <c r="W31" i="1"/>
  <c r="BK145" i="3"/>
  <c r="J145" i="3" s="1"/>
  <c r="J146" i="3"/>
  <c r="J97" i="3" s="1"/>
  <c r="AT94" i="1"/>
  <c r="AK29" i="1"/>
  <c r="J96" i="2" l="1"/>
  <c r="J39" i="2"/>
  <c r="AG95" i="1"/>
  <c r="J96" i="3"/>
  <c r="J30" i="3"/>
  <c r="AG96" i="1" l="1"/>
  <c r="J39" i="3"/>
  <c r="AN95" i="1"/>
  <c r="AN96" i="1" l="1"/>
  <c r="AG94" i="1"/>
  <c r="AN94" i="1" s="1"/>
  <c r="AK26" i="1" l="1"/>
  <c r="AK30" i="1" s="1"/>
  <c r="AK35" i="1" l="1"/>
</calcChain>
</file>

<file path=xl/sharedStrings.xml><?xml version="1.0" encoding="utf-8"?>
<sst xmlns="http://schemas.openxmlformats.org/spreadsheetml/2006/main" count="4946" uniqueCount="1065">
  <si>
    <t>Export Komplet</t>
  </si>
  <si>
    <t/>
  </si>
  <si>
    <t>2.0</t>
  </si>
  <si>
    <t>False</t>
  </si>
  <si>
    <t>{279458e6-fa93-4001-8135-05a794f02f32}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</si>
  <si>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</si>
  <si>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</si>
  <si>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</si>
  <si>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</si>
  <si>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</si>
  <si>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</si>
  <si>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</si>
  <si>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</si>
  <si>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</si>
  <si>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</si>
  <si>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</si>
  <si>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</si>
  <si>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</si>
  <si>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</si>
  <si>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</si>
  <si>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</si>
  <si>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</si>
  <si>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</si>
  <si>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</si>
  <si>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</si>
  <si>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</si>
  <si>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</si>
  <si>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</si>
  <si>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</si>
  <si>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</si>
  <si>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</si>
  <si>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</si>
  <si>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</si>
  <si>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</si>
  <si>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</si>
  <si>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</si>
  <si>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</si>
  <si>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</si>
  <si>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</si>
  <si>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</si>
  <si>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</si>
  <si>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</si>
  <si>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</si>
  <si>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</si>
  <si>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</si>
  <si>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</si>
  <si>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</si>
  <si>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</si>
  <si>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</si>
  <si>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</si>
  <si>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</si>
  <si>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</si>
  <si>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</si>
  <si>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</si>
  <si>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</si>
  <si>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</si>
  <si>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</si>
  <si>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</si>
  <si>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</si>
  <si>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</si>
  <si>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</si>
  <si>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</si>
  <si>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</si>
  <si>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</si>
  <si>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</si>
  <si>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</si>
  <si>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</si>
  <si>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</si>
  <si>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</si>
  <si>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</si>
  <si>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</si>
  <si>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</si>
  <si>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1 - SO 01</t>
  </si>
  <si>
    <t>Budova bývalalej MS - buracie úprace</t>
  </si>
  <si>
    <t>STA</t>
  </si>
  <si>
    <t>{f3e8dcc3-f746-4cc8-a2f5-f2e824d36335}</t>
  </si>
  <si>
    <t>2 - SO 01</t>
  </si>
  <si>
    <t>{493638a1-a592-4b78-96ef-484ac528c34c}</t>
  </si>
  <si>
    <t>3</t>
  </si>
  <si>
    <t>4</t>
  </si>
  <si>
    <t>KRYCÍ LIST ROZPOČTU</t>
  </si>
  <si>
    <t>Objekt:</t>
  </si>
  <si>
    <t>1 - SO 01 - Budova bývalalej MS - buracie úprace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</si>
  <si>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</si>
  <si>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</si>
  <si>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</si>
  <si>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</si>
  <si>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</si>
  <si>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</si>
  <si>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</si>
  <si>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</si>
  <si>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725 - Zdravotechnika - zariadovacie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</si>
  <si>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</si>
  <si>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</si>
  <si>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</si>
  <si>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</si>
  <si>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</si>
  <si>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</si>
  <si>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776 - Podlahy povlakové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</si>
  <si>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</si>
  <si>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</si>
  <si>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</si>
  <si>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</si>
  <si>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</si>
  <si>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</si>
  <si>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</si>
  <si>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</si>
  <si>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</si>
  <si>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</si>
  <si>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</si>
  <si>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</si>
  <si>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</si>
  <si>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</si>
  <si>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</si>
  <si>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</si>
  <si>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9</t>
  </si>
  <si>
    <t>Ostatné konštrukcie a práce-búranie</t>
  </si>
  <si>
    <t>K</t>
  </si>
  <si>
    <t>961021311</t>
  </si>
  <si>
    <t>Búranie základov alebo vybúranie otvorov plochy nad 4 m2, z muriva zmiešaného alebo kamenného,  -2,40800t</t>
  </si>
  <si>
    <t>m3</t>
  </si>
  <si>
    <t>2</t>
  </si>
  <si>
    <t>961055111</t>
  </si>
  <si>
    <t>Búranie základov alebo vybúranie otvorov plochy nad 4 m2 v základoch železobetónových,  -2,40000t</t>
  </si>
  <si>
    <t>962022391</t>
  </si>
  <si>
    <t>Búranie muriva alebo vybúranie otvorov plochy nadzákladového kamenného príp. zmieš. na akúkolvek maltu,  -2,38500t</t>
  </si>
  <si>
    <t>6</t>
  </si>
  <si>
    <t>962031132</t>
  </si>
  <si>
    <t>Búranie priecok alebo vybúranie otvorov plochy nad 4 m2 z tehál pálených, plných alebo dutých hr. do 150 mm,  -0,19600t</t>
  </si>
  <si>
    <t>m2</t>
  </si>
  <si>
    <t>8</t>
  </si>
  <si>
    <t>5</t>
  </si>
  <si>
    <t>962032314</t>
  </si>
  <si>
    <t>Búranie pilierov, komínov tehlových na akúkolvek maltu,  -1,80000t</t>
  </si>
  <si>
    <t>10</t>
  </si>
  <si>
    <t>963054949</t>
  </si>
  <si>
    <t>Búranie železobetónových schodníc akéjkolvek dlžky,  -0,14400t</t>
  </si>
  <si>
    <t>m</t>
  </si>
  <si>
    <t>12</t>
  </si>
  <si>
    <t>7</t>
  </si>
  <si>
    <t>96504134.S</t>
  </si>
  <si>
    <t>Búranie násypov stropu, škvarobetón hr.do 100 mm, plochy nad 4 m2 -1,60000t</t>
  </si>
  <si>
    <t>14</t>
  </si>
  <si>
    <t>965042141</t>
  </si>
  <si>
    <t>Búranie podkladov pod dlažby, liatych dlažieb a mazanín,betón alebo liaty asfalt hr.do 100 mm, plochy nad 4 m2 -2,20000t</t>
  </si>
  <si>
    <t>16</t>
  </si>
  <si>
    <t>965081812</t>
  </si>
  <si>
    <t>Búranie dlažieb, z kamen., cement., terazzových, cadicových alebo keramických, hr. nad 10 mm,  -0,06500t</t>
  </si>
  <si>
    <t>18</t>
  </si>
  <si>
    <t>968061115.S</t>
  </si>
  <si>
    <t>Demontáž okien drevených, 1 bm obvodu - 0,008t</t>
  </si>
  <si>
    <t>11</t>
  </si>
  <si>
    <t>968061116.S</t>
  </si>
  <si>
    <t>22</t>
  </si>
  <si>
    <t>968071116.S</t>
  </si>
  <si>
    <t>24</t>
  </si>
  <si>
    <t>40</t>
  </si>
  <si>
    <t>971056022</t>
  </si>
  <si>
    <t>Jadrové vrty diamantovými korunkami do D 350 mm do stien - železobetónových -0,00175t</t>
  </si>
  <si>
    <t>cm</t>
  </si>
  <si>
    <t>CS CENEKON 2019 01</t>
  </si>
  <si>
    <t>-1010601541</t>
  </si>
  <si>
    <t>13</t>
  </si>
  <si>
    <t>978011191</t>
  </si>
  <si>
    <t>Otlcenie omietok stropov vnútorných vápenných alebo vápennocementových v rozsahu do 100 %,  -0,05000t</t>
  </si>
  <si>
    <t>26</t>
  </si>
  <si>
    <t>978013191</t>
  </si>
  <si>
    <t>Otlcenie omietok stien vnútorných vápenných alebo vápennocementových v rozsahu do 100 %,  -0,04600t</t>
  </si>
  <si>
    <t>28</t>
  </si>
  <si>
    <t>15</t>
  </si>
  <si>
    <t>978059531</t>
  </si>
  <si>
    <t>Odsekanie a odobratie obkladov stien z obkladaciek vnútorných vrátane podkladovej omietky nad 2 m2,  -0,06800t</t>
  </si>
  <si>
    <t>30</t>
  </si>
  <si>
    <t>979081111</t>
  </si>
  <si>
    <t>Odvoz sutiny a vybúraných hmôt na skládku do 1 km</t>
  </si>
  <si>
    <t>t</t>
  </si>
  <si>
    <t>32</t>
  </si>
  <si>
    <t>17</t>
  </si>
  <si>
    <t>979081121</t>
  </si>
  <si>
    <t>Odvoz sutiny a vybúraných hmôt na skládku za každý další 1 km</t>
  </si>
  <si>
    <t>34</t>
  </si>
  <si>
    <t>979082111</t>
  </si>
  <si>
    <t>Vnútrostavenisková doprava sutiny a vybúraných hmôt do 10 m</t>
  </si>
  <si>
    <t>36</t>
  </si>
  <si>
    <t>19</t>
  </si>
  <si>
    <t>979082121</t>
  </si>
  <si>
    <t>Vnútrostavenisková doprava sutiny a vybúraných hmôt za každých dalších 5 m</t>
  </si>
  <si>
    <t>38</t>
  </si>
  <si>
    <t>979089012</t>
  </si>
  <si>
    <t>Poplatok za skladovanie - betón, tehly, dlaždice (17 01) ostatné</t>
  </si>
  <si>
    <t>41</t>
  </si>
  <si>
    <t>979089411</t>
  </si>
  <si>
    <t>Poplatok za skladovanie - izolačné materiály a materiály obsahujúce azbest (17 06 ), nebezpečné</t>
  </si>
  <si>
    <t>1761860268</t>
  </si>
  <si>
    <t>PSV</t>
  </si>
  <si>
    <t>Práce a dodávky PSV</t>
  </si>
  <si>
    <t>725</t>
  </si>
  <si>
    <t>Zdravotechnika - zariadovacie predmety</t>
  </si>
  <si>
    <t>21</t>
  </si>
  <si>
    <t>725110811.S</t>
  </si>
  <si>
    <t>Demontáž záchoda splachovacieho s nádržou alebo s tlakovým splachovacom,  -0,01933t</t>
  </si>
  <si>
    <t>súb.</t>
  </si>
  <si>
    <t>42</t>
  </si>
  <si>
    <t>725130811.S</t>
  </si>
  <si>
    <t>Demontáž pisoárového státia 1 dielnych,  -0,03968t</t>
  </si>
  <si>
    <t>44</t>
  </si>
  <si>
    <t>23</t>
  </si>
  <si>
    <t>725210821.S</t>
  </si>
  <si>
    <t>Demontáž umývadiel alebo umývadielok bez výtokovej armatúry,  -0,01946t</t>
  </si>
  <si>
    <t>46</t>
  </si>
  <si>
    <t>725330820.S</t>
  </si>
  <si>
    <t>Demontáž výlevky bez výtokovej armatúry, bez nádrže a splachovacieho potrubia, diturvitovej,  -0,03470t</t>
  </si>
  <si>
    <t>48</t>
  </si>
  <si>
    <t>762</t>
  </si>
  <si>
    <t>Konštrukcie tesárske</t>
  </si>
  <si>
    <t>25</t>
  </si>
  <si>
    <t>762331814.S</t>
  </si>
  <si>
    <t>Demontáž viazaných konštrukcií krovov so sklonom do 60°, prierezovej plochy 120 - 450 cm2, -0,03200 t</t>
  </si>
  <si>
    <t>50</t>
  </si>
  <si>
    <t>762342811.S</t>
  </si>
  <si>
    <t>Demontáž latovania striech so sklonom do 60° pri osovej vzdialenosti lát do 0,22 m, -0,00700 t</t>
  </si>
  <si>
    <t>52</t>
  </si>
  <si>
    <t>27</t>
  </si>
  <si>
    <t>762354803.S</t>
  </si>
  <si>
    <t>Demontáž strešných vikierov, svetlíkov z reziva prierezu do 120 cm2 - 0,20000t - ozn.12/B</t>
  </si>
  <si>
    <t>ks</t>
  </si>
  <si>
    <t>54</t>
  </si>
  <si>
    <t>762811811.S</t>
  </si>
  <si>
    <t>Demontáž záklopov stropov vrchných, zapustených z hrubých dosiek hr. do 32 mm, -0,01400 t</t>
  </si>
  <si>
    <t>56</t>
  </si>
  <si>
    <t>29</t>
  </si>
  <si>
    <t>762811811.S.1</t>
  </si>
  <si>
    <t>Demontáž záklopov stropov spodných, zapustených z hrubých dosiek hr. do 32 mm, -0,01400 t</t>
  </si>
  <si>
    <t>58</t>
  </si>
  <si>
    <t>763</t>
  </si>
  <si>
    <t>Konštrukcie - drevostavby</t>
  </si>
  <si>
    <t>763787213</t>
  </si>
  <si>
    <t>Demontáž stropnej konštr. z nosníkov plnostenných konštr.dlžky do 15 m, prierez.plochy 150-500 cm2</t>
  </si>
  <si>
    <t>60</t>
  </si>
  <si>
    <t>764</t>
  </si>
  <si>
    <t>Konštrukcie klampiarske</t>
  </si>
  <si>
    <t>31</t>
  </si>
  <si>
    <t>764352810</t>
  </si>
  <si>
    <t>Demontáž žlabov pododkvapových polkruhových so sklonom do 30st. rš 330 mm,  -0,00330t - ozn.8/B</t>
  </si>
  <si>
    <t>62</t>
  </si>
  <si>
    <t>764454801</t>
  </si>
  <si>
    <t>Demontáž odpadových rúr kruhových, s priemerom 75 a 100 mm,  -0,00226t - ozn.8/B</t>
  </si>
  <si>
    <t>64</t>
  </si>
  <si>
    <t>765</t>
  </si>
  <si>
    <t>Konštrukcie - krytiny tvrdé</t>
  </si>
  <si>
    <t>765321811</t>
  </si>
  <si>
    <t>Demontáž azbestocementovej krytiny zo štvorcov alebo šablón do sutiny, na latovaní, sklon do 45°, -0,01300 t</t>
  </si>
  <si>
    <t>-70812436</t>
  </si>
  <si>
    <t>766</t>
  </si>
  <si>
    <t>Konštrukcie stolárske</t>
  </si>
  <si>
    <t>766694980.S</t>
  </si>
  <si>
    <t>Demontáž parapetnej dosky drevenej šírky do 300 mm, dlžky do 1600 mm, -0,003t</t>
  </si>
  <si>
    <t>68</t>
  </si>
  <si>
    <t>35</t>
  </si>
  <si>
    <t>766694982.S</t>
  </si>
  <si>
    <t>Demontáž parapetnej dosky drevenej šírky nad 300 mm, dlžky do 1600 mm, -0,004t</t>
  </si>
  <si>
    <t>70</t>
  </si>
  <si>
    <t>766694983.S</t>
  </si>
  <si>
    <t>Demontáž parapetnej dosky drevenej šírky nad 300 mm, dlžky nad 1600 mm, -0,008t</t>
  </si>
  <si>
    <t>72</t>
  </si>
  <si>
    <t>767</t>
  </si>
  <si>
    <t>Konštrukcie doplnkové kovové</t>
  </si>
  <si>
    <t>37</t>
  </si>
  <si>
    <t>76739280.</t>
  </si>
  <si>
    <t>74</t>
  </si>
  <si>
    <t>767914830</t>
  </si>
  <si>
    <t>Demontáž oplotenia rámového na ocelové stlpiky, výšky nad 1 do 2 m,  -0,00900t - ozn.5/B-7/B</t>
  </si>
  <si>
    <t>76</t>
  </si>
  <si>
    <t>776</t>
  </si>
  <si>
    <t>Podlahy povlakové</t>
  </si>
  <si>
    <t>39</t>
  </si>
  <si>
    <t>776511820</t>
  </si>
  <si>
    <t>Odstránenie povlakových podláh z nášlapnej plochy lepených s podložkou,  -0,00100t</t>
  </si>
  <si>
    <t>78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</si>
  <si>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</si>
  <si>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</si>
  <si>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</si>
  <si>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</si>
  <si>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</si>
  <si>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</si>
  <si>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</si>
  <si>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</si>
  <si>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</si>
  <si>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</si>
  <si>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771 - Podlahy z dlaždíc</t>
  </si>
  <si>
    <t xml:space="preserve">    773 - Podlahy z liateho teraca</t>
  </si>
  <si>
    <t xml:space="preserve">    777 - Podlahy syntetické</t>
  </si>
  <si>
    <t xml:space="preserve">    781 - Obklady</t>
  </si>
  <si>
    <t xml:space="preserve">    783 - Nátery</t>
  </si>
  <si>
    <t xml:space="preserve">    784 - Malby</t>
  </si>
  <si>
    <t xml:space="preserve">    765 - Konštrukcie - krytiny</t>
  </si>
  <si>
    <t>VRN - Vedlajšie rozpoctové náklady</t>
  </si>
  <si>
    <t>HZS - Remesla</t>
  </si>
  <si>
    <t>Zemné práce</t>
  </si>
  <si>
    <t>122301101.S</t>
  </si>
  <si>
    <t>Odkopávka a prekopávka nezapažená v hornine 4, do 100 m3</t>
  </si>
  <si>
    <t>122301109.S</t>
  </si>
  <si>
    <t>Odkopávky a prekopávky nezapažené. Príplatok za lepivost horniny 4</t>
  </si>
  <si>
    <t>132201101.S</t>
  </si>
  <si>
    <t>Výkop ryhy do šírky 600 mm v horn.3 do 100 m3</t>
  </si>
  <si>
    <t>132201109.S</t>
  </si>
  <si>
    <t>Príplatok k cene za lepivost pri hlbení rýh šírky do 600 mm zapažených i nezapažených s urovnaním dna v hornine 3</t>
  </si>
  <si>
    <t>162201101.S</t>
  </si>
  <si>
    <t>Vodorovné premiestnenie výkopku z horniny 1-4 do 20m</t>
  </si>
  <si>
    <t>166101101.S</t>
  </si>
  <si>
    <t>Prehodenie neulahnutého výkopku z horniny 1 až 4</t>
  </si>
  <si>
    <t>167101101.S</t>
  </si>
  <si>
    <t>Nakladanie neulahnutého výkopku z hornín tr.1-4 do 100 m3</t>
  </si>
  <si>
    <t>171201201.S</t>
  </si>
  <si>
    <t>Uloženie sypaniny na skládky do 100 m3</t>
  </si>
  <si>
    <t>171209002.S</t>
  </si>
  <si>
    <t>Poplatok za skladovanie - zemina a kamenivo (17 05) ostatné</t>
  </si>
  <si>
    <t>174101001.S</t>
  </si>
  <si>
    <t>Zásyp sypaninou so zhutnením jám, šachiet, rýh, zárezov alebo okolo objektov do 100 m3 - pôvodným výkopom</t>
  </si>
  <si>
    <t>Zakladanie</t>
  </si>
  <si>
    <t>271573001.S</t>
  </si>
  <si>
    <t>Násyp pod základové konštrukcie so zhutnením zo štrkopiesku fr.16-32 mm</t>
  </si>
  <si>
    <t>274321312.S</t>
  </si>
  <si>
    <t>274351215.S</t>
  </si>
  <si>
    <t>Debnenie stien základových pásov, zhotovenie-dielce</t>
  </si>
  <si>
    <t>274351216.S</t>
  </si>
  <si>
    <t>Debnenie stien základových pásov, odstránenie-dielce</t>
  </si>
  <si>
    <t>274361321.S</t>
  </si>
  <si>
    <t>Výstuž základových pásov z ocele 11373</t>
  </si>
  <si>
    <t>Zvislé a kompletné konštrukcie</t>
  </si>
  <si>
    <t>172</t>
  </si>
  <si>
    <t>311209002</t>
  </si>
  <si>
    <t>Dodatočná izolácia muriva (m2) zarazením nerezovým plechom hr. muriva do 600 mm</t>
  </si>
  <si>
    <t>440180446</t>
  </si>
  <si>
    <t>311273125</t>
  </si>
  <si>
    <t>Murivo nosné (m3) z tvárnic hr. 500 mm P2-300, na MVC a maltu (499x249x375) - domurovky</t>
  </si>
  <si>
    <t>311275011.S</t>
  </si>
  <si>
    <t>Murivo nosné (m3) z pórobetónových tvárnic hladkých pevnosti P2 až P4, nad 400 do 600 kg/m3 hrúbky 200 mm</t>
  </si>
  <si>
    <t>311275121.S</t>
  </si>
  <si>
    <t>Murivo nosné (m3) z pórobetónových tvárnic PD pevnosti P2 až P4, nad 400 do 600 kg/m3 hrúbky 250 mm</t>
  </si>
  <si>
    <t>167</t>
  </si>
  <si>
    <t>317162131</t>
  </si>
  <si>
    <t>1280682025</t>
  </si>
  <si>
    <t>168</t>
  </si>
  <si>
    <t>317162132</t>
  </si>
  <si>
    <t>-1319437870</t>
  </si>
  <si>
    <t>169</t>
  </si>
  <si>
    <t>317162134</t>
  </si>
  <si>
    <t>-866947186</t>
  </si>
  <si>
    <t>170</t>
  </si>
  <si>
    <t>317162135</t>
  </si>
  <si>
    <t>-227888152</t>
  </si>
  <si>
    <t>171</t>
  </si>
  <si>
    <t>317162139</t>
  </si>
  <si>
    <t>1087012173</t>
  </si>
  <si>
    <t>342272031.S</t>
  </si>
  <si>
    <t>Priecky z pórobetónových tvárnic hladkých s objemovou hmotnostou do 600 kg/m3 hrúbky 100 mm</t>
  </si>
  <si>
    <t>342272041.S</t>
  </si>
  <si>
    <t>Priecky z pórobetónových tvárnic hladkých s objemovou hmotnostou do 600 kg/m3 hrúbky 125 mm</t>
  </si>
  <si>
    <t>342272051.S</t>
  </si>
  <si>
    <t>Priecky z pórobetónových tvárnic hladkých s objemovou hmotnostou do 600 kg/m3 hrúbky 150 mm</t>
  </si>
  <si>
    <t>Vodorovné konštrukcie</t>
  </si>
  <si>
    <t>417321414.S</t>
  </si>
  <si>
    <t>Betón stužujúcich pásov a vencov železový tr. C 20/25</t>
  </si>
  <si>
    <t>417351115.S</t>
  </si>
  <si>
    <t>Debnenie bocníc stužujúcich pásov a vencov vrátane vzpier zhotovenie</t>
  </si>
  <si>
    <t>417351116.S</t>
  </si>
  <si>
    <t>Debnenie bocníc stužujúcich pásov a vencov vrátane vzpier odstránenie</t>
  </si>
  <si>
    <t>417361321.S</t>
  </si>
  <si>
    <t>Výstuž stužujúcich pásov a vencov z betonárskej ocele 11373</t>
  </si>
  <si>
    <t>417391151.S</t>
  </si>
  <si>
    <t>Montáž obkladu betónových konštrukcií vykonaný súcasne s betónovaním extrudovaným polystyrénom</t>
  </si>
  <si>
    <t>M</t>
  </si>
  <si>
    <t>283750000700.S</t>
  </si>
  <si>
    <t>Doska XPS hr. 50 mm, zateplenie soklov, suterénov, podláh</t>
  </si>
  <si>
    <t>430321315.S</t>
  </si>
  <si>
    <t>Schodiskové konštrukcie, betón železový tr. C 20/25</t>
  </si>
  <si>
    <t>430361321.S</t>
  </si>
  <si>
    <t>Výstuž schodiskových konštrukcií z betonárskej ocele 11373</t>
  </si>
  <si>
    <t>431351121.S</t>
  </si>
  <si>
    <t>Debnenie do 4 m výšky - podest a podstupnových dosiek pôdorysne priamociarych zhotovenie</t>
  </si>
  <si>
    <t>431351122.S</t>
  </si>
  <si>
    <t>Debnenie do 4 m výšky - podest a podstupnových dosiek pôdorysne priamociarych odstránenie</t>
  </si>
  <si>
    <t>Komunikácie</t>
  </si>
  <si>
    <t>564211111.S</t>
  </si>
  <si>
    <t>Podklad alebo podsyp zo štrkopiesku s rozprestretím, vlhcením a zhutnením, po zhutnení hr. 50 mm</t>
  </si>
  <si>
    <t>596811321.S</t>
  </si>
  <si>
    <t>Kladenie betónovej dlažby s vyplnením škár do lôžka z kameniva, vel. do 0,25 m2 plochy od 50 do 100 m2</t>
  </si>
  <si>
    <t>66</t>
  </si>
  <si>
    <t>Úpravy povrchov, podlahy, osadenie</t>
  </si>
  <si>
    <t>611460242.S</t>
  </si>
  <si>
    <t>Vnútorná omietka stropov vápennocementová jadrová (hrubá), hr. 15 mm</t>
  </si>
  <si>
    <t>611464215</t>
  </si>
  <si>
    <t>612460124.S</t>
  </si>
  <si>
    <t>Príprava vnútorného podkladu stien penetráciou pod omietky a nátery</t>
  </si>
  <si>
    <t>612460242.S</t>
  </si>
  <si>
    <t>Vnútorná omietka stien vápennocementová jadrová (hrubá), hr. 15 mm</t>
  </si>
  <si>
    <t>612460385.S</t>
  </si>
  <si>
    <t>Vnútorná omietka stien vápennocementová štuková (jemná), hr. 5 mm</t>
  </si>
  <si>
    <t>612481119.S</t>
  </si>
  <si>
    <t>Potiahnutie vnútorných stien sklotextílnou mriežkou s celoplošným prilepením</t>
  </si>
  <si>
    <t>80</t>
  </si>
  <si>
    <t>622460124.S</t>
  </si>
  <si>
    <t>Príprava vonkajšieho podkladu stien penetráciou pod omietky a nátery</t>
  </si>
  <si>
    <t>82</t>
  </si>
  <si>
    <t>84</t>
  </si>
  <si>
    <t>43</t>
  </si>
  <si>
    <t>622461045.S</t>
  </si>
  <si>
    <t>86</t>
  </si>
  <si>
    <t>88</t>
  </si>
  <si>
    <t>45</t>
  </si>
  <si>
    <t>625250546.S</t>
  </si>
  <si>
    <t>90</t>
  </si>
  <si>
    <t>625250560.S</t>
  </si>
  <si>
    <t>92</t>
  </si>
  <si>
    <t>47</t>
  </si>
  <si>
    <t>625250714.S</t>
  </si>
  <si>
    <t>Kontaktný zateplovací systém z minerálnej vlny hr. 220 mm, skrutkovacie kotvy</t>
  </si>
  <si>
    <t>94</t>
  </si>
  <si>
    <t>177</t>
  </si>
  <si>
    <t>618311812</t>
  </si>
  <si>
    <t>Betón vodostavebny C 30/37</t>
  </si>
  <si>
    <t>-538833289</t>
  </si>
  <si>
    <t>178</t>
  </si>
  <si>
    <t>631362441</t>
  </si>
  <si>
    <t>Výstuž mazanín z betónov (z kameniva) a z ľahkých betónov zo sietí KARI, priemer drôtu 8/8 mm, veľkosť oka 100x100 mm</t>
  </si>
  <si>
    <t>-292722853</t>
  </si>
  <si>
    <t>632001011.S</t>
  </si>
  <si>
    <t>Zhotovenie separacnej fólie v podlahových vrstvách z PE</t>
  </si>
  <si>
    <t>100</t>
  </si>
  <si>
    <t>51</t>
  </si>
  <si>
    <t>283230007500.S</t>
  </si>
  <si>
    <t>Oddelovacia fólia na potery</t>
  </si>
  <si>
    <t>102</t>
  </si>
  <si>
    <t>632001021.S</t>
  </si>
  <si>
    <t>Zhotovenie okrajovej dilatacnej pásky z PE</t>
  </si>
  <si>
    <t>104</t>
  </si>
  <si>
    <t>53</t>
  </si>
  <si>
    <t>283320004800.S</t>
  </si>
  <si>
    <t>Okrajová dilatacná páska z PE 100/5 mm bez fólie na oddilatovanie poterov od stenových konštrukcií</t>
  </si>
  <si>
    <t>106</t>
  </si>
  <si>
    <t>179</t>
  </si>
  <si>
    <t>632440138</t>
  </si>
  <si>
    <t>Anhydritový samonivelizačný poter, pevnosti v tlaku 25 MPa, hr. 60 mm</t>
  </si>
  <si>
    <t>-389370031</t>
  </si>
  <si>
    <t>173</t>
  </si>
  <si>
    <t>935114214</t>
  </si>
  <si>
    <t>1945850050</t>
  </si>
  <si>
    <t>174</t>
  </si>
  <si>
    <t>592270009500</t>
  </si>
  <si>
    <t>-57346980</t>
  </si>
  <si>
    <t>175</t>
  </si>
  <si>
    <t>592270011100</t>
  </si>
  <si>
    <t>1731766943</t>
  </si>
  <si>
    <t>176</t>
  </si>
  <si>
    <t>592270012900</t>
  </si>
  <si>
    <t>1836382312</t>
  </si>
  <si>
    <t>55</t>
  </si>
  <si>
    <t>941941031.S</t>
  </si>
  <si>
    <t>Montáž lešenia lahkého pracovného radového s podlahami šírky od 0,80 do 1,00 m, výšky do 10 m</t>
  </si>
  <si>
    <t>110</t>
  </si>
  <si>
    <t>941941195.S</t>
  </si>
  <si>
    <t>Príplatok za prvý a každý další týžden použitia lešenia lahkého pracovného radového s podlahami šírky od 0,80 do 1,00 m, výšky do 10 m</t>
  </si>
  <si>
    <t>112</t>
  </si>
  <si>
    <t>57</t>
  </si>
  <si>
    <t>941941831.S</t>
  </si>
  <si>
    <t>Demontáž lešenia lahkého pracovného radového s podlahami šírky nad 0,80 do 1,00 m, výšky do 10 m</t>
  </si>
  <si>
    <t>114</t>
  </si>
  <si>
    <t>941955001.S</t>
  </si>
  <si>
    <t>Lešenie lahké pracovné pomocné, s výškou lešenovej podlahy do 1,20 m</t>
  </si>
  <si>
    <t>116</t>
  </si>
  <si>
    <t>59</t>
  </si>
  <si>
    <t>953945321.S</t>
  </si>
  <si>
    <t>Hliníkový soklový profil šírky 223 mm</t>
  </si>
  <si>
    <t>118</t>
  </si>
  <si>
    <t>99</t>
  </si>
  <si>
    <t>Presun hmôt HSV</t>
  </si>
  <si>
    <t>998011001.S</t>
  </si>
  <si>
    <t>Presun hmôt pre budovy (801, 803, 812), zvislá konštr. z tehál, tvárnic, z kovu výšky do 6 m</t>
  </si>
  <si>
    <t>120</t>
  </si>
  <si>
    <t>711</t>
  </si>
  <si>
    <t>Izolácie proti vode a vlhkosti</t>
  </si>
  <si>
    <t>61</t>
  </si>
  <si>
    <t>711111001.S</t>
  </si>
  <si>
    <t>122</t>
  </si>
  <si>
    <t>246170000900.S</t>
  </si>
  <si>
    <t>Lak asfaltový penetracný</t>
  </si>
  <si>
    <t>124</t>
  </si>
  <si>
    <t>180</t>
  </si>
  <si>
    <t>711132107</t>
  </si>
  <si>
    <t>Zhotovenie izolácie proti zemnej vlhkosti nopovou fóloiu položenou voľne na ploche zvislej</t>
  </si>
  <si>
    <t>-2093203836</t>
  </si>
  <si>
    <t>181</t>
  </si>
  <si>
    <t>283230002700</t>
  </si>
  <si>
    <t>-443464006</t>
  </si>
  <si>
    <t>63</t>
  </si>
  <si>
    <t>711141559.S</t>
  </si>
  <si>
    <t>Zhotovenie  izolácie proti zemnej vlhkosti a tlakovej vode vodorovná NAIP pritavením</t>
  </si>
  <si>
    <t>126</t>
  </si>
  <si>
    <t>628310001100</t>
  </si>
  <si>
    <t>128</t>
  </si>
  <si>
    <t>65</t>
  </si>
  <si>
    <t>711210200.S</t>
  </si>
  <si>
    <t>Zhotovenie dvojnásobnej izol. stierky balkónov a terás na ploche vodorovnej</t>
  </si>
  <si>
    <t>130</t>
  </si>
  <si>
    <t>245650000400.S</t>
  </si>
  <si>
    <t>Stierka hydroizolacná na báze cementu</t>
  </si>
  <si>
    <t>kg</t>
  </si>
  <si>
    <t>132</t>
  </si>
  <si>
    <t>67</t>
  </si>
  <si>
    <t>247710007700.S</t>
  </si>
  <si>
    <t>Pás tesniaci š. 120 mm, na utesnenie rohových a spojovacích škár pri aplikácii hydroizolácií</t>
  </si>
  <si>
    <t>134</t>
  </si>
  <si>
    <t>215</t>
  </si>
  <si>
    <t>998711101</t>
  </si>
  <si>
    <t>Presun hmôt pre izoláciu proti vode v objektoch výšky do 6 m</t>
  </si>
  <si>
    <t>-1346382213</t>
  </si>
  <si>
    <t>712</t>
  </si>
  <si>
    <t>Izolácie striech, povlakové krytiny</t>
  </si>
  <si>
    <t>69</t>
  </si>
  <si>
    <t>712670070.S</t>
  </si>
  <si>
    <t>Zhotovenie povlakovej krytiny striech šikmých nad 30° PVC-P fóliou prikotvením so zvarením spoju</t>
  </si>
  <si>
    <t>138</t>
  </si>
  <si>
    <t>283220002700</t>
  </si>
  <si>
    <t>140</t>
  </si>
  <si>
    <t>71</t>
  </si>
  <si>
    <t>311970001500.S</t>
  </si>
  <si>
    <t>Vrut do dreva 50 mm na upevnenie folie</t>
  </si>
  <si>
    <t>142</t>
  </si>
  <si>
    <t>712670070.S1</t>
  </si>
  <si>
    <t>Vegetačná vrstva (koberec sedum rastliny mix )</t>
  </si>
  <si>
    <t>144</t>
  </si>
  <si>
    <t>191</t>
  </si>
  <si>
    <t>712670070.S10</t>
  </si>
  <si>
    <t>308124398</t>
  </si>
  <si>
    <t>192</t>
  </si>
  <si>
    <t>712670070.S11</t>
  </si>
  <si>
    <t>-730504936</t>
  </si>
  <si>
    <t>193</t>
  </si>
  <si>
    <t>712670070.S12</t>
  </si>
  <si>
    <t>-1110441707</t>
  </si>
  <si>
    <t>183</t>
  </si>
  <si>
    <t>712670070.S2</t>
  </si>
  <si>
    <t>1653011845</t>
  </si>
  <si>
    <t>184</t>
  </si>
  <si>
    <t>712670070.S3</t>
  </si>
  <si>
    <t>559633839</t>
  </si>
  <si>
    <t>185</t>
  </si>
  <si>
    <t>712670070.S4</t>
  </si>
  <si>
    <t>2044135117</t>
  </si>
  <si>
    <t>186</t>
  </si>
  <si>
    <t>712670070.S5</t>
  </si>
  <si>
    <t>-1485935649</t>
  </si>
  <si>
    <t>187</t>
  </si>
  <si>
    <t>712670070.S6</t>
  </si>
  <si>
    <t>1960085335</t>
  </si>
  <si>
    <t>188</t>
  </si>
  <si>
    <t>712670070.S7</t>
  </si>
  <si>
    <t>-422601688</t>
  </si>
  <si>
    <t>189</t>
  </si>
  <si>
    <t>712670070.S8</t>
  </si>
  <si>
    <t>Geotextília 300 gr./m2</t>
  </si>
  <si>
    <t>-1965107221</t>
  </si>
  <si>
    <t>190</t>
  </si>
  <si>
    <t>712670070.S9</t>
  </si>
  <si>
    <t>Štrk 8-16mm, šírka pásu 0,3m, hrúbky 50mm</t>
  </si>
  <si>
    <t>15103127</t>
  </si>
  <si>
    <t>73</t>
  </si>
  <si>
    <t>712973410.S</t>
  </si>
  <si>
    <t>Detaily k termoplastom všeobecne, lišta z hrubopoplastovaného plechu RŠ 80 mm, ohyb 90-135° - ozn.K6</t>
  </si>
  <si>
    <t>146</t>
  </si>
  <si>
    <t>311690001000.S</t>
  </si>
  <si>
    <t>Rozperný nit 6x30 mm do betónu, hliníkový</t>
  </si>
  <si>
    <t>148</t>
  </si>
  <si>
    <t>138810000300.S</t>
  </si>
  <si>
    <t>Plech poplastovaný pre detaily z TPO fólií, rozmer 1x2 m</t>
  </si>
  <si>
    <t>150</t>
  </si>
  <si>
    <t>712973420.S</t>
  </si>
  <si>
    <t>Detaily k termoplastom všeobecne, kútový uholník z hrubopoplastovaného plechu RŠ 100 mm, ohyb 90-135° - ozn.K9</t>
  </si>
  <si>
    <t>152</t>
  </si>
  <si>
    <t>77</t>
  </si>
  <si>
    <t>154</t>
  </si>
  <si>
    <t>79</t>
  </si>
  <si>
    <t>712973520.S</t>
  </si>
  <si>
    <t>Povlaková krytina - detaily k TPO fóliam osadenie odkvapovej lišty - ozn.K3</t>
  </si>
  <si>
    <t>158</t>
  </si>
  <si>
    <t>160</t>
  </si>
  <si>
    <t>713</t>
  </si>
  <si>
    <t>Izolácie tepelné</t>
  </si>
  <si>
    <t>81</t>
  </si>
  <si>
    <t>713122121</t>
  </si>
  <si>
    <t>Montáž tepelnej izolácie podláh polystyrénom, kladeným volne v dvoch vrstvách</t>
  </si>
  <si>
    <t>162</t>
  </si>
  <si>
    <t>283720008800.S</t>
  </si>
  <si>
    <t>Doska EPS hr. 50 mm, pevnost v tlaku 150 kPa, na zateplenie podláh a plochých striech</t>
  </si>
  <si>
    <t>164</t>
  </si>
  <si>
    <t>83</t>
  </si>
  <si>
    <t>713161570</t>
  </si>
  <si>
    <t>Montáž tepelnej izolácie hr. nad 10 cm striech šikmých medzi a pod krokvy, s OSB hr. 25 mm záklopom na podkladné laty 50x40, s parozábranou</t>
  </si>
  <si>
    <t>166</t>
  </si>
  <si>
    <t>631640001300.S</t>
  </si>
  <si>
    <t>85</t>
  </si>
  <si>
    <t>998713201</t>
  </si>
  <si>
    <t>Presun hmôt pre izolácie tepelné v objektoch výšky do 6 m</t>
  </si>
  <si>
    <t>%</t>
  </si>
  <si>
    <t>725245.S</t>
  </si>
  <si>
    <t>kpl</t>
  </si>
  <si>
    <t>194</t>
  </si>
  <si>
    <t>725245.S1</t>
  </si>
  <si>
    <t>1307967610</t>
  </si>
  <si>
    <t>195</t>
  </si>
  <si>
    <t>725245.S2</t>
  </si>
  <si>
    <t>1191953246</t>
  </si>
  <si>
    <t>87</t>
  </si>
  <si>
    <t>762332120.S</t>
  </si>
  <si>
    <t>Montáž viazaných konštrukcií krovov striech z reziva priemernej plochy 120 - 224 cm2</t>
  </si>
  <si>
    <t>6054300003.S</t>
  </si>
  <si>
    <t>Rezivo stavebné zo smreku - hranoly impregnované ( pomúrnica, krokvy, vaznice, zavetrenia ) vratane stratneho</t>
  </si>
  <si>
    <t>-2087042394</t>
  </si>
  <si>
    <t>198</t>
  </si>
  <si>
    <t>762332120.CP3</t>
  </si>
  <si>
    <t>1313615531</t>
  </si>
  <si>
    <t>196</t>
  </si>
  <si>
    <t>-770922249</t>
  </si>
  <si>
    <t>197</t>
  </si>
  <si>
    <t>6054300003.CP1</t>
  </si>
  <si>
    <t>Dodávka kotviacich prvkov</t>
  </si>
  <si>
    <t>558860366</t>
  </si>
  <si>
    <t>199</t>
  </si>
  <si>
    <t>762332120.CP4</t>
  </si>
  <si>
    <t>761880964</t>
  </si>
  <si>
    <t>200</t>
  </si>
  <si>
    <t>762332120.CP5</t>
  </si>
  <si>
    <t>-708489979</t>
  </si>
  <si>
    <t>89</t>
  </si>
  <si>
    <t>762341002.S</t>
  </si>
  <si>
    <t>Montáž debnenia jednoduchých striech, na kontralaty drevotrieskovými OSB doskami na pero drážku</t>
  </si>
  <si>
    <t>201</t>
  </si>
  <si>
    <t>607260000800</t>
  </si>
  <si>
    <t>-590468553</t>
  </si>
  <si>
    <t>91</t>
  </si>
  <si>
    <t>762341251.S</t>
  </si>
  <si>
    <t>Montáž kontralát pre rošt záklopu</t>
  </si>
  <si>
    <t>182</t>
  </si>
  <si>
    <t>605430000300.S</t>
  </si>
  <si>
    <t>Rezivo stavebné zo smreku - laty impregnované hr. 60 mm, š. 60 mm, dl. 4000-5000 mm</t>
  </si>
  <si>
    <t>93</t>
  </si>
  <si>
    <t>762395000.S</t>
  </si>
  <si>
    <t>Spojovacie prostriedky pre viazané konštrukcie krovov, debnenie a latovanie, nadstrešné konštr., spádové kliny - svorky, dosky, klince, pásová ocel, vruty</t>
  </si>
  <si>
    <t>202</t>
  </si>
  <si>
    <t>762810033</t>
  </si>
  <si>
    <t>Záklop stropov z dosiek OSB skrutkovaných na rošt na zraz hr. dosky 15 mm</t>
  </si>
  <si>
    <t>-1105193581</t>
  </si>
  <si>
    <t>95</t>
  </si>
  <si>
    <t>762841210.S</t>
  </si>
  <si>
    <t>Montáž podbíjania stropov a striech rovných z hoblovaných dosiek na zraz, vrátane olištovania škár</t>
  </si>
  <si>
    <t>96</t>
  </si>
  <si>
    <t>60546000270.S</t>
  </si>
  <si>
    <t>Dosky hoblované 95x19 mm, sušené 14±2%, triedy 3A STN 480055, bez defektov, hniloby, hrcí</t>
  </si>
  <si>
    <t>97</t>
  </si>
  <si>
    <t>762895000.S</t>
  </si>
  <si>
    <t>Spojovacie prostriedky pre záklop, stropnice, podbíjanie - klince, svorky</t>
  </si>
  <si>
    <t>214</t>
  </si>
  <si>
    <t>998762102</t>
  </si>
  <si>
    <t>Presun hmôt pre konštrukcie tesárske v objektoch výšky do 12 m</t>
  </si>
  <si>
    <t>730036496</t>
  </si>
  <si>
    <t>763120010</t>
  </si>
  <si>
    <t>763161122</t>
  </si>
  <si>
    <t>101</t>
  </si>
  <si>
    <t>998763301</t>
  </si>
  <si>
    <t>Presun hmôt pre sádrokartónové konštrukcie v objektoch výšky do 7 m</t>
  </si>
  <si>
    <t>203</t>
  </si>
  <si>
    <t>764171.R1</t>
  </si>
  <si>
    <t>Fasádna rímsa - okolo podbitia a šambrán - živicnopieskovým posypom - R1</t>
  </si>
  <si>
    <t>-1782933380</t>
  </si>
  <si>
    <t>204</t>
  </si>
  <si>
    <t>764171.R2</t>
  </si>
  <si>
    <t>Fasádna rímsa - okolo podbitia a šambrán - živicnopieskovým posypom - R2</t>
  </si>
  <si>
    <t>357361127</t>
  </si>
  <si>
    <t>764171.R3</t>
  </si>
  <si>
    <t>Fasádna rímsa - okolo podbitia a šambrán - živicnopieskovým posypom - R3</t>
  </si>
  <si>
    <t>103</t>
  </si>
  <si>
    <t>764171301</t>
  </si>
  <si>
    <t>206</t>
  </si>
  <si>
    <t>764352427</t>
  </si>
  <si>
    <t>Žlaby z pozinkovaného farbeného PZf plechu, pododkvapové polkruhové r.š. 330 mm - ozn.K1</t>
  </si>
  <si>
    <t>208</t>
  </si>
  <si>
    <t>105</t>
  </si>
  <si>
    <t>764410450</t>
  </si>
  <si>
    <t>Oplechovanie parapetov z pozinkovaného farbeného PZf plechu, vrátane rohov r.š. 330 mm</t>
  </si>
  <si>
    <t>210</t>
  </si>
  <si>
    <t>231</t>
  </si>
  <si>
    <t>764410520</t>
  </si>
  <si>
    <t>-1012506964</t>
  </si>
  <si>
    <t>226</t>
  </si>
  <si>
    <t>764430500</t>
  </si>
  <si>
    <t>512</t>
  </si>
  <si>
    <t>1629346640</t>
  </si>
  <si>
    <t>228</t>
  </si>
  <si>
    <t>764430520</t>
  </si>
  <si>
    <t>-1575722623</t>
  </si>
  <si>
    <t>232</t>
  </si>
  <si>
    <t>764430550</t>
  </si>
  <si>
    <t>Oplechovanie hrebena strechy z poplastovaného plechu, vrátane rohov r.š. 750 mm</t>
  </si>
  <si>
    <t>-1856524419</t>
  </si>
  <si>
    <t>227</t>
  </si>
  <si>
    <t>7644333O0</t>
  </si>
  <si>
    <t>-497695224</t>
  </si>
  <si>
    <t>230</t>
  </si>
  <si>
    <t>764433OO32</t>
  </si>
  <si>
    <t>-1253561152</t>
  </si>
  <si>
    <t>764454454</t>
  </si>
  <si>
    <t>Zvodové rúry z pozinkovaného farbeného PZf plechu, kruhové priemer 120 mm - ozn.K2</t>
  </si>
  <si>
    <t>212</t>
  </si>
  <si>
    <t>229</t>
  </si>
  <si>
    <t>764O34500</t>
  </si>
  <si>
    <t>-1666210765</t>
  </si>
  <si>
    <t>213</t>
  </si>
  <si>
    <t>998764101</t>
  </si>
  <si>
    <t>Presun hmôt pre konštrukcie klampiarske v objektoch výšky do 6 m</t>
  </si>
  <si>
    <t>1283779168</t>
  </si>
  <si>
    <t>108</t>
  </si>
  <si>
    <t>766621265.S</t>
  </si>
  <si>
    <t>Montáž okien drevených s hydroizolacnými ISO páskami (exteriérová a interiérová)</t>
  </si>
  <si>
    <t>216</t>
  </si>
  <si>
    <t>109</t>
  </si>
  <si>
    <t>283290005800.S</t>
  </si>
  <si>
    <t>Tesniaca paropriepustná fólia polymér-flísová, š. 70 mm, dl. 30 m, pre tesnenie pripájacej škáry okenného rámu a muriva z exteriéru</t>
  </si>
  <si>
    <t>218</t>
  </si>
  <si>
    <t>283290006200.S</t>
  </si>
  <si>
    <t>Tesniaca paronepriepustná fólia polymér-flísová, š. 70 mm, dl. 30 m, pre tesnenie pripájacej škáry okenného rámu a muriva z interiéru</t>
  </si>
  <si>
    <t>220</t>
  </si>
  <si>
    <t>111</t>
  </si>
  <si>
    <t>6111100169.S</t>
  </si>
  <si>
    <t>Drevené okno jednokrídlové S, vxš 600x600 mm, izolacné trojsklo - O3</t>
  </si>
  <si>
    <t>222</t>
  </si>
  <si>
    <t>6111100169.S1</t>
  </si>
  <si>
    <t>Drevené okno dvojkrídlové O + nadsvetlík S, vxš 2100x1500 mm, izolacné trojsklo - O4</t>
  </si>
  <si>
    <t>224</t>
  </si>
  <si>
    <t>113</t>
  </si>
  <si>
    <t>6111100169.S2</t>
  </si>
  <si>
    <t>6111100169.S3</t>
  </si>
  <si>
    <t>Drevené okno 3-krídlové O + pevné polia, vxš 1750x1986 mm, izolacné trojsklo - O1</t>
  </si>
  <si>
    <t>115</t>
  </si>
  <si>
    <t>6111100169.S4</t>
  </si>
  <si>
    <t>Drevené okno trojdielne s nadsvetlíkom OS, vxš 2100x1750 mm, izolacné trojsklo - O6</t>
  </si>
  <si>
    <t>6111100169.S5</t>
  </si>
  <si>
    <t>117</t>
  </si>
  <si>
    <t>6111100169.S6</t>
  </si>
  <si>
    <t>234</t>
  </si>
  <si>
    <t>6111100169.S7</t>
  </si>
  <si>
    <t>236</t>
  </si>
  <si>
    <t>119</t>
  </si>
  <si>
    <t>766651101.S</t>
  </si>
  <si>
    <t>Montáž púzdra posuvných dverí do murovanej priecky, jedno zasúvacie púzdro pre jedno krídlo, priechod 0,6-1,2 m</t>
  </si>
  <si>
    <t>238</t>
  </si>
  <si>
    <t>553310013000</t>
  </si>
  <si>
    <t>240</t>
  </si>
  <si>
    <t>121</t>
  </si>
  <si>
    <t>553420000200.S</t>
  </si>
  <si>
    <t>Systém posuvných dverí - sada pojazdov</t>
  </si>
  <si>
    <t>242</t>
  </si>
  <si>
    <t>553420000300.S</t>
  </si>
  <si>
    <t>Systém posuvných dverí - vodiaca lišta (surový profil)</t>
  </si>
  <si>
    <t>244</t>
  </si>
  <si>
    <t>123</t>
  </si>
  <si>
    <t>766662112.S</t>
  </si>
  <si>
    <t>Montáž dverového krídla otocného jednokrídlového poldrážkového, do existujúcej zárubne, vrátane kovania</t>
  </si>
  <si>
    <t>246</t>
  </si>
  <si>
    <t>6116100004.S</t>
  </si>
  <si>
    <t>248</t>
  </si>
  <si>
    <t>125</t>
  </si>
  <si>
    <t>766662132.S</t>
  </si>
  <si>
    <t>Montáž dverového krídla otocného dvojkrídlového poldrážkového, do existujúcej zárubne, vrátane kovania</t>
  </si>
  <si>
    <t>250</t>
  </si>
  <si>
    <t>61161000040.S</t>
  </si>
  <si>
    <t>252</t>
  </si>
  <si>
    <t>127</t>
  </si>
  <si>
    <t>61161000040.S1</t>
  </si>
  <si>
    <t>254</t>
  </si>
  <si>
    <t>766664125.S</t>
  </si>
  <si>
    <t>Montáž dverí drevených posuvných jednokrídlových, posun do puzdra</t>
  </si>
  <si>
    <t>256</t>
  </si>
  <si>
    <t>129</t>
  </si>
  <si>
    <t>6116100004.S1</t>
  </si>
  <si>
    <t>258</t>
  </si>
  <si>
    <t>61161000630.S</t>
  </si>
  <si>
    <t>Montážny materiál pre dvere posuvné</t>
  </si>
  <si>
    <t>eur</t>
  </si>
  <si>
    <t>260</t>
  </si>
  <si>
    <t>131</t>
  </si>
  <si>
    <t>766702111.S</t>
  </si>
  <si>
    <t>Montáž zárubní obložkových pre dvere jednokrídlové</t>
  </si>
  <si>
    <t>262</t>
  </si>
  <si>
    <t>61181000220.S</t>
  </si>
  <si>
    <t>264</t>
  </si>
  <si>
    <t>133</t>
  </si>
  <si>
    <t>766702121.S</t>
  </si>
  <si>
    <t>Montáž zárubní obložkových pre dvere dvojkrídlové</t>
  </si>
  <si>
    <t>266</t>
  </si>
  <si>
    <t>61181000690.S</t>
  </si>
  <si>
    <t>268</t>
  </si>
  <si>
    <t>135</t>
  </si>
  <si>
    <t>61181000690.S1</t>
  </si>
  <si>
    <t>270</t>
  </si>
  <si>
    <t>136</t>
  </si>
  <si>
    <t>767162150</t>
  </si>
  <si>
    <t>Montáž zábradlia rovného z profilovej ocele do muriva, s hmotnostou 1 m zábradlia nad 60 kg - ozn.Z1-Z4</t>
  </si>
  <si>
    <t>272</t>
  </si>
  <si>
    <t>137</t>
  </si>
  <si>
    <t>553520000.S</t>
  </si>
  <si>
    <t>Zábradlie ocelové - výroba na mieru</t>
  </si>
  <si>
    <t>274</t>
  </si>
  <si>
    <t>205</t>
  </si>
  <si>
    <t>767310100</t>
  </si>
  <si>
    <t>Montáž výlezu so zriadenim otvoru</t>
  </si>
  <si>
    <t>1270552132</t>
  </si>
  <si>
    <t>611330000500</t>
  </si>
  <si>
    <t>1511509614</t>
  </si>
  <si>
    <t>767332.S</t>
  </si>
  <si>
    <t>276</t>
  </si>
  <si>
    <t>139</t>
  </si>
  <si>
    <t>28317000100.S</t>
  </si>
  <si>
    <t>278</t>
  </si>
  <si>
    <t>28317000100.S1</t>
  </si>
  <si>
    <t>280</t>
  </si>
  <si>
    <t>141</t>
  </si>
  <si>
    <t>76764652.S</t>
  </si>
  <si>
    <t>Montáž dverí vchodových - drevo, plast, vchodových, 1 m obvodu dverí - D01,D09,D11</t>
  </si>
  <si>
    <t>282</t>
  </si>
  <si>
    <t>553410032.S</t>
  </si>
  <si>
    <t>284</t>
  </si>
  <si>
    <t>143</t>
  </si>
  <si>
    <t>553410032.S1</t>
  </si>
  <si>
    <t>Dvere plastové plné - vchodové/pivnicné vxš 1925x980 mm - D11</t>
  </si>
  <si>
    <t>286</t>
  </si>
  <si>
    <t>553410032.S2</t>
  </si>
  <si>
    <t>288</t>
  </si>
  <si>
    <t>145</t>
  </si>
  <si>
    <t>767995103</t>
  </si>
  <si>
    <t>290</t>
  </si>
  <si>
    <t>145540000600.S</t>
  </si>
  <si>
    <t>292</t>
  </si>
  <si>
    <t>998767101</t>
  </si>
  <si>
    <t>Presun hmôt pre kovové stavebné doplnkové konštrukcie v objektoch výšky do 6 m</t>
  </si>
  <si>
    <t>1733474921</t>
  </si>
  <si>
    <t>771</t>
  </si>
  <si>
    <t>Podlahy z dlaždíc</t>
  </si>
  <si>
    <t>771415004</t>
  </si>
  <si>
    <t>Montáž soklíkov z obkladaciek do tmelu vel. 300 x 80 mm</t>
  </si>
  <si>
    <t>296</t>
  </si>
  <si>
    <t>149</t>
  </si>
  <si>
    <t>597640005310</t>
  </si>
  <si>
    <t>Sokel keramický, lxvxhr 298x80x9 mm</t>
  </si>
  <si>
    <t>298</t>
  </si>
  <si>
    <t>771575129</t>
  </si>
  <si>
    <t>Montáž podláh z dlaždíc keramických do tmelu v obmedzenom priestore vel. 300 x 300 mm</t>
  </si>
  <si>
    <t>300</t>
  </si>
  <si>
    <t>151</t>
  </si>
  <si>
    <t>597740001600</t>
  </si>
  <si>
    <t>Dlaždice keramické, lxvxhr 297x297x8 mm</t>
  </si>
  <si>
    <t>302</t>
  </si>
  <si>
    <t>211</t>
  </si>
  <si>
    <t>998771101</t>
  </si>
  <si>
    <t>Presun hmôt pre podlahy z dlaždíc v objektoch výšky do 6m</t>
  </si>
  <si>
    <t>1618686975</t>
  </si>
  <si>
    <t>773</t>
  </si>
  <si>
    <t>Podlahy z liateho teraca</t>
  </si>
  <si>
    <t>153</t>
  </si>
  <si>
    <t>773510013</t>
  </si>
  <si>
    <t>306</t>
  </si>
  <si>
    <t>583990000900</t>
  </si>
  <si>
    <t>bal</t>
  </si>
  <si>
    <t>308</t>
  </si>
  <si>
    <t>998773101</t>
  </si>
  <si>
    <t>Presun hmôt pre podlahy terazzové v objektoch výšky do 6 m</t>
  </si>
  <si>
    <t>1036695992</t>
  </si>
  <si>
    <t>209</t>
  </si>
  <si>
    <t>998776101</t>
  </si>
  <si>
    <t>Presun hmôt pre podlahy povlakové v objektoch výšky do 6 m</t>
  </si>
  <si>
    <t>1889008216</t>
  </si>
  <si>
    <t>777</t>
  </si>
  <si>
    <t>Podlahy syntetické</t>
  </si>
  <si>
    <t>159</t>
  </si>
  <si>
    <t>777130100</t>
  </si>
  <si>
    <t>318</t>
  </si>
  <si>
    <t>998777101</t>
  </si>
  <si>
    <t>Presun hmôt pre podlahy syntetické v objektoch výšky do 6 m</t>
  </si>
  <si>
    <t>-1636377182</t>
  </si>
  <si>
    <t>781</t>
  </si>
  <si>
    <t>Obklady</t>
  </si>
  <si>
    <t>161</t>
  </si>
  <si>
    <t>781445070</t>
  </si>
  <si>
    <t>Montáž obkladov vnútor. stien z obkladaciek kladených do tmelu v obmedzenom priestore vel. 300x300 mm</t>
  </si>
  <si>
    <t>322</t>
  </si>
  <si>
    <t>597740000900</t>
  </si>
  <si>
    <t>Dlaždice keramické lxv 300x300 mm</t>
  </si>
  <si>
    <t>324</t>
  </si>
  <si>
    <t>207</t>
  </si>
  <si>
    <t>998781101</t>
  </si>
  <si>
    <t>Presun hmôt pre obklady keramické v objektoch výšky do 6 m</t>
  </si>
  <si>
    <t>-394701574</t>
  </si>
  <si>
    <t>783</t>
  </si>
  <si>
    <t>Nátery</t>
  </si>
  <si>
    <t>783711301</t>
  </si>
  <si>
    <t>Nátery tesárskych konštrukcií olejové napustením a 2x lakovaním</t>
  </si>
  <si>
    <t>328</t>
  </si>
  <si>
    <t>784</t>
  </si>
  <si>
    <t>Malby</t>
  </si>
  <si>
    <t>165</t>
  </si>
  <si>
    <t>784452373</t>
  </si>
  <si>
    <t>330</t>
  </si>
  <si>
    <t>Konštrukcie - krytiny</t>
  </si>
  <si>
    <t>765901024</t>
  </si>
  <si>
    <t>1718646347</t>
  </si>
  <si>
    <t>VRN</t>
  </si>
  <si>
    <t>Vedlajšie rozpoctové náklady</t>
  </si>
  <si>
    <t>332</t>
  </si>
  <si>
    <t>HZS</t>
  </si>
  <si>
    <t>-955062084</t>
  </si>
  <si>
    <t>217</t>
  </si>
  <si>
    <t>-734716277</t>
  </si>
  <si>
    <t>-444425573</t>
  </si>
  <si>
    <t>219</t>
  </si>
  <si>
    <t>-1729681942</t>
  </si>
  <si>
    <t>504967876</t>
  </si>
  <si>
    <t>SOŠ Tornaľa-modernizácia odborného vzdelávania-budova bývalej MŠ</t>
  </si>
  <si>
    <t>Laminátova priečka "DP1"</t>
  </si>
  <si>
    <t>Laminátova priečka "DP2"</t>
  </si>
  <si>
    <t>Laminátova priečka "DP3"</t>
  </si>
  <si>
    <t>Žeriav-zvislý presun</t>
  </si>
  <si>
    <t>Dopravne náklady</t>
  </si>
  <si>
    <t>D.1.4 Elektroinštalácie</t>
  </si>
  <si>
    <t>D.1.6 Zdravotechnika</t>
  </si>
  <si>
    <t>D.1.7 Vykurovanie</t>
  </si>
  <si>
    <t>D.1.8 OPZ</t>
  </si>
  <si>
    <t>D.1.9 Vzduchotechnika</t>
  </si>
  <si>
    <t>Zariadenie staveniska</t>
  </si>
  <si>
    <t>Inžinierska činnosť</t>
  </si>
  <si>
    <t>0002.S</t>
  </si>
  <si>
    <t>0003.S</t>
  </si>
  <si>
    <t>0004.S</t>
  </si>
  <si>
    <t>Dodávka a montáž hasiaceho prenosného prístroja 6kg (práškový) vrátane konzoly na uchytenie do steny</t>
  </si>
  <si>
    <t>Profesie</t>
  </si>
  <si>
    <t xml:space="preserve">Položenie podlahy z kamenného koberca hr. 10 mm - </t>
  </si>
  <si>
    <t xml:space="preserve">Montáž ocelového prístrešku vr.náteru </t>
  </si>
  <si>
    <t xml:space="preserve">Montáž zastrešenia polykarbonátom </t>
  </si>
  <si>
    <t xml:space="preserve">Demontáž, odstránenie prestrešenie prístavkov </t>
  </si>
  <si>
    <t>0005.S</t>
  </si>
  <si>
    <t>Polyuretánová podlaha - koberec PU 1 K, hr. 6 mm, penetrácia, posyp kremicitým pieskom, 1x stierka plnená prírodným kamenivom vrátane brúsenia podkladnej vrstvy betónu</t>
  </si>
  <si>
    <t>Demontáž dverí drevených  1 bm obvodu - 0,012t</t>
  </si>
  <si>
    <t>Demontáž dverí kovových  1 bm obvodu - 0,005t</t>
  </si>
  <si>
    <t>Demontáž plechovej krytiny falcovanej</t>
  </si>
  <si>
    <t>Keramický preklad, šírky 70 mm, výšky 238 mm, dĺžky 1000 mm</t>
  </si>
  <si>
    <t>Keramický preklad, šírky 70 mm, výšky 238 mm, dĺžky 1750 mm</t>
  </si>
  <si>
    <t>Keramický preklad, šírky 70 mm, výšky 238 mm, dĺžky 1250 mm</t>
  </si>
  <si>
    <t>Keramický preklad, šírky 70 mm, výšky 238 mm, dĺžky 2000 mm</t>
  </si>
  <si>
    <t>Keramický preklad, šírky 70 mm, výšky 238 mm, dĺžky 3000 mm</t>
  </si>
  <si>
    <t>Pôrobetónový  preklad nenosný , šírky 125 mm, výšky 249 mm, dĺžky 1250 mm</t>
  </si>
  <si>
    <t>317162139.S</t>
  </si>
  <si>
    <t>317162140.S</t>
  </si>
  <si>
    <t>Pôrobetónový  prekladový trámec nenosný , šírky 125 mm, výšky 124 mm, dĺžky 2500 mm</t>
  </si>
  <si>
    <t>Osadenie odvodňovacieho betónového žľabu plytkého s ochrannou hranou vnútornej šírky 100 mm a s roštom</t>
  </si>
  <si>
    <t xml:space="preserve">Čelná, koncová stena NW 100, výška 100 mm, pozinkovaná, </t>
  </si>
  <si>
    <t xml:space="preserve">Nopová HDPE fólia, výška nopu 8 mm, proti zemnej vlhkosti s radónovou ochranou, pre spodnú stavbu, </t>
  </si>
  <si>
    <t>Pás asfaltový  pre spodné vrstvy hydroizolacných systémov</t>
  </si>
  <si>
    <t xml:space="preserve">Doska OSB 3 P+D nebrúsené hrxlxš 22x2500x1250 mm, </t>
  </si>
  <si>
    <t>Oplechovanie steny z poplastovaného plechu, vrátane rohov r.š. 190 mm -K7</t>
  </si>
  <si>
    <t>Oplechovanie muriva a atík z poplastovaného plechu, vrátane rohov r.š. 250 mm -K10</t>
  </si>
  <si>
    <t>Lemovanie muriva z poplastovaného plechu, vrátane rohov r.š. 360 mm -K12</t>
  </si>
  <si>
    <t>Lemovanie z poplastovaného plechu, vrátane rohov r.š. 250 mm -K3</t>
  </si>
  <si>
    <t>Lemovanie pod foliu z poplastovaného plechu, vrátane rohov r.š. 200 mm -K5</t>
  </si>
  <si>
    <t>Lemovanie pod foliu poplastovaného plechu, vrátane rohov r.š. 250 mm -K4</t>
  </si>
  <si>
    <t>Nátery tesárskych konštrukcií, povrchová impregnácia proti drevokaznému hmyzu, hubám a plesniam</t>
  </si>
  <si>
    <t>Podkrovný výlez zateplený s drevenými schodikmi, šxv 700x900 mm</t>
  </si>
  <si>
    <t>Stavebné puzdro pre posuvné dvere, čistý priechod 800 mm</t>
  </si>
  <si>
    <t>Doska komôrková z polykarbonátu, šxlxhr 2100x6000x8 mm</t>
  </si>
  <si>
    <t>Príplatok za pohľadový betón nadzákladových múrov triedy SB2</t>
  </si>
  <si>
    <t>Demontáž zámkovej betónovej dlaźby kladenej do pieskového lôžka hr. do 60 mm</t>
  </si>
  <si>
    <t>431351123.S</t>
  </si>
  <si>
    <t>Rezanie existujúceho asfaltového krytu alebo podkladu hĺbky do 50 mm</t>
  </si>
  <si>
    <t>564211112.S</t>
  </si>
  <si>
    <t>564211113.S</t>
  </si>
  <si>
    <t>Odstránenie  existujúceho asfaltového krytu hĺbky do 50 mm</t>
  </si>
  <si>
    <t>Odstránenie krytu v ploche do 200 m2 z betónu prostého, hr. vrstvy do 150 mm,  -0,22500t</t>
  </si>
  <si>
    <t>Asfaltový  nástrek pre povrchovú úpravu</t>
  </si>
  <si>
    <t>Pokládka z asflatobetónu hr. 30 mm</t>
  </si>
  <si>
    <t>Mazanina z betónu prostého (m3) tr. C 12/15 hr.do 120mm</t>
  </si>
  <si>
    <t>Kontaktný zateplovací systém soklovej alebo vodou namáhanej casti hr. 40 mm, skrutkovacie kotvy -F4</t>
  </si>
  <si>
    <t>625250547.S</t>
  </si>
  <si>
    <t>Kontaktný zateplovací systém soklovej alebo vodou namáhanej casti hr. 80 mm, skrutkovacie kotvy -F3</t>
  </si>
  <si>
    <t>Kontaktný zateplovací systém soklovej alebo vodou namáhanej casti hr. 220 mm, skrutkovacie kotvy-F1/2</t>
  </si>
  <si>
    <t>Zhotovenie izolácie proti zemnej vlhkosti  náterom penetracným za studena</t>
  </si>
  <si>
    <t>564211114.S</t>
  </si>
  <si>
    <t>564211115.S</t>
  </si>
  <si>
    <t>564211116.S</t>
  </si>
  <si>
    <t>564211117.S</t>
  </si>
  <si>
    <t>564211118.S</t>
  </si>
  <si>
    <t>711141560.S</t>
  </si>
  <si>
    <t>Zhotovenie  izolácie proti zemnej vlhkosti a tlakovej vode zvislá NAIP pritavením</t>
  </si>
  <si>
    <t>Zhotovenie izolácie proti zemnej vlhkosti 2x náterom asflatovým lakom za studena</t>
  </si>
  <si>
    <t xml:space="preserve">Podokvapové lemovanie z poplastovaného plechu, r.š. 250 mm </t>
  </si>
  <si>
    <t>Ochranný náter betónových konštrukcíi na báze polymérovej disperzie</t>
  </si>
  <si>
    <t>Kontaktný zateplovací systém z minerálnej vlny  hr. 20 mm, skrutkovacie kotvy -podbitie</t>
  </si>
  <si>
    <t>2 - SO 01 - Budova bývalej MS - architektúra</t>
  </si>
  <si>
    <t>,</t>
  </si>
  <si>
    <t>Budova bývalej MS - architektúra</t>
  </si>
  <si>
    <t>Príprava vnútorného podkladu stropov, kontaktný mostík Betón - Kontakt</t>
  </si>
  <si>
    <t xml:space="preserve">Odvodňovací žľab plytký  svetlej širky 100mm, dĺžky 1 m, výšky 100 mm, bez spádu, betónový s liatinovou hranou, </t>
  </si>
  <si>
    <t xml:space="preserve">Pozinkovaný rošt svetlej šírky  100mm, lxšxhr 500x147x25 mm,  trieda B125, s rýchlouzáverom, pre žľaby s ochrannou hranou, </t>
  </si>
  <si>
    <t>Strešná hydroizolacná fólia mPVC hr. 1,5 mm odolná proti prerastaniu koreňov</t>
  </si>
  <si>
    <t xml:space="preserve">Hydroakumulačná drenážna z nopovéj fólie s geotextíliou hr. 12 mm </t>
  </si>
  <si>
    <t xml:space="preserve">Plošná kvapková závlaha, kvapková rohož 16mm s flisom </t>
  </si>
  <si>
    <t>Spojovaci materiál pre kvapkový systém, vrátane riadecej jednotky</t>
  </si>
  <si>
    <t>Koncová hliníková lišta štrková 250x80x100mm +spoj kus</t>
  </si>
  <si>
    <t xml:space="preserve">Koncová hliníková lišta drenážna vegetačná 250x120x100 +spoj kus </t>
  </si>
  <si>
    <t>Substrátový pane, hydrofilná minerálna vlna, hr. 50 mm, 1,2x1,0m</t>
  </si>
  <si>
    <t>Protierózna siet z PP 40x40mm</t>
  </si>
  <si>
    <t>Protierózna lista</t>
  </si>
  <si>
    <t>Clip fix – nerezový hačik 2,5ks/m2</t>
  </si>
  <si>
    <t>SDK systém,konštrukčné latovanie 50x30mm, závesná konštrukcia hliniková dvojúrovňová, dosky hr. 15 mm, tepelná izolácia hr. 180+100+100 mm, parozábrana 150g/m2</t>
  </si>
  <si>
    <t>Sadrokartónová inštalačná predstena pre sanitárne zariadenia, jednoduché opláštenie, doska RBI 12,5 mm ozn.5/N</t>
  </si>
  <si>
    <t>Oceľové prístrešky 1,2</t>
  </si>
  <si>
    <t>Dodatočný materiál ( lišty AL, spoj. MT, )</t>
  </si>
  <si>
    <t>Kamenný koberec , tehlová farba 2-4 mm, 1bal/m2, hrúbka 14 mm, z prírodného kamena</t>
  </si>
  <si>
    <t>Strešná fólia so samolepiacimi pásmi s difúzne otvoreným vodotesným dispezným povrstvením, 270g/m2</t>
  </si>
  <si>
    <t>Maľby z maliarskych zmesí na omietku a sadrokartón ručne nanášané výšky do 3,80 m</t>
  </si>
  <si>
    <t>Montáź a dodávka motorizovanej sklápacej plošiny 1,0x0,8m s nosnosťou min. 200 kg, napájanie  plošiny 24V DC, min. rýchlosť 0,5 m/s. min príkon. 0,5kW</t>
  </si>
  <si>
    <t xml:space="preserve">Spájanie a montáž konštrukcie drevených strešných väzníkov </t>
  </si>
  <si>
    <t>6054300002.CP</t>
  </si>
  <si>
    <t>Dodávka nosnej konštrukcie väzníkov osovo max. po 1000 mm</t>
  </si>
  <si>
    <t>Drevené okno pevné - francúzske, vxš 2670x1530 mm, izolacné trojsklo, + kovaná mreža - O5</t>
  </si>
  <si>
    <t>Drevené okno jednodielne - pivnicné, vxš 450x1000 mm, izolacné trojsklo + kovaná mreža - O8</t>
  </si>
  <si>
    <t>Drevené okno jednodielne - pivnicné, vxš 430x580 mm, izolacné trojsklo + kovaná mreža - O7</t>
  </si>
  <si>
    <t>Drevené okno jednodielne - pivnicné, vxš 595x1000 mm, izolacné trojsklo +kovaná mreža - O9</t>
  </si>
  <si>
    <t>Dvere vnútorné dvojkrídlové 700,800,900x2150 mm, drevo-masív, profilové, kazetové, reverzné, plné, padací prah - D04,D05,D06,D07</t>
  </si>
  <si>
    <t>Zárubna vnútorná obložková, šírka 700,800,900 mm, výška 2150 mm, drevo-masív, pre stenu hrúbky 125,250,60-170 mm, pre jednokrídlové dvere - D04,D05,D06,D07</t>
  </si>
  <si>
    <t>Zárubna vnútorná obložková, šírka 1700 mm, výška 2100 mm + nadsvetlík výšky 520 mm, drevo-masív, pre stenu hrúbky 250 mm, pre dvojkrídlové dvere - D02,D03</t>
  </si>
  <si>
    <t>Zárubna vnútorná obložková, šírka 1350 mm, výška 2100 mm + nadsvetlík výšky 200 mm, drevo-masív, pre stenu hrúbky 500 mm, pre dvojkrídlové dvere - D08</t>
  </si>
  <si>
    <t>Dvere vnútorné dvojkrídlové 1600x2100 mm, drevo-masív, profilové, kazetové, prersklené, padací prah - D02,D03</t>
  </si>
  <si>
    <t>Dvere vnútorné dvojkrídlové 1250x2100 mm, drevo-masív, profilové, kazetové, prersklené, padací prah - D08</t>
  </si>
  <si>
    <t>Dvere drevené exteriérové, drevo-masív, profilové, kazetové vxš 2320x900 mm - D09</t>
  </si>
  <si>
    <t>Dvere vnútorné jednokrídlové, šírka 800x2100 mm, drevo-dyha, plné, hladké, zásuvné do puzdra - D10</t>
  </si>
  <si>
    <t>Dvere drevené vchodové presklenné trojsklo s bočným zasklením - vchodové vxš 2670x2600 mm, drevo-masív - D01</t>
  </si>
  <si>
    <t xml:space="preserve">Tornaľa </t>
  </si>
  <si>
    <t>Ing. Marian Magyar</t>
  </si>
  <si>
    <t>Banskobystrický samosprávny kraj</t>
  </si>
  <si>
    <t>Ing. Arch. Mário Regec</t>
  </si>
  <si>
    <t>998712101.S</t>
  </si>
  <si>
    <t>Presun hmôt pre izoláciu povlakovej krytiny v objektoch výšky do 6m</t>
  </si>
  <si>
    <t>Geotextília 200 gr./m2 (vrátane montáže)</t>
  </si>
  <si>
    <t>765901443</t>
  </si>
  <si>
    <t>Strešná fólia nad 35°s integrovanými lepiacimi pásmi 140g/m2</t>
  </si>
  <si>
    <t>998765101.S</t>
  </si>
  <si>
    <t>Presun hmôt pre tvrdé krytiny v objektoch výšky do 6m</t>
  </si>
  <si>
    <t>Betón základových pásov, železový (bez výstuže), tr. C 16/20</t>
  </si>
  <si>
    <t>Pás tepelnoizolacný zo sklenej vlny vhodný pre šikmé strechy, podkrovia, stropy a lahké podlahy, 140x1200x8400 mm</t>
  </si>
  <si>
    <t>Vonkajšia tenkovrstvová silikónova dekoratívna omietka stien hrúbka 3 mm, hrebeňová technika-štruktúra pomocou hrebeňa na omietky - vertikálne pásy, hr. zrna 1,0 mm</t>
  </si>
  <si>
    <t>978015231</t>
  </si>
  <si>
    <t>966032911</t>
  </si>
  <si>
    <t>Otlčenie omietok vonkajších stien, s vyškriabaním škár, očistením muriva; v rozsahu do 20%</t>
  </si>
  <si>
    <t>Odsekanie ríms podokenných alebo nadokenných predsadených nad líce muriva, odsekanie šambrán</t>
  </si>
  <si>
    <t>Krytina falcovaná z pozinkovaného farbného plechu sklon strechy do 30°, vrátane doplnkov</t>
  </si>
  <si>
    <t>OST</t>
  </si>
  <si>
    <t>Ostatné rozpoctové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</si>
</sst>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name val="Arial CE"/>
    </font>
    <font>
      <sz val="8"/>
      <name val="Arial CE"/>
      <family val="2"/>
      <charset val="1"/>
    </font>
    <font>
      <b/>
      <sz val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1" fillId="0" borderId="0" applyNumberFormat="0" applyFill="0" applyBorder="0" applyAlignment="0" applyProtection="0"/>
    <xf numFmtId="0" fontId="35" fillId="0" borderId="0"/>
  </cellStyleXfs>
  <cellXfs count="2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Font="1" applyFill="1" applyBorder="1" applyAlignment="1" applyProtection="1">
      <alignment vertical="center"/>
      <protection locked="0"/>
    </xf>
    <xf numFmtId="0" fontId="17" fillId="0" borderId="22" xfId="0" applyFont="1" applyFill="1" applyBorder="1" applyAlignment="1" applyProtection="1">
      <alignment horizontal="center" vertical="center"/>
      <protection locked="0"/>
    </xf>
    <xf numFmtId="49" fontId="17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0" fontId="18" fillId="0" borderId="14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vertical="center"/>
    </xf>
    <xf numFmtId="0" fontId="18" fillId="0" borderId="15" xfId="0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167" fontId="0" fillId="0" borderId="0" xfId="0" applyNumberFormat="1" applyFont="1" applyFill="1" applyAlignment="1">
      <alignment vertical="center"/>
    </xf>
    <xf numFmtId="49" fontId="3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22" xfId="0" applyFont="1" applyFill="1" applyBorder="1" applyAlignment="1" applyProtection="1">
      <alignment horizontal="left" vertical="center" wrapText="1"/>
      <protection locked="0"/>
    </xf>
    <xf numFmtId="0" fontId="32" fillId="0" borderId="2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Protection="1"/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11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0" fontId="0" fillId="0" borderId="3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12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4" fontId="19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left" vertical="center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0" fontId="4" fillId="0" borderId="6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20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vertical="center"/>
    </xf>
    <xf numFmtId="4" fontId="6" fillId="0" borderId="20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vertical="center"/>
    </xf>
    <xf numFmtId="4" fontId="7" fillId="0" borderId="20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left" vertical="center"/>
    </xf>
    <xf numFmtId="167" fontId="19" fillId="0" borderId="0" xfId="0" applyNumberFormat="1" applyFont="1" applyFill="1" applyAlignment="1"/>
    <xf numFmtId="0" fontId="0" fillId="0" borderId="11" xfId="0" applyFont="1" applyFill="1" applyBorder="1" applyAlignment="1">
      <alignment vertical="center"/>
    </xf>
    <xf numFmtId="166" fontId="27" fillId="0" borderId="12" xfId="0" applyNumberFormat="1" applyFont="1" applyFill="1" applyBorder="1" applyAlignment="1"/>
    <xf numFmtId="0" fontId="0" fillId="0" borderId="13" xfId="0" applyFont="1" applyFill="1" applyBorder="1" applyAlignment="1">
      <alignment vertical="center"/>
    </xf>
    <xf numFmtId="167" fontId="28" fillId="0" borderId="0" xfId="0" applyNumberFormat="1" applyFont="1" applyFill="1" applyAlignment="1">
      <alignment vertical="center"/>
    </xf>
    <xf numFmtId="0" fontId="8" fillId="0" borderId="3" xfId="0" applyFont="1" applyFill="1" applyBorder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67" fontId="6" fillId="0" borderId="0" xfId="0" applyNumberFormat="1" applyFont="1" applyFill="1" applyAlignment="1"/>
    <xf numFmtId="0" fontId="8" fillId="0" borderId="14" xfId="0" applyFont="1" applyFill="1" applyBorder="1" applyAlignment="1"/>
    <xf numFmtId="0" fontId="8" fillId="0" borderId="0" xfId="0" applyFont="1" applyFill="1" applyBorder="1" applyAlignment="1"/>
    <xf numFmtId="166" fontId="8" fillId="0" borderId="0" xfId="0" applyNumberFormat="1" applyFont="1" applyFill="1" applyBorder="1" applyAlignment="1"/>
    <xf numFmtId="0" fontId="8" fillId="0" borderId="15" xfId="0" applyFont="1" applyFill="1" applyBorder="1" applyAlignment="1"/>
    <xf numFmtId="0" fontId="8" fillId="0" borderId="0" xfId="0" applyFont="1" applyFill="1" applyAlignment="1">
      <alignment horizontal="center"/>
    </xf>
    <xf numFmtId="167" fontId="8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167" fontId="7" fillId="0" borderId="0" xfId="0" applyNumberFormat="1" applyFont="1" applyFill="1" applyAlignment="1"/>
    <xf numFmtId="0" fontId="29" fillId="0" borderId="22" xfId="0" applyFont="1" applyFill="1" applyBorder="1" applyAlignment="1" applyProtection="1">
      <alignment horizontal="center" vertical="center"/>
      <protection locked="0"/>
    </xf>
    <xf numFmtId="49" fontId="2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Fill="1" applyBorder="1" applyAlignment="1" applyProtection="1">
      <alignment vertical="center"/>
      <protection locked="0"/>
    </xf>
    <xf numFmtId="0" fontId="30" fillId="0" borderId="3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center" vertical="center"/>
    </xf>
    <xf numFmtId="0" fontId="33" fillId="0" borderId="22" xfId="0" applyFont="1" applyFill="1" applyBorder="1" applyAlignment="1" applyProtection="1">
      <alignment horizontal="left" vertical="center" wrapText="1"/>
      <protection locked="0"/>
    </xf>
    <xf numFmtId="167" fontId="32" fillId="0" borderId="22" xfId="0" applyNumberFormat="1" applyFont="1" applyFill="1" applyBorder="1" applyAlignment="1" applyProtection="1">
      <alignment vertical="center"/>
      <protection locked="0"/>
    </xf>
    <xf numFmtId="0" fontId="18" fillId="0" borderId="19" xfId="0" applyFont="1" applyFill="1" applyBorder="1" applyAlignment="1">
      <alignment horizontal="left" vertical="center"/>
    </xf>
    <xf numFmtId="0" fontId="18" fillId="0" borderId="20" xfId="0" applyFont="1" applyFill="1" applyBorder="1" applyAlignment="1">
      <alignment horizontal="center" vertical="center"/>
    </xf>
    <xf numFmtId="166" fontId="18" fillId="0" borderId="20" xfId="0" applyNumberFormat="1" applyFont="1" applyFill="1" applyBorder="1" applyAlignment="1">
      <alignment vertical="center"/>
    </xf>
    <xf numFmtId="0" fontId="18" fillId="0" borderId="21" xfId="0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4" fontId="0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/>
    <xf numFmtId="0" fontId="0" fillId="0" borderId="0" xfId="0"/>
    <xf numFmtId="0" fontId="34" fillId="0" borderId="0" xfId="0" applyFont="1" applyAlignment="1">
      <alignment horizontal="left" vertical="center"/>
    </xf>
    <xf numFmtId="0" fontId="34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9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vertical="center"/>
    </xf>
    <xf numFmtId="0" fontId="17" fillId="5" borderId="22" xfId="0" applyFont="1" applyFill="1" applyBorder="1" applyAlignment="1" applyProtection="1">
      <alignment horizontal="center" vertical="center"/>
      <protection locked="0"/>
    </xf>
    <xf numFmtId="49" fontId="17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5" borderId="22" xfId="0" applyFont="1" applyFill="1" applyBorder="1" applyAlignment="1" applyProtection="1">
      <alignment horizontal="left" vertical="center" wrapText="1"/>
      <protection locked="0"/>
    </xf>
    <xf numFmtId="0" fontId="17" fillId="5" borderId="22" xfId="0" applyFont="1" applyFill="1" applyBorder="1" applyAlignment="1" applyProtection="1">
      <alignment horizontal="center" vertical="center" wrapText="1"/>
      <protection locked="0"/>
    </xf>
    <xf numFmtId="167" fontId="17" fillId="5" borderId="22" xfId="0" applyNumberFormat="1" applyFont="1" applyFill="1" applyBorder="1" applyAlignment="1" applyProtection="1">
      <alignment vertical="center"/>
      <protection locked="0"/>
    </xf>
    <xf numFmtId="0" fontId="17" fillId="6" borderId="22" xfId="0" applyFont="1" applyFill="1" applyBorder="1" applyAlignment="1" applyProtection="1">
      <alignment horizontal="center" vertical="center"/>
      <protection locked="0"/>
    </xf>
    <xf numFmtId="49" fontId="17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6" borderId="22" xfId="0" applyFont="1" applyFill="1" applyBorder="1" applyAlignment="1" applyProtection="1">
      <alignment horizontal="left" vertical="center" wrapText="1"/>
      <protection locked="0"/>
    </xf>
    <xf numFmtId="0" fontId="17" fillId="6" borderId="22" xfId="0" applyFont="1" applyFill="1" applyBorder="1" applyAlignment="1" applyProtection="1">
      <alignment horizontal="center" vertical="center" wrapText="1"/>
      <protection locked="0"/>
    </xf>
    <xf numFmtId="167" fontId="32" fillId="6" borderId="22" xfId="0" applyNumberFormat="1" applyFont="1" applyFill="1" applyBorder="1" applyAlignment="1" applyProtection="1">
      <alignment vertical="center"/>
      <protection locked="0"/>
    </xf>
    <xf numFmtId="167" fontId="17" fillId="6" borderId="22" xfId="0" applyNumberFormat="1" applyFont="1" applyFill="1" applyBorder="1" applyAlignment="1" applyProtection="1">
      <alignment vertical="center"/>
      <protection locked="0"/>
    </xf>
    <xf numFmtId="0" fontId="29" fillId="5" borderId="22" xfId="0" applyFont="1" applyFill="1" applyBorder="1" applyAlignment="1" applyProtection="1">
      <alignment horizontal="center" vertical="center"/>
      <protection locked="0"/>
    </xf>
    <xf numFmtId="49" fontId="29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9" fillId="5" borderId="22" xfId="0" applyFont="1" applyFill="1" applyBorder="1" applyAlignment="1" applyProtection="1">
      <alignment horizontal="left" vertical="center" wrapText="1"/>
      <protection locked="0"/>
    </xf>
    <xf numFmtId="0" fontId="29" fillId="5" borderId="22" xfId="0" applyFont="1" applyFill="1" applyBorder="1" applyAlignment="1" applyProtection="1">
      <alignment horizontal="center" vertical="center" wrapText="1"/>
      <protection locked="0"/>
    </xf>
    <xf numFmtId="167" fontId="29" fillId="5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0" fillId="0" borderId="0" xfId="0" applyFill="1"/>
    <xf numFmtId="0" fontId="35" fillId="0" borderId="0" xfId="2"/>
    <xf numFmtId="0" fontId="36" fillId="0" borderId="0" xfId="2" applyFont="1"/>
    <xf numFmtId="0" fontId="35" fillId="0" borderId="0" xfId="2" applyAlignment="1">
      <alignment horizontal="center"/>
    </xf>
    <xf numFmtId="0" fontId="0" fillId="0" borderId="0" xfId="0" applyFont="1" applyFill="1" applyAlignment="1">
      <alignment vertical="center"/>
    </xf>
    <xf numFmtId="0" fontId="35" fillId="0" borderId="0" xfId="2" applyFill="1" applyBorder="1"/>
    <xf numFmtId="0" fontId="22" fillId="0" borderId="0" xfId="0" applyFont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</cellXfs>
  <cellStyles count="3">
    <cellStyle name="Hypertextové prepojenie" xfId="1" builtinId="8"/>
    <cellStyle name="Normálna" xfId="0" builtinId="0" customBuiltin="1"/>
    <cellStyle name="normáln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76" workbookViewId="0">
      <selection activeCell="AN9" sqref="AN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 x14ac:dyDescent="0.2">
      <c r="AR2" s="232" t="s">
        <v>5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8" t="s">
        <v>6</v>
      </c>
      <c r="BT2" s="8" t="s">
        <v>7</v>
      </c>
    </row>
    <row r="3" spans="1:74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7</v>
      </c>
    </row>
    <row r="4" spans="1:74" ht="24.95" customHeight="1" x14ac:dyDescent="0.2">
      <c r="B4" s="11"/>
      <c r="D4" s="12" t="s">
        <v>8</v>
      </c>
      <c r="AR4" s="11"/>
      <c r="AS4" s="13" t="s">
        <v>9</v>
      </c>
      <c r="BS4" s="8" t="s">
        <v>6</v>
      </c>
    </row>
    <row r="5" spans="1:74" ht="12" customHeight="1" x14ac:dyDescent="0.2">
      <c r="B5" s="11"/>
      <c r="D5" s="14" t="s">
        <v>10</v>
      </c>
      <c r="K5" s="229" t="s">
        <v>11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R5" s="11"/>
      <c r="BS5" s="8" t="s">
        <v>6</v>
      </c>
    </row>
    <row r="6" spans="1:74" ht="36.950000000000003" customHeight="1" x14ac:dyDescent="0.2">
      <c r="B6" s="11"/>
      <c r="D6" s="16" t="s">
        <v>12</v>
      </c>
      <c r="K6" s="231" t="s">
        <v>926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11"/>
      <c r="BS6" s="8" t="s">
        <v>6</v>
      </c>
    </row>
    <row r="7" spans="1:74" ht="12" customHeight="1" x14ac:dyDescent="0.2">
      <c r="B7" s="11"/>
      <c r="D7" s="17" t="s">
        <v>13</v>
      </c>
      <c r="K7" s="15" t="s">
        <v>1</v>
      </c>
      <c r="AK7" s="17" t="s">
        <v>14</v>
      </c>
      <c r="AN7" s="15" t="s">
        <v>1</v>
      </c>
      <c r="AR7" s="11"/>
      <c r="BS7" s="8" t="s">
        <v>6</v>
      </c>
    </row>
    <row r="8" spans="1:74" ht="12" customHeight="1" x14ac:dyDescent="0.2">
      <c r="B8" s="11"/>
      <c r="D8" s="17" t="s">
        <v>15</v>
      </c>
      <c r="K8" s="183" t="s">
        <v>1044</v>
      </c>
      <c r="AK8" s="17" t="s">
        <v>17</v>
      </c>
      <c r="AN8" s="186">
        <v>44466</v>
      </c>
      <c r="AR8" s="11"/>
      <c r="BS8" s="8" t="s">
        <v>6</v>
      </c>
    </row>
    <row r="9" spans="1:74" ht="14.45" customHeight="1" x14ac:dyDescent="0.2">
      <c r="B9" s="11"/>
      <c r="AR9" s="11"/>
      <c r="BS9" s="8" t="s">
        <v>6</v>
      </c>
    </row>
    <row r="10" spans="1:74" ht="12" customHeight="1" x14ac:dyDescent="0.2">
      <c r="B10" s="11"/>
      <c r="D10" s="17" t="s">
        <v>18</v>
      </c>
      <c r="K10" s="182" t="s">
        <v>1046</v>
      </c>
      <c r="AK10" s="17" t="s">
        <v>19</v>
      </c>
      <c r="AN10" s="15" t="s">
        <v>1</v>
      </c>
      <c r="AR10" s="11"/>
      <c r="BS10" s="8" t="s">
        <v>6</v>
      </c>
    </row>
    <row r="11" spans="1:74" ht="18.399999999999999" customHeight="1" x14ac:dyDescent="0.2">
      <c r="B11" s="11"/>
      <c r="E11" s="15" t="s">
        <v>16</v>
      </c>
      <c r="AK11" s="17" t="s">
        <v>20</v>
      </c>
      <c r="AN11" s="15" t="s">
        <v>1</v>
      </c>
      <c r="AR11" s="11"/>
      <c r="BS11" s="8" t="s">
        <v>6</v>
      </c>
    </row>
    <row r="12" spans="1:74" ht="6.95" customHeight="1" x14ac:dyDescent="0.2">
      <c r="B12" s="11"/>
      <c r="AR12" s="11"/>
      <c r="BS12" s="8" t="s">
        <v>6</v>
      </c>
    </row>
    <row r="13" spans="1:74" ht="12" customHeight="1" x14ac:dyDescent="0.2">
      <c r="B13" s="11"/>
      <c r="D13" s="17" t="s">
        <v>21</v>
      </c>
      <c r="AK13" s="17" t="s">
        <v>19</v>
      </c>
      <c r="AN13" s="15" t="s">
        <v>1</v>
      </c>
      <c r="AR13" s="11"/>
      <c r="BS13" s="8" t="s">
        <v>6</v>
      </c>
    </row>
    <row r="14" spans="1:74" ht="12.75" x14ac:dyDescent="0.2">
      <c r="B14" s="11"/>
      <c r="E14" s="15" t="s">
        <v>16</v>
      </c>
      <c r="AK14" s="17" t="s">
        <v>20</v>
      </c>
      <c r="AN14" s="15" t="s">
        <v>1</v>
      </c>
      <c r="AR14" s="11"/>
      <c r="BS14" s="8" t="s">
        <v>6</v>
      </c>
    </row>
    <row r="15" spans="1:74" ht="6.95" customHeight="1" x14ac:dyDescent="0.2">
      <c r="B15" s="11"/>
      <c r="AR15" s="11"/>
      <c r="BS15" s="8" t="s">
        <v>3</v>
      </c>
    </row>
    <row r="16" spans="1:74" ht="12" customHeight="1" x14ac:dyDescent="0.2">
      <c r="B16" s="11"/>
      <c r="D16" s="17" t="s">
        <v>22</v>
      </c>
      <c r="K16" s="182" t="s">
        <v>1047</v>
      </c>
      <c r="AK16" s="17" t="s">
        <v>19</v>
      </c>
      <c r="AN16" s="15" t="s">
        <v>1</v>
      </c>
      <c r="AR16" s="11"/>
      <c r="BS16" s="8" t="s">
        <v>3</v>
      </c>
    </row>
    <row r="17" spans="2:71" ht="18.399999999999999" customHeight="1" x14ac:dyDescent="0.2">
      <c r="B17" s="11"/>
      <c r="E17" s="15" t="s">
        <v>16</v>
      </c>
      <c r="AK17" s="17" t="s">
        <v>20</v>
      </c>
      <c r="AN17" s="15" t="s">
        <v>1</v>
      </c>
      <c r="AR17" s="11"/>
      <c r="BS17" s="8" t="s">
        <v>23</v>
      </c>
    </row>
    <row r="18" spans="2:71" ht="6.95" customHeight="1" x14ac:dyDescent="0.2">
      <c r="B18" s="11"/>
      <c r="AR18" s="11"/>
      <c r="BS18" s="8" t="s">
        <v>24</v>
      </c>
    </row>
    <row r="19" spans="2:71" ht="12" customHeight="1" x14ac:dyDescent="0.2">
      <c r="B19" s="11"/>
      <c r="D19" s="17" t="s">
        <v>25</v>
      </c>
      <c r="K19" s="181" t="s">
        <v>1045</v>
      </c>
      <c r="AK19" s="17" t="s">
        <v>19</v>
      </c>
      <c r="AN19" s="15" t="s">
        <v>1</v>
      </c>
      <c r="AR19" s="11"/>
      <c r="BS19" s="8" t="s">
        <v>24</v>
      </c>
    </row>
    <row r="20" spans="2:71" ht="18.399999999999999" customHeight="1" x14ac:dyDescent="0.2">
      <c r="B20" s="11"/>
      <c r="E20" s="15" t="s">
        <v>16</v>
      </c>
      <c r="AK20" s="17" t="s">
        <v>20</v>
      </c>
      <c r="AN20" s="15" t="s">
        <v>1</v>
      </c>
      <c r="AR20" s="11"/>
      <c r="BS20" s="8" t="s">
        <v>23</v>
      </c>
    </row>
    <row r="21" spans="2:71" ht="6.95" customHeight="1" x14ac:dyDescent="0.2">
      <c r="B21" s="11"/>
      <c r="AR21" s="11"/>
    </row>
    <row r="22" spans="2:71" ht="12" customHeight="1" x14ac:dyDescent="0.2">
      <c r="B22" s="11"/>
      <c r="D22" s="17" t="s">
        <v>26</v>
      </c>
      <c r="AR22" s="11"/>
    </row>
    <row r="23" spans="2:71" ht="16.5" customHeight="1" x14ac:dyDescent="0.2">
      <c r="B23" s="11"/>
      <c r="E23" s="233" t="s">
        <v>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11"/>
    </row>
    <row r="24" spans="2:71" ht="6.95" customHeight="1" x14ac:dyDescent="0.2">
      <c r="B24" s="11"/>
      <c r="AR24" s="11"/>
    </row>
    <row r="25" spans="2:71" ht="6.95" customHeight="1" x14ac:dyDescent="0.2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 x14ac:dyDescent="0.2">
      <c r="B26" s="19"/>
      <c r="D26" s="20" t="s">
        <v>27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34">
        <f>ROUND(AG94,2)</f>
        <v>0</v>
      </c>
      <c r="AL26" s="235"/>
      <c r="AM26" s="235"/>
      <c r="AN26" s="235"/>
      <c r="AO26" s="235"/>
      <c r="AR26" s="19"/>
    </row>
    <row r="27" spans="2:71" s="1" customFormat="1" ht="6.95" customHeight="1" x14ac:dyDescent="0.2">
      <c r="B27" s="19"/>
      <c r="AR27" s="19"/>
    </row>
    <row r="28" spans="2:71" s="1" customFormat="1" ht="12.75" x14ac:dyDescent="0.2">
      <c r="B28" s="19"/>
      <c r="L28" s="236" t="s">
        <v>28</v>
      </c>
      <c r="M28" s="236"/>
      <c r="N28" s="236"/>
      <c r="O28" s="236"/>
      <c r="P28" s="236"/>
      <c r="W28" s="236" t="s">
        <v>29</v>
      </c>
      <c r="X28" s="236"/>
      <c r="Y28" s="236"/>
      <c r="Z28" s="236"/>
      <c r="AA28" s="236"/>
      <c r="AB28" s="236"/>
      <c r="AC28" s="236"/>
      <c r="AD28" s="236"/>
      <c r="AE28" s="236"/>
      <c r="AK28" s="236" t="s">
        <v>30</v>
      </c>
      <c r="AL28" s="236"/>
      <c r="AM28" s="236"/>
      <c r="AN28" s="236"/>
      <c r="AO28" s="236"/>
      <c r="AR28" s="19"/>
    </row>
    <row r="29" spans="2:71" s="2" customFormat="1" ht="14.45" customHeight="1" x14ac:dyDescent="0.2">
      <c r="B29" s="22"/>
      <c r="D29" s="17" t="s">
        <v>31</v>
      </c>
      <c r="F29" s="17" t="s">
        <v>32</v>
      </c>
      <c r="L29" s="226">
        <v>0.2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22"/>
    </row>
    <row r="30" spans="2:71" s="2" customFormat="1" ht="14.45" customHeight="1" x14ac:dyDescent="0.2">
      <c r="B30" s="22"/>
      <c r="F30" s="17" t="s">
        <v>33</v>
      </c>
      <c r="L30" s="226">
        <v>0.2</v>
      </c>
      <c r="M30" s="225"/>
      <c r="N30" s="225"/>
      <c r="O30" s="225"/>
      <c r="P30" s="225"/>
      <c r="W30" s="224"/>
      <c r="X30" s="225"/>
      <c r="Y30" s="225"/>
      <c r="Z30" s="225"/>
      <c r="AA30" s="225"/>
      <c r="AB30" s="225"/>
      <c r="AC30" s="225"/>
      <c r="AD30" s="225"/>
      <c r="AE30" s="225"/>
      <c r="AK30" s="224">
        <f>AK26*0.2</f>
        <v>0</v>
      </c>
      <c r="AL30" s="225"/>
      <c r="AM30" s="225"/>
      <c r="AN30" s="225"/>
      <c r="AO30" s="225"/>
      <c r="AR30" s="22"/>
    </row>
    <row r="31" spans="2:71" s="2" customFormat="1" ht="14.45" hidden="1" customHeight="1" x14ac:dyDescent="0.2">
      <c r="B31" s="22"/>
      <c r="F31" s="17" t="s">
        <v>34</v>
      </c>
      <c r="L31" s="226">
        <v>0.2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22"/>
    </row>
    <row r="32" spans="2:71" s="2" customFormat="1" ht="14.45" hidden="1" customHeight="1" x14ac:dyDescent="0.2">
      <c r="B32" s="22"/>
      <c r="F32" s="17" t="s">
        <v>35</v>
      </c>
      <c r="L32" s="226">
        <v>0.2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22"/>
    </row>
    <row r="33" spans="2:44" s="2" customFormat="1" ht="14.45" hidden="1" customHeight="1" x14ac:dyDescent="0.2">
      <c r="B33" s="22"/>
      <c r="F33" s="17" t="s">
        <v>36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22"/>
    </row>
    <row r="34" spans="2:44" s="1" customFormat="1" ht="6.95" customHeight="1" x14ac:dyDescent="0.2">
      <c r="B34" s="19"/>
      <c r="AR34" s="19"/>
    </row>
    <row r="35" spans="2:44" s="1" customFormat="1" ht="25.9" customHeight="1" x14ac:dyDescent="0.2">
      <c r="B35" s="19"/>
      <c r="C35" s="23"/>
      <c r="D35" s="24" t="s">
        <v>37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38</v>
      </c>
      <c r="U35" s="25"/>
      <c r="V35" s="25"/>
      <c r="W35" s="25"/>
      <c r="X35" s="213" t="s">
        <v>39</v>
      </c>
      <c r="Y35" s="214"/>
      <c r="Z35" s="214"/>
      <c r="AA35" s="214"/>
      <c r="AB35" s="214"/>
      <c r="AC35" s="25"/>
      <c r="AD35" s="25"/>
      <c r="AE35" s="25"/>
      <c r="AF35" s="25"/>
      <c r="AG35" s="25"/>
      <c r="AH35" s="25"/>
      <c r="AI35" s="25"/>
      <c r="AJ35" s="25"/>
      <c r="AK35" s="215">
        <f>SUM(AK26:AK33)</f>
        <v>0</v>
      </c>
      <c r="AL35" s="214"/>
      <c r="AM35" s="214"/>
      <c r="AN35" s="214"/>
      <c r="AO35" s="216"/>
      <c r="AP35" s="23"/>
      <c r="AQ35" s="23"/>
      <c r="AR35" s="19"/>
    </row>
    <row r="36" spans="2:44" s="1" customFormat="1" ht="6.95" customHeight="1" x14ac:dyDescent="0.2">
      <c r="B36" s="19"/>
      <c r="AR36" s="19"/>
    </row>
    <row r="37" spans="2:44" s="1" customFormat="1" ht="14.45" customHeight="1" x14ac:dyDescent="0.2">
      <c r="B37" s="19"/>
      <c r="AR37" s="19"/>
    </row>
    <row r="38" spans="2:44" ht="14.45" customHeight="1" x14ac:dyDescent="0.2">
      <c r="B38" s="11"/>
      <c r="AR38" s="11"/>
    </row>
    <row r="39" spans="2:44" ht="14.45" customHeight="1" x14ac:dyDescent="0.2">
      <c r="B39" s="11"/>
      <c r="AR39" s="11"/>
    </row>
    <row r="40" spans="2:44" ht="14.45" customHeight="1" x14ac:dyDescent="0.2">
      <c r="B40" s="11"/>
      <c r="AR40" s="11"/>
    </row>
    <row r="41" spans="2:44" ht="14.45" customHeight="1" x14ac:dyDescent="0.2">
      <c r="B41" s="11"/>
      <c r="AR41" s="11"/>
    </row>
    <row r="42" spans="2:44" ht="14.45" customHeight="1" x14ac:dyDescent="0.2">
      <c r="B42" s="11"/>
      <c r="AR42" s="11"/>
    </row>
    <row r="43" spans="2:44" ht="14.45" customHeight="1" x14ac:dyDescent="0.2">
      <c r="B43" s="11"/>
      <c r="AR43" s="11"/>
    </row>
    <row r="44" spans="2:44" ht="14.45" customHeight="1" x14ac:dyDescent="0.2">
      <c r="B44" s="11"/>
      <c r="AR44" s="11"/>
    </row>
    <row r="45" spans="2:44" ht="14.45" customHeight="1" x14ac:dyDescent="0.2">
      <c r="B45" s="11"/>
      <c r="AR45" s="11"/>
    </row>
    <row r="46" spans="2:44" ht="14.45" customHeight="1" x14ac:dyDescent="0.2">
      <c r="B46" s="11"/>
      <c r="AR46" s="11"/>
    </row>
    <row r="47" spans="2:44" ht="14.45" customHeight="1" x14ac:dyDescent="0.2">
      <c r="B47" s="11"/>
      <c r="AR47" s="11"/>
    </row>
    <row r="48" spans="2:44" ht="14.45" customHeight="1" x14ac:dyDescent="0.2">
      <c r="B48" s="11"/>
      <c r="AR48" s="11"/>
    </row>
    <row r="49" spans="2:44" s="1" customFormat="1" ht="14.45" customHeight="1" x14ac:dyDescent="0.2">
      <c r="B49" s="19"/>
      <c r="D49" s="27" t="s">
        <v>40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41</v>
      </c>
      <c r="AI49" s="28"/>
      <c r="AJ49" s="28"/>
      <c r="AK49" s="28"/>
      <c r="AL49" s="28"/>
      <c r="AM49" s="28"/>
      <c r="AN49" s="28"/>
      <c r="AO49" s="28"/>
      <c r="AR49" s="19"/>
    </row>
    <row r="50" spans="2:44" x14ac:dyDescent="0.2">
      <c r="B50" s="11"/>
      <c r="AR50" s="11"/>
    </row>
    <row r="51" spans="2:44" x14ac:dyDescent="0.2">
      <c r="B51" s="11"/>
      <c r="AR51" s="11"/>
    </row>
    <row r="52" spans="2:44" x14ac:dyDescent="0.2">
      <c r="B52" s="11"/>
      <c r="AR52" s="11"/>
    </row>
    <row r="53" spans="2:44" x14ac:dyDescent="0.2">
      <c r="B53" s="11"/>
      <c r="AR53" s="11"/>
    </row>
    <row r="54" spans="2:44" x14ac:dyDescent="0.2">
      <c r="B54" s="11"/>
      <c r="AR54" s="11"/>
    </row>
    <row r="55" spans="2:44" x14ac:dyDescent="0.2">
      <c r="B55" s="11"/>
      <c r="AR55" s="11"/>
    </row>
    <row r="56" spans="2:44" x14ac:dyDescent="0.2">
      <c r="B56" s="11"/>
      <c r="AR56" s="11"/>
    </row>
    <row r="57" spans="2:44" x14ac:dyDescent="0.2">
      <c r="B57" s="11"/>
      <c r="AR57" s="11"/>
    </row>
    <row r="58" spans="2:44" x14ac:dyDescent="0.2">
      <c r="B58" s="11"/>
      <c r="AR58" s="11"/>
    </row>
    <row r="59" spans="2:44" x14ac:dyDescent="0.2">
      <c r="B59" s="11"/>
      <c r="AR59" s="11"/>
    </row>
    <row r="60" spans="2:44" s="1" customFormat="1" ht="12.75" x14ac:dyDescent="0.2">
      <c r="B60" s="19"/>
      <c r="D60" s="29" t="s">
        <v>42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43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42</v>
      </c>
      <c r="AI60" s="21"/>
      <c r="AJ60" s="21"/>
      <c r="AK60" s="21"/>
      <c r="AL60" s="21"/>
      <c r="AM60" s="29" t="s">
        <v>43</v>
      </c>
      <c r="AN60" s="21"/>
      <c r="AO60" s="21"/>
      <c r="AR60" s="19"/>
    </row>
    <row r="61" spans="2:44" x14ac:dyDescent="0.2">
      <c r="B61" s="11"/>
      <c r="AR61" s="11"/>
    </row>
    <row r="62" spans="2:44" x14ac:dyDescent="0.2">
      <c r="B62" s="11"/>
      <c r="AR62" s="11"/>
    </row>
    <row r="63" spans="2:44" x14ac:dyDescent="0.2">
      <c r="B63" s="11"/>
      <c r="AR63" s="11"/>
    </row>
    <row r="64" spans="2:44" s="1" customFormat="1" ht="12.75" x14ac:dyDescent="0.2">
      <c r="B64" s="19"/>
      <c r="D64" s="27" t="s">
        <v>44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45</v>
      </c>
      <c r="AI64" s="28"/>
      <c r="AJ64" s="28"/>
      <c r="AK64" s="28"/>
      <c r="AL64" s="28"/>
      <c r="AM64" s="28"/>
      <c r="AN64" s="28"/>
      <c r="AO64" s="28"/>
      <c r="AR64" s="19"/>
    </row>
    <row r="65" spans="2:44" x14ac:dyDescent="0.2">
      <c r="B65" s="11"/>
      <c r="AR65" s="11"/>
    </row>
    <row r="66" spans="2:44" x14ac:dyDescent="0.2">
      <c r="B66" s="11"/>
      <c r="AR66" s="11"/>
    </row>
    <row r="67" spans="2:44" x14ac:dyDescent="0.2">
      <c r="B67" s="11"/>
      <c r="AR67" s="11"/>
    </row>
    <row r="68" spans="2:44" x14ac:dyDescent="0.2">
      <c r="B68" s="11"/>
      <c r="AR68" s="11"/>
    </row>
    <row r="69" spans="2:44" x14ac:dyDescent="0.2">
      <c r="B69" s="11"/>
      <c r="AR69" s="11"/>
    </row>
    <row r="70" spans="2:44" x14ac:dyDescent="0.2">
      <c r="B70" s="11"/>
      <c r="AR70" s="11"/>
    </row>
    <row r="71" spans="2:44" x14ac:dyDescent="0.2">
      <c r="B71" s="11"/>
      <c r="AR71" s="11"/>
    </row>
    <row r="72" spans="2:44" x14ac:dyDescent="0.2">
      <c r="B72" s="11"/>
      <c r="AR72" s="11"/>
    </row>
    <row r="73" spans="2:44" x14ac:dyDescent="0.2">
      <c r="B73" s="11"/>
      <c r="AR73" s="11"/>
    </row>
    <row r="74" spans="2:44" x14ac:dyDescent="0.2">
      <c r="B74" s="11"/>
      <c r="AR74" s="11"/>
    </row>
    <row r="75" spans="2:44" s="1" customFormat="1" ht="12.75" x14ac:dyDescent="0.2">
      <c r="B75" s="19"/>
      <c r="D75" s="29" t="s">
        <v>42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43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42</v>
      </c>
      <c r="AI75" s="21"/>
      <c r="AJ75" s="21"/>
      <c r="AK75" s="21"/>
      <c r="AL75" s="21"/>
      <c r="AM75" s="29" t="s">
        <v>43</v>
      </c>
      <c r="AN75" s="21"/>
      <c r="AO75" s="21"/>
      <c r="AR75" s="19"/>
    </row>
    <row r="76" spans="2:44" s="1" customFormat="1" x14ac:dyDescent="0.2">
      <c r="B76" s="19"/>
      <c r="AR76" s="19"/>
    </row>
    <row r="77" spans="2:44" s="1" customFormat="1" ht="6.95" customHeight="1" x14ac:dyDescent="0.2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1" s="1" customFormat="1" ht="6.95" customHeight="1" x14ac:dyDescent="0.2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1" s="1" customFormat="1" ht="24.95" customHeight="1" x14ac:dyDescent="0.2">
      <c r="B82" s="19"/>
      <c r="C82" s="12" t="s">
        <v>46</v>
      </c>
      <c r="AR82" s="19"/>
    </row>
    <row r="83" spans="1:91" s="1" customFormat="1" ht="6.95" customHeight="1" x14ac:dyDescent="0.2">
      <c r="B83" s="19"/>
      <c r="AR83" s="19"/>
    </row>
    <row r="84" spans="1:91" s="3" customFormat="1" ht="12" customHeight="1" x14ac:dyDescent="0.2">
      <c r="B84" s="34"/>
      <c r="C84" s="17" t="s">
        <v>10</v>
      </c>
      <c r="L84" s="3" t="str">
        <f>K5</f>
        <v>1</v>
      </c>
      <c r="AR84" s="34"/>
    </row>
    <row r="85" spans="1:91" s="4" customFormat="1" ht="36.950000000000003" customHeight="1" x14ac:dyDescent="0.2">
      <c r="B85" s="35"/>
      <c r="C85" s="36" t="s">
        <v>12</v>
      </c>
      <c r="L85" s="219" t="str">
        <f>K6</f>
        <v>SOŠ Tornaľa-modernizácia odborného vzdelávania-budova bývalej MŠ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35"/>
    </row>
    <row r="86" spans="1:91" s="1" customFormat="1" ht="6.95" customHeight="1" x14ac:dyDescent="0.2">
      <c r="B86" s="19"/>
      <c r="AR86" s="19"/>
    </row>
    <row r="87" spans="1:91" s="1" customFormat="1" ht="12" customHeight="1" x14ac:dyDescent="0.2">
      <c r="B87" s="19"/>
      <c r="C87" s="17" t="s">
        <v>15</v>
      </c>
      <c r="L87" s="37" t="str">
        <f>IF(K8="","",K8)</f>
        <v xml:space="preserve">Tornaľa </v>
      </c>
      <c r="AI87" s="17" t="s">
        <v>17</v>
      </c>
      <c r="AM87" s="221">
        <f>IF(AN8= "","",AN8)</f>
        <v>44466</v>
      </c>
      <c r="AN87" s="221"/>
      <c r="AR87" s="19"/>
    </row>
    <row r="88" spans="1:91" s="1" customFormat="1" ht="6.95" customHeight="1" x14ac:dyDescent="0.2">
      <c r="B88" s="19"/>
      <c r="AR88" s="19"/>
    </row>
    <row r="89" spans="1:91" s="1" customFormat="1" ht="15.2" customHeight="1" x14ac:dyDescent="0.2">
      <c r="B89" s="19"/>
      <c r="C89" s="17" t="s">
        <v>18</v>
      </c>
      <c r="L89" s="3" t="str">
        <f>IF(E11= "","",E11)</f>
        <v xml:space="preserve"> </v>
      </c>
      <c r="AI89" s="17" t="s">
        <v>22</v>
      </c>
      <c r="AM89" s="241" t="str">
        <f>IF(E17="","",E17)</f>
        <v xml:space="preserve"> </v>
      </c>
      <c r="AN89" s="242"/>
      <c r="AO89" s="242"/>
      <c r="AP89" s="242"/>
      <c r="AR89" s="19"/>
      <c r="AS89" s="237" t="s">
        <v>47</v>
      </c>
      <c r="AT89" s="238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1" s="1" customFormat="1" ht="15.2" customHeight="1" x14ac:dyDescent="0.2">
      <c r="B90" s="19"/>
      <c r="C90" s="17" t="s">
        <v>21</v>
      </c>
      <c r="L90" s="3" t="str">
        <f>IF(E14="","",E14)</f>
        <v xml:space="preserve"> </v>
      </c>
      <c r="AI90" s="17" t="s">
        <v>25</v>
      </c>
      <c r="AM90" s="241" t="str">
        <f>IF(E20="","",E20)</f>
        <v xml:space="preserve"> </v>
      </c>
      <c r="AN90" s="242"/>
      <c r="AO90" s="242"/>
      <c r="AP90" s="242"/>
      <c r="AR90" s="19"/>
      <c r="AS90" s="239"/>
      <c r="AT90" s="240"/>
      <c r="AU90" s="40"/>
      <c r="AV90" s="40"/>
      <c r="AW90" s="40"/>
      <c r="AX90" s="40"/>
      <c r="AY90" s="40"/>
      <c r="AZ90" s="40"/>
      <c r="BA90" s="40"/>
      <c r="BB90" s="40"/>
      <c r="BC90" s="40"/>
      <c r="BD90" s="41"/>
    </row>
    <row r="91" spans="1:91" s="1" customFormat="1" ht="10.9" customHeight="1" x14ac:dyDescent="0.2">
      <c r="B91" s="19"/>
      <c r="AR91" s="19"/>
      <c r="AS91" s="239"/>
      <c r="AT91" s="240"/>
      <c r="AU91" s="40"/>
      <c r="AV91" s="40"/>
      <c r="AW91" s="40"/>
      <c r="AX91" s="40"/>
      <c r="AY91" s="40"/>
      <c r="AZ91" s="40"/>
      <c r="BA91" s="40"/>
      <c r="BB91" s="40"/>
      <c r="BC91" s="40"/>
      <c r="BD91" s="41"/>
    </row>
    <row r="92" spans="1:91" s="1" customFormat="1" ht="29.25" customHeight="1" x14ac:dyDescent="0.2">
      <c r="B92" s="19"/>
      <c r="C92" s="217" t="s">
        <v>48</v>
      </c>
      <c r="D92" s="218"/>
      <c r="E92" s="218"/>
      <c r="F92" s="218"/>
      <c r="G92" s="218"/>
      <c r="H92" s="42"/>
      <c r="I92" s="222" t="s">
        <v>49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3" t="s">
        <v>50</v>
      </c>
      <c r="AH92" s="218"/>
      <c r="AI92" s="218"/>
      <c r="AJ92" s="218"/>
      <c r="AK92" s="218"/>
      <c r="AL92" s="218"/>
      <c r="AM92" s="218"/>
      <c r="AN92" s="222" t="s">
        <v>51</v>
      </c>
      <c r="AO92" s="218"/>
      <c r="AP92" s="243"/>
      <c r="AQ92" s="43" t="s">
        <v>52</v>
      </c>
      <c r="AR92" s="19"/>
      <c r="AS92" s="44" t="s">
        <v>53</v>
      </c>
      <c r="AT92" s="45" t="s">
        <v>54</v>
      </c>
      <c r="AU92" s="45" t="s">
        <v>55</v>
      </c>
      <c r="AV92" s="45" t="s">
        <v>56</v>
      </c>
      <c r="AW92" s="45" t="s">
        <v>57</v>
      </c>
      <c r="AX92" s="45" t="s">
        <v>58</v>
      </c>
      <c r="AY92" s="45" t="s">
        <v>59</v>
      </c>
      <c r="AZ92" s="45" t="s">
        <v>60</v>
      </c>
      <c r="BA92" s="45" t="s">
        <v>61</v>
      </c>
      <c r="BB92" s="45" t="s">
        <v>62</v>
      </c>
      <c r="BC92" s="45" t="s">
        <v>63</v>
      </c>
      <c r="BD92" s="46" t="s">
        <v>64</v>
      </c>
    </row>
    <row r="93" spans="1:91" s="1" customFormat="1" ht="10.9" customHeight="1" x14ac:dyDescent="0.2">
      <c r="B93" s="19"/>
      <c r="AR93" s="19"/>
      <c r="AS93" s="47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1" s="5" customFormat="1" ht="32.450000000000003" customHeight="1" x14ac:dyDescent="0.2">
      <c r="B94" s="48"/>
      <c r="C94" s="49" t="s">
        <v>65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244">
        <f>ROUND(SUM(AG95:AM96),2)</f>
        <v>0</v>
      </c>
      <c r="AH94" s="244"/>
      <c r="AI94" s="244"/>
      <c r="AJ94" s="244"/>
      <c r="AK94" s="244"/>
      <c r="AL94" s="244"/>
      <c r="AM94" s="244"/>
      <c r="AN94" s="245">
        <f>AG94*1.2</f>
        <v>0</v>
      </c>
      <c r="AO94" s="245"/>
      <c r="AP94" s="245"/>
      <c r="AQ94" s="51" t="s">
        <v>1</v>
      </c>
      <c r="AR94" s="48"/>
      <c r="AS94" s="52">
        <f>ROUND(SUM(AS95:AS96),2)</f>
        <v>0</v>
      </c>
      <c r="AT94" s="53">
        <f t="shared" ref="AT94:AT96" si="0">ROUND(SUM(AV94:AW94),2)</f>
        <v>0</v>
      </c>
      <c r="AU94" s="54">
        <f>ROUND(SUM(AU95:AU96),5)</f>
        <v>925.60864000000004</v>
      </c>
      <c r="AV94" s="53">
        <f>ROUND(AZ94*L29,2)</f>
        <v>0</v>
      </c>
      <c r="AW94" s="53">
        <f>ROUND(BA94*L30,2)</f>
        <v>0</v>
      </c>
      <c r="AX94" s="53">
        <f>ROUND(BB94*L29,2)</f>
        <v>0</v>
      </c>
      <c r="AY94" s="53">
        <f>ROUND(BC94*L30,2)</f>
        <v>0</v>
      </c>
      <c r="AZ94" s="53">
        <f>ROUND(SUM(AZ95:AZ96),2)</f>
        <v>0</v>
      </c>
      <c r="BA94" s="53">
        <f>ROUND(SUM(BA95:BA96),2)</f>
        <v>0</v>
      </c>
      <c r="BB94" s="53">
        <f>ROUND(SUM(BB95:BB96),2)</f>
        <v>0</v>
      </c>
      <c r="BC94" s="53">
        <f>ROUND(SUM(BC95:BC96),2)</f>
        <v>0</v>
      </c>
      <c r="BD94" s="55">
        <f>ROUND(SUM(BD95:BD96),2)</f>
        <v>0</v>
      </c>
      <c r="BS94" s="56" t="s">
        <v>66</v>
      </c>
      <c r="BT94" s="56" t="s">
        <v>67</v>
      </c>
      <c r="BU94" s="57" t="s">
        <v>68</v>
      </c>
      <c r="BV94" s="56" t="s">
        <v>69</v>
      </c>
      <c r="BW94" s="56" t="s">
        <v>4</v>
      </c>
      <c r="BX94" s="56" t="s">
        <v>70</v>
      </c>
      <c r="CL94" s="56" t="s">
        <v>1</v>
      </c>
    </row>
    <row r="95" spans="1:91" s="6" customFormat="1" ht="27" customHeight="1" x14ac:dyDescent="0.2">
      <c r="A95" s="58" t="s">
        <v>71</v>
      </c>
      <c r="B95" s="59"/>
      <c r="C95" s="60"/>
      <c r="D95" s="212" t="s">
        <v>72</v>
      </c>
      <c r="E95" s="212"/>
      <c r="F95" s="212"/>
      <c r="G95" s="212"/>
      <c r="H95" s="212"/>
      <c r="I95" s="61"/>
      <c r="J95" s="212" t="s">
        <v>73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27">
        <f>'1 - SO 01 - Budova bývala...'!J30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62" t="s">
        <v>74</v>
      </c>
      <c r="AR95" s="59"/>
      <c r="AS95" s="63">
        <v>0</v>
      </c>
      <c r="AT95" s="64">
        <f t="shared" si="0"/>
        <v>0</v>
      </c>
      <c r="AU95" s="65">
        <f>'1 - SO 01 - Budova bývala...'!P127</f>
        <v>99.575199999999995</v>
      </c>
      <c r="AV95" s="64">
        <f>'1 - SO 01 - Budova bývala...'!J33</f>
        <v>0</v>
      </c>
      <c r="AW95" s="64">
        <f>'1 - SO 01 - Budova bývala...'!J34</f>
        <v>0</v>
      </c>
      <c r="AX95" s="64">
        <f>'1 - SO 01 - Budova bývala...'!J35</f>
        <v>0</v>
      </c>
      <c r="AY95" s="64">
        <f>'1 - SO 01 - Budova bývala...'!J36</f>
        <v>0</v>
      </c>
      <c r="AZ95" s="64">
        <f>'1 - SO 01 - Budova bývala...'!F33</f>
        <v>0</v>
      </c>
      <c r="BA95" s="64">
        <f>'1 - SO 01 - Budova bývala...'!F34</f>
        <v>0</v>
      </c>
      <c r="BB95" s="64">
        <f>'1 - SO 01 - Budova bývala...'!F35</f>
        <v>0</v>
      </c>
      <c r="BC95" s="64">
        <f>'1 - SO 01 - Budova bývala...'!F36</f>
        <v>0</v>
      </c>
      <c r="BD95" s="66">
        <f>'1 - SO 01 - Budova bývala...'!F37</f>
        <v>0</v>
      </c>
      <c r="BT95" s="67" t="s">
        <v>11</v>
      </c>
      <c r="BV95" s="67" t="s">
        <v>69</v>
      </c>
      <c r="BW95" s="67" t="s">
        <v>75</v>
      </c>
      <c r="BX95" s="67" t="s">
        <v>4</v>
      </c>
      <c r="CL95" s="67" t="s">
        <v>1</v>
      </c>
      <c r="CM95" s="67" t="s">
        <v>67</v>
      </c>
    </row>
    <row r="96" spans="1:91" s="6" customFormat="1" ht="27" customHeight="1" x14ac:dyDescent="0.2">
      <c r="A96" s="58" t="s">
        <v>71</v>
      </c>
      <c r="B96" s="59"/>
      <c r="C96" s="60"/>
      <c r="D96" s="212" t="s">
        <v>76</v>
      </c>
      <c r="E96" s="212"/>
      <c r="F96" s="212"/>
      <c r="G96" s="212"/>
      <c r="H96" s="212"/>
      <c r="I96" s="61"/>
      <c r="J96" s="212" t="s">
        <v>1006</v>
      </c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27">
        <f>'2 - SO 01 - Budova bývale...'!J30</f>
        <v>0</v>
      </c>
      <c r="AH96" s="228"/>
      <c r="AI96" s="228"/>
      <c r="AJ96" s="228"/>
      <c r="AK96" s="228"/>
      <c r="AL96" s="228"/>
      <c r="AM96" s="228"/>
      <c r="AN96" s="227">
        <f>SUM(AG96,AT96)</f>
        <v>0</v>
      </c>
      <c r="AO96" s="228"/>
      <c r="AP96" s="228"/>
      <c r="AQ96" s="62" t="s">
        <v>74</v>
      </c>
      <c r="AR96" s="59"/>
      <c r="AS96" s="63">
        <v>0</v>
      </c>
      <c r="AT96" s="64">
        <f t="shared" si="0"/>
        <v>0</v>
      </c>
      <c r="AU96" s="65">
        <f>'2 - SO 01 - Budova bývale...'!P145</f>
        <v>826.03344247500002</v>
      </c>
      <c r="AV96" s="64">
        <f>'2 - SO 01 - Budova bývale...'!J33</f>
        <v>0</v>
      </c>
      <c r="AW96" s="64">
        <f>'2 - SO 01 - Budova bývale...'!J34</f>
        <v>0</v>
      </c>
      <c r="AX96" s="64">
        <f>'2 - SO 01 - Budova bývale...'!J35</f>
        <v>0</v>
      </c>
      <c r="AY96" s="64">
        <f>'2 - SO 01 - Budova bývale...'!J36</f>
        <v>0</v>
      </c>
      <c r="AZ96" s="64">
        <f>'2 - SO 01 - Budova bývale...'!F33</f>
        <v>0</v>
      </c>
      <c r="BA96" s="64">
        <f>'2 - SO 01 - Budova bývale...'!F34</f>
        <v>0</v>
      </c>
      <c r="BB96" s="64">
        <f>'2 - SO 01 - Budova bývale...'!F35</f>
        <v>0</v>
      </c>
      <c r="BC96" s="64">
        <f>'2 - SO 01 - Budova bývale...'!F36</f>
        <v>0</v>
      </c>
      <c r="BD96" s="66">
        <f>'2 - SO 01 - Budova bývale...'!F37</f>
        <v>0</v>
      </c>
      <c r="BT96" s="67" t="s">
        <v>11</v>
      </c>
      <c r="BV96" s="67" t="s">
        <v>69</v>
      </c>
      <c r="BW96" s="67" t="s">
        <v>77</v>
      </c>
      <c r="BX96" s="67" t="s">
        <v>4</v>
      </c>
      <c r="CL96" s="67" t="s">
        <v>1</v>
      </c>
      <c r="CM96" s="67" t="s">
        <v>67</v>
      </c>
    </row>
    <row r="97" spans="2:44" s="1" customFormat="1" ht="30" customHeight="1" x14ac:dyDescent="0.2">
      <c r="B97" s="19"/>
      <c r="AR97" s="19"/>
    </row>
    <row r="98" spans="2:44" s="1" customFormat="1" ht="6.95" customHeight="1" x14ac:dyDescent="0.2"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19"/>
    </row>
  </sheetData>
  <mergeCells count="44">
    <mergeCell ref="AS89:AT91"/>
    <mergeCell ref="AM89:AP89"/>
    <mergeCell ref="AM90:AP90"/>
    <mergeCell ref="AN92:AP92"/>
    <mergeCell ref="AN95:AP95"/>
    <mergeCell ref="AG95:AM95"/>
    <mergeCell ref="AG94:AM94"/>
    <mergeCell ref="AN94:AP94"/>
    <mergeCell ref="AN96:AP96"/>
    <mergeCell ref="AG96:AM96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AK35:AO35"/>
    <mergeCell ref="C92:G92"/>
    <mergeCell ref="L85:AO85"/>
    <mergeCell ref="AM87:AN87"/>
    <mergeCell ref="I92:AF92"/>
    <mergeCell ref="AG92:AM92"/>
    <mergeCell ref="D95:H95"/>
    <mergeCell ref="J95:AF95"/>
    <mergeCell ref="D96:H96"/>
    <mergeCell ref="J96:AF96"/>
    <mergeCell ref="X35:AB35"/>
  </mergeCells>
  <hyperlinks>
    <hyperlink ref="A95" location="'1 - SO 01 - Budova bývala...'!C2" display="/" xr:uid="{00000000-0004-0000-0000-000000000000}"/>
    <hyperlink ref="A96" location="'2 - SO 01 - Budova bývale...'!C2" display="/" xr:uid="{00000000-0004-0000-0000-000001000000}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183"/>
  <sheetViews>
    <sheetView showGridLines="0" topLeftCell="A134" workbookViewId="0">
      <selection activeCell="C152" sqref="C152:J153"/>
    </sheetView>
  </sheetViews>
  <sheetFormatPr defaultColWidth="9.33203125" defaultRowHeight="11.25" x14ac:dyDescent="0.2"/>
  <cols>
    <col min="1" max="1" width="8.33203125" style="89" customWidth="1"/>
    <col min="2" max="2" width="1.6640625" style="89" customWidth="1"/>
    <col min="3" max="3" width="4.1640625" style="89" customWidth="1"/>
    <col min="4" max="4" width="4.33203125" style="89" customWidth="1"/>
    <col min="5" max="5" width="17.1640625" style="89" customWidth="1"/>
    <col min="6" max="6" width="50.83203125" style="89" customWidth="1"/>
    <col min="7" max="7" width="7" style="89" customWidth="1"/>
    <col min="8" max="8" width="11.5" style="89" customWidth="1"/>
    <col min="9" max="10" width="20.1640625" style="89" customWidth="1"/>
    <col min="11" max="11" width="20.1640625" style="89" hidden="1" customWidth="1"/>
    <col min="12" max="12" width="9.33203125" style="89" customWidth="1"/>
    <col min="13" max="13" width="10.83203125" style="89" hidden="1" customWidth="1"/>
    <col min="14" max="14" width="9.33203125" style="89" hidden="1"/>
    <col min="15" max="21" width="14.1640625" style="89" hidden="1" customWidth="1"/>
    <col min="22" max="22" width="12.33203125" style="89" customWidth="1"/>
    <col min="23" max="23" width="16.33203125" style="89" customWidth="1"/>
    <col min="24" max="24" width="12.33203125" style="89" customWidth="1"/>
    <col min="25" max="25" width="15" style="89" customWidth="1"/>
    <col min="26" max="26" width="11" style="89" customWidth="1"/>
    <col min="27" max="27" width="15" style="89" customWidth="1"/>
    <col min="28" max="28" width="16.33203125" style="89" customWidth="1"/>
    <col min="29" max="29" width="11" style="89" customWidth="1"/>
    <col min="30" max="30" width="15" style="89" customWidth="1"/>
    <col min="31" max="31" width="16.33203125" style="89" customWidth="1"/>
    <col min="32" max="43" width="9.33203125" style="89"/>
    <col min="44" max="65" width="0" style="89" hidden="1" customWidth="1"/>
    <col min="66" max="16384" width="9.33203125" style="89"/>
  </cols>
  <sheetData>
    <row r="1" spans="1:46" x14ac:dyDescent="0.2">
      <c r="A1" s="88"/>
    </row>
    <row r="2" spans="1:46" ht="36.950000000000003" customHeight="1" x14ac:dyDescent="0.2">
      <c r="L2" s="250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81" t="s">
        <v>75</v>
      </c>
    </row>
    <row r="3" spans="1:46" ht="6.95" customHeight="1" x14ac:dyDescent="0.2">
      <c r="B3" s="90"/>
      <c r="C3" s="91"/>
      <c r="D3" s="91"/>
      <c r="E3" s="91"/>
      <c r="F3" s="91"/>
      <c r="G3" s="91"/>
      <c r="H3" s="91"/>
      <c r="I3" s="91"/>
      <c r="J3" s="91"/>
      <c r="K3" s="91"/>
      <c r="L3" s="92"/>
      <c r="AT3" s="81" t="s">
        <v>67</v>
      </c>
    </row>
    <row r="4" spans="1:46" ht="24.95" customHeight="1" x14ac:dyDescent="0.2">
      <c r="B4" s="92"/>
      <c r="D4" s="93" t="s">
        <v>80</v>
      </c>
      <c r="L4" s="92"/>
      <c r="M4" s="94" t="s">
        <v>9</v>
      </c>
      <c r="AT4" s="81" t="s">
        <v>3</v>
      </c>
    </row>
    <row r="5" spans="1:46" ht="6.95" customHeight="1" x14ac:dyDescent="0.2">
      <c r="B5" s="92"/>
      <c r="L5" s="92"/>
    </row>
    <row r="6" spans="1:46" ht="12" customHeight="1" x14ac:dyDescent="0.2">
      <c r="B6" s="92"/>
      <c r="D6" s="95" t="s">
        <v>12</v>
      </c>
      <c r="L6" s="92"/>
    </row>
    <row r="7" spans="1:46" ht="16.5" customHeight="1" x14ac:dyDescent="0.2">
      <c r="B7" s="92"/>
      <c r="E7" s="248" t="str">
        <f>'Rekapitulácia stavby'!K6</f>
        <v>SOŠ Tornaľa-modernizácia odborného vzdelávania-budova bývalej MŠ</v>
      </c>
      <c r="F7" s="249"/>
      <c r="G7" s="249"/>
      <c r="H7" s="249"/>
      <c r="L7" s="92"/>
    </row>
    <row r="8" spans="1:46" s="79" customFormat="1" ht="12" customHeight="1" x14ac:dyDescent="0.2">
      <c r="B8" s="74"/>
      <c r="D8" s="95" t="s">
        <v>81</v>
      </c>
      <c r="L8" s="74"/>
    </row>
    <row r="9" spans="1:46" s="79" customFormat="1" ht="36.950000000000003" customHeight="1" x14ac:dyDescent="0.2">
      <c r="B9" s="74"/>
      <c r="E9" s="246" t="s">
        <v>82</v>
      </c>
      <c r="F9" s="247"/>
      <c r="G9" s="247"/>
      <c r="H9" s="247"/>
      <c r="L9" s="74"/>
    </row>
    <row r="10" spans="1:46" s="79" customFormat="1" x14ac:dyDescent="0.2">
      <c r="B10" s="74"/>
      <c r="L10" s="74"/>
    </row>
    <row r="11" spans="1:46" s="79" customFormat="1" ht="12" customHeight="1" x14ac:dyDescent="0.2">
      <c r="B11" s="74"/>
      <c r="D11" s="95" t="s">
        <v>13</v>
      </c>
      <c r="F11" s="96" t="s">
        <v>1</v>
      </c>
      <c r="I11" s="95" t="s">
        <v>14</v>
      </c>
      <c r="J11" s="96" t="s">
        <v>1</v>
      </c>
      <c r="L11" s="74"/>
    </row>
    <row r="12" spans="1:46" s="79" customFormat="1" ht="12" customHeight="1" x14ac:dyDescent="0.2">
      <c r="B12" s="74"/>
      <c r="D12" s="95" t="s">
        <v>15</v>
      </c>
      <c r="F12" s="184" t="s">
        <v>1044</v>
      </c>
      <c r="I12" s="95" t="s">
        <v>17</v>
      </c>
      <c r="J12" s="97">
        <f>'Rekapitulácia stavby'!AN8</f>
        <v>44466</v>
      </c>
      <c r="L12" s="74"/>
    </row>
    <row r="13" spans="1:46" s="79" customFormat="1" ht="10.9" customHeight="1" x14ac:dyDescent="0.2">
      <c r="B13" s="74"/>
      <c r="L13" s="74"/>
    </row>
    <row r="14" spans="1:46" s="79" customFormat="1" ht="12" customHeight="1" x14ac:dyDescent="0.2">
      <c r="B14" s="74"/>
      <c r="D14" s="95" t="s">
        <v>18</v>
      </c>
      <c r="F14" s="180" t="s">
        <v>1046</v>
      </c>
      <c r="I14" s="95" t="s">
        <v>19</v>
      </c>
      <c r="J14" s="96" t="str">
        <f>IF('Rekapitulácia stavby'!AN10="","",'Rekapitulácia stavby'!AN10)</f>
        <v/>
      </c>
      <c r="L14" s="74"/>
    </row>
    <row r="15" spans="1:46" s="79" customFormat="1" ht="18" customHeight="1" x14ac:dyDescent="0.2">
      <c r="B15" s="74"/>
      <c r="E15" s="96" t="str">
        <f>IF('Rekapitulácia stavby'!E11="","",'Rekapitulácia stavby'!E11)</f>
        <v xml:space="preserve"> </v>
      </c>
      <c r="I15" s="95" t="s">
        <v>20</v>
      </c>
      <c r="J15" s="96" t="str">
        <f>IF('Rekapitulácia stavby'!AN11="","",'Rekapitulácia stavby'!AN11)</f>
        <v/>
      </c>
      <c r="L15" s="74"/>
    </row>
    <row r="16" spans="1:46" s="79" customFormat="1" ht="6.95" customHeight="1" x14ac:dyDescent="0.2">
      <c r="B16" s="74"/>
      <c r="L16" s="74"/>
    </row>
    <row r="17" spans="2:12" s="79" customFormat="1" ht="12" customHeight="1" x14ac:dyDescent="0.2">
      <c r="B17" s="74"/>
      <c r="D17" s="95" t="s">
        <v>21</v>
      </c>
      <c r="I17" s="95" t="s">
        <v>19</v>
      </c>
      <c r="J17" s="96" t="str">
        <f>'Rekapitulácia stavby'!AN13</f>
        <v/>
      </c>
      <c r="L17" s="74"/>
    </row>
    <row r="18" spans="2:12" s="79" customFormat="1" ht="18" customHeight="1" x14ac:dyDescent="0.2">
      <c r="B18" s="74"/>
      <c r="E18" s="252" t="str">
        <f>'Rekapitulácia stavby'!E14</f>
        <v xml:space="preserve"> </v>
      </c>
      <c r="F18" s="252"/>
      <c r="G18" s="252"/>
      <c r="H18" s="252"/>
      <c r="I18" s="95" t="s">
        <v>20</v>
      </c>
      <c r="J18" s="96" t="str">
        <f>'Rekapitulácia stavby'!AN14</f>
        <v/>
      </c>
      <c r="L18" s="74"/>
    </row>
    <row r="19" spans="2:12" s="79" customFormat="1" ht="6.95" customHeight="1" x14ac:dyDescent="0.2">
      <c r="B19" s="74"/>
      <c r="L19" s="74"/>
    </row>
    <row r="20" spans="2:12" s="79" customFormat="1" ht="12" customHeight="1" x14ac:dyDescent="0.2">
      <c r="B20" s="74"/>
      <c r="D20" s="95" t="s">
        <v>22</v>
      </c>
      <c r="F20" s="180" t="s">
        <v>1047</v>
      </c>
      <c r="I20" s="95" t="s">
        <v>19</v>
      </c>
      <c r="J20" s="96" t="str">
        <f>IF('Rekapitulácia stavby'!AN16="","",'Rekapitulácia stavby'!AN16)</f>
        <v/>
      </c>
      <c r="L20" s="74"/>
    </row>
    <row r="21" spans="2:12" s="79" customFormat="1" ht="18" customHeight="1" x14ac:dyDescent="0.2">
      <c r="B21" s="74"/>
      <c r="E21" s="96" t="str">
        <f>IF('Rekapitulácia stavby'!E17="","",'Rekapitulácia stavby'!E17)</f>
        <v xml:space="preserve"> </v>
      </c>
      <c r="I21" s="95" t="s">
        <v>20</v>
      </c>
      <c r="J21" s="96" t="str">
        <f>IF('Rekapitulácia stavby'!AN17="","",'Rekapitulácia stavby'!AN17)</f>
        <v/>
      </c>
      <c r="L21" s="74"/>
    </row>
    <row r="22" spans="2:12" s="79" customFormat="1" ht="6.95" customHeight="1" x14ac:dyDescent="0.2">
      <c r="B22" s="74"/>
      <c r="L22" s="74"/>
    </row>
    <row r="23" spans="2:12" s="79" customFormat="1" ht="12" customHeight="1" x14ac:dyDescent="0.2">
      <c r="B23" s="74"/>
      <c r="D23" s="95" t="s">
        <v>25</v>
      </c>
      <c r="F23" s="180" t="s">
        <v>1045</v>
      </c>
      <c r="I23" s="95" t="s">
        <v>19</v>
      </c>
      <c r="J23" s="96" t="str">
        <f>IF('Rekapitulácia stavby'!AN19="","",'Rekapitulácia stavby'!AN19)</f>
        <v/>
      </c>
      <c r="L23" s="74"/>
    </row>
    <row r="24" spans="2:12" s="79" customFormat="1" ht="18" customHeight="1" x14ac:dyDescent="0.2">
      <c r="B24" s="74"/>
      <c r="E24" s="96" t="str">
        <f>IF('Rekapitulácia stavby'!E20="","",'Rekapitulácia stavby'!E20)</f>
        <v xml:space="preserve"> </v>
      </c>
      <c r="I24" s="95" t="s">
        <v>20</v>
      </c>
      <c r="J24" s="96" t="str">
        <f>IF('Rekapitulácia stavby'!AN20="","",'Rekapitulácia stavby'!AN20)</f>
        <v/>
      </c>
      <c r="L24" s="74"/>
    </row>
    <row r="25" spans="2:12" s="79" customFormat="1" ht="6.95" customHeight="1" x14ac:dyDescent="0.2">
      <c r="B25" s="74"/>
      <c r="L25" s="74"/>
    </row>
    <row r="26" spans="2:12" s="79" customFormat="1" ht="12" customHeight="1" x14ac:dyDescent="0.2">
      <c r="B26" s="74"/>
      <c r="D26" s="95" t="s">
        <v>26</v>
      </c>
      <c r="L26" s="74"/>
    </row>
    <row r="27" spans="2:12" s="99" customFormat="1" ht="16.5" customHeight="1" x14ac:dyDescent="0.2">
      <c r="B27" s="98"/>
      <c r="E27" s="253" t="s">
        <v>1</v>
      </c>
      <c r="F27" s="253"/>
      <c r="G27" s="253"/>
      <c r="H27" s="253"/>
      <c r="L27" s="98"/>
    </row>
    <row r="28" spans="2:12" s="79" customFormat="1" ht="6.95" customHeight="1" x14ac:dyDescent="0.2">
      <c r="B28" s="74"/>
      <c r="L28" s="74"/>
    </row>
    <row r="29" spans="2:12" s="79" customFormat="1" ht="6.95" customHeight="1" x14ac:dyDescent="0.2">
      <c r="B29" s="74"/>
      <c r="D29" s="100"/>
      <c r="E29" s="100"/>
      <c r="F29" s="100"/>
      <c r="G29" s="100"/>
      <c r="H29" s="100"/>
      <c r="I29" s="100"/>
      <c r="J29" s="100"/>
      <c r="K29" s="100"/>
      <c r="L29" s="74"/>
    </row>
    <row r="30" spans="2:12" s="79" customFormat="1" ht="25.35" customHeight="1" x14ac:dyDescent="0.2">
      <c r="B30" s="74"/>
      <c r="D30" s="101" t="s">
        <v>27</v>
      </c>
      <c r="J30" s="102">
        <f>ROUND(J127, 2)</f>
        <v>0</v>
      </c>
      <c r="L30" s="74"/>
    </row>
    <row r="31" spans="2:12" s="79" customFormat="1" ht="6.95" customHeight="1" x14ac:dyDescent="0.2">
      <c r="B31" s="74"/>
      <c r="D31" s="100"/>
      <c r="E31" s="100"/>
      <c r="F31" s="100"/>
      <c r="G31" s="100"/>
      <c r="H31" s="100"/>
      <c r="I31" s="100"/>
      <c r="J31" s="100"/>
      <c r="K31" s="100"/>
      <c r="L31" s="74"/>
    </row>
    <row r="32" spans="2:12" s="79" customFormat="1" ht="14.45" customHeight="1" x14ac:dyDescent="0.2">
      <c r="B32" s="74"/>
      <c r="F32" s="103" t="s">
        <v>29</v>
      </c>
      <c r="I32" s="103" t="s">
        <v>28</v>
      </c>
      <c r="J32" s="103" t="s">
        <v>30</v>
      </c>
      <c r="L32" s="74"/>
    </row>
    <row r="33" spans="2:12" s="79" customFormat="1" ht="14.45" customHeight="1" x14ac:dyDescent="0.2">
      <c r="B33" s="74"/>
      <c r="D33" s="104" t="s">
        <v>31</v>
      </c>
      <c r="E33" s="95" t="s">
        <v>32</v>
      </c>
      <c r="F33" s="105">
        <f>ROUND((SUM(BE127:BE182)),  2)</f>
        <v>0</v>
      </c>
      <c r="I33" s="106">
        <v>0.2</v>
      </c>
      <c r="J33" s="105">
        <f>ROUND(((SUM(BE127:BE182))*I33),  2)</f>
        <v>0</v>
      </c>
      <c r="L33" s="74"/>
    </row>
    <row r="34" spans="2:12" s="79" customFormat="1" ht="14.45" customHeight="1" x14ac:dyDescent="0.2">
      <c r="B34" s="74"/>
      <c r="E34" s="95" t="s">
        <v>33</v>
      </c>
      <c r="F34" s="105">
        <f>ROUND((SUM(BF127:BF182)),  2)</f>
        <v>0</v>
      </c>
      <c r="I34" s="106">
        <v>0.2</v>
      </c>
      <c r="J34" s="105">
        <f>ROUND(((SUM(BF127:BF182))*I34),  2)</f>
        <v>0</v>
      </c>
      <c r="L34" s="74"/>
    </row>
    <row r="35" spans="2:12" s="79" customFormat="1" ht="14.45" hidden="1" customHeight="1" x14ac:dyDescent="0.2">
      <c r="B35" s="74"/>
      <c r="E35" s="95" t="s">
        <v>34</v>
      </c>
      <c r="F35" s="105">
        <f>ROUND((SUM(BG127:BG182)),  2)</f>
        <v>0</v>
      </c>
      <c r="I35" s="106">
        <v>0.2</v>
      </c>
      <c r="J35" s="105">
        <f>0</f>
        <v>0</v>
      </c>
      <c r="L35" s="74"/>
    </row>
    <row r="36" spans="2:12" s="79" customFormat="1" ht="14.45" hidden="1" customHeight="1" x14ac:dyDescent="0.2">
      <c r="B36" s="74"/>
      <c r="E36" s="95" t="s">
        <v>35</v>
      </c>
      <c r="F36" s="105">
        <f>ROUND((SUM(BH127:BH182)),  2)</f>
        <v>0</v>
      </c>
      <c r="I36" s="106">
        <v>0.2</v>
      </c>
      <c r="J36" s="105">
        <f>0</f>
        <v>0</v>
      </c>
      <c r="L36" s="74"/>
    </row>
    <row r="37" spans="2:12" s="79" customFormat="1" ht="14.45" hidden="1" customHeight="1" x14ac:dyDescent="0.2">
      <c r="B37" s="74"/>
      <c r="E37" s="95" t="s">
        <v>36</v>
      </c>
      <c r="F37" s="105">
        <f>ROUND((SUM(BI127:BI182)),  2)</f>
        <v>0</v>
      </c>
      <c r="I37" s="106">
        <v>0</v>
      </c>
      <c r="J37" s="105">
        <f>0</f>
        <v>0</v>
      </c>
      <c r="L37" s="74"/>
    </row>
    <row r="38" spans="2:12" s="79" customFormat="1" ht="6.95" customHeight="1" x14ac:dyDescent="0.2">
      <c r="B38" s="74"/>
      <c r="L38" s="74"/>
    </row>
    <row r="39" spans="2:12" s="79" customFormat="1" ht="25.35" customHeight="1" x14ac:dyDescent="0.2">
      <c r="B39" s="74"/>
      <c r="D39" s="107" t="s">
        <v>37</v>
      </c>
      <c r="E39" s="108"/>
      <c r="F39" s="108"/>
      <c r="G39" s="109" t="s">
        <v>38</v>
      </c>
      <c r="H39" s="110" t="s">
        <v>39</v>
      </c>
      <c r="I39" s="108"/>
      <c r="J39" s="111">
        <f>SUM(J30:J37)</f>
        <v>0</v>
      </c>
      <c r="K39" s="112"/>
      <c r="L39" s="74"/>
    </row>
    <row r="40" spans="2:12" s="79" customFormat="1" ht="14.45" customHeight="1" x14ac:dyDescent="0.2">
      <c r="B40" s="74"/>
      <c r="L40" s="74"/>
    </row>
    <row r="41" spans="2:12" ht="14.45" customHeight="1" x14ac:dyDescent="0.2">
      <c r="B41" s="92"/>
      <c r="L41" s="92"/>
    </row>
    <row r="42" spans="2:12" ht="14.45" customHeight="1" x14ac:dyDescent="0.2">
      <c r="B42" s="92"/>
      <c r="L42" s="92"/>
    </row>
    <row r="43" spans="2:12" ht="14.45" customHeight="1" x14ac:dyDescent="0.2">
      <c r="B43" s="92"/>
      <c r="L43" s="92"/>
    </row>
    <row r="44" spans="2:12" ht="14.45" customHeight="1" x14ac:dyDescent="0.2">
      <c r="B44" s="92"/>
      <c r="L44" s="92"/>
    </row>
    <row r="45" spans="2:12" ht="14.45" customHeight="1" x14ac:dyDescent="0.2">
      <c r="B45" s="92"/>
      <c r="L45" s="92"/>
    </row>
    <row r="46" spans="2:12" ht="14.45" customHeight="1" x14ac:dyDescent="0.2">
      <c r="B46" s="92"/>
      <c r="L46" s="92"/>
    </row>
    <row r="47" spans="2:12" ht="14.45" customHeight="1" x14ac:dyDescent="0.2">
      <c r="B47" s="92"/>
      <c r="L47" s="92"/>
    </row>
    <row r="48" spans="2:12" ht="14.45" customHeight="1" x14ac:dyDescent="0.2">
      <c r="B48" s="92"/>
      <c r="L48" s="92"/>
    </row>
    <row r="49" spans="2:12" ht="14.45" customHeight="1" x14ac:dyDescent="0.2">
      <c r="B49" s="92"/>
      <c r="L49" s="92"/>
    </row>
    <row r="50" spans="2:12" s="79" customFormat="1" ht="14.45" customHeight="1" x14ac:dyDescent="0.2">
      <c r="B50" s="74"/>
      <c r="D50" s="113" t="s">
        <v>40</v>
      </c>
      <c r="E50" s="114"/>
      <c r="F50" s="114"/>
      <c r="G50" s="113" t="s">
        <v>41</v>
      </c>
      <c r="H50" s="114"/>
      <c r="I50" s="114"/>
      <c r="J50" s="114"/>
      <c r="K50" s="114"/>
      <c r="L50" s="74"/>
    </row>
    <row r="51" spans="2:12" x14ac:dyDescent="0.2">
      <c r="B51" s="92"/>
      <c r="L51" s="92"/>
    </row>
    <row r="52" spans="2:12" x14ac:dyDescent="0.2">
      <c r="B52" s="92"/>
      <c r="L52" s="92"/>
    </row>
    <row r="53" spans="2:12" x14ac:dyDescent="0.2">
      <c r="B53" s="92"/>
      <c r="L53" s="92"/>
    </row>
    <row r="54" spans="2:12" x14ac:dyDescent="0.2">
      <c r="B54" s="92"/>
      <c r="L54" s="92"/>
    </row>
    <row r="55" spans="2:12" x14ac:dyDescent="0.2">
      <c r="B55" s="92"/>
      <c r="L55" s="92"/>
    </row>
    <row r="56" spans="2:12" x14ac:dyDescent="0.2">
      <c r="B56" s="92"/>
      <c r="L56" s="92"/>
    </row>
    <row r="57" spans="2:12" x14ac:dyDescent="0.2">
      <c r="B57" s="92"/>
      <c r="L57" s="92"/>
    </row>
    <row r="58" spans="2:12" x14ac:dyDescent="0.2">
      <c r="B58" s="92"/>
      <c r="L58" s="92"/>
    </row>
    <row r="59" spans="2:12" x14ac:dyDescent="0.2">
      <c r="B59" s="92"/>
      <c r="L59" s="92"/>
    </row>
    <row r="60" spans="2:12" x14ac:dyDescent="0.2">
      <c r="B60" s="92"/>
      <c r="L60" s="92"/>
    </row>
    <row r="61" spans="2:12" s="79" customFormat="1" ht="12.75" x14ac:dyDescent="0.2">
      <c r="B61" s="74"/>
      <c r="D61" s="115" t="s">
        <v>42</v>
      </c>
      <c r="E61" s="116"/>
      <c r="F61" s="117" t="s">
        <v>43</v>
      </c>
      <c r="G61" s="115" t="s">
        <v>42</v>
      </c>
      <c r="H61" s="116"/>
      <c r="I61" s="116"/>
      <c r="J61" s="118" t="s">
        <v>43</v>
      </c>
      <c r="K61" s="116"/>
      <c r="L61" s="74"/>
    </row>
    <row r="62" spans="2:12" x14ac:dyDescent="0.2">
      <c r="B62" s="92"/>
      <c r="L62" s="92"/>
    </row>
    <row r="63" spans="2:12" x14ac:dyDescent="0.2">
      <c r="B63" s="92"/>
      <c r="L63" s="92"/>
    </row>
    <row r="64" spans="2:12" x14ac:dyDescent="0.2">
      <c r="B64" s="92"/>
      <c r="L64" s="92"/>
    </row>
    <row r="65" spans="2:12" s="79" customFormat="1" ht="12.75" x14ac:dyDescent="0.2">
      <c r="B65" s="74"/>
      <c r="D65" s="113" t="s">
        <v>44</v>
      </c>
      <c r="E65" s="114"/>
      <c r="F65" s="114"/>
      <c r="G65" s="113" t="s">
        <v>45</v>
      </c>
      <c r="H65" s="114"/>
      <c r="I65" s="114"/>
      <c r="J65" s="114"/>
      <c r="K65" s="114"/>
      <c r="L65" s="74"/>
    </row>
    <row r="66" spans="2:12" x14ac:dyDescent="0.2">
      <c r="B66" s="92"/>
      <c r="L66" s="92"/>
    </row>
    <row r="67" spans="2:12" x14ac:dyDescent="0.2">
      <c r="B67" s="92"/>
      <c r="L67" s="92"/>
    </row>
    <row r="68" spans="2:12" x14ac:dyDescent="0.2">
      <c r="B68" s="92"/>
      <c r="L68" s="92"/>
    </row>
    <row r="69" spans="2:12" x14ac:dyDescent="0.2">
      <c r="B69" s="92"/>
      <c r="L69" s="92"/>
    </row>
    <row r="70" spans="2:12" x14ac:dyDescent="0.2">
      <c r="B70" s="92"/>
      <c r="L70" s="92"/>
    </row>
    <row r="71" spans="2:12" x14ac:dyDescent="0.2">
      <c r="B71" s="92"/>
      <c r="L71" s="92"/>
    </row>
    <row r="72" spans="2:12" x14ac:dyDescent="0.2">
      <c r="B72" s="92"/>
      <c r="L72" s="92"/>
    </row>
    <row r="73" spans="2:12" x14ac:dyDescent="0.2">
      <c r="B73" s="92"/>
      <c r="L73" s="92"/>
    </row>
    <row r="74" spans="2:12" x14ac:dyDescent="0.2">
      <c r="B74" s="92"/>
      <c r="L74" s="92"/>
    </row>
    <row r="75" spans="2:12" x14ac:dyDescent="0.2">
      <c r="B75" s="92"/>
      <c r="L75" s="92"/>
    </row>
    <row r="76" spans="2:12" s="79" customFormat="1" ht="12.75" x14ac:dyDescent="0.2">
      <c r="B76" s="74"/>
      <c r="D76" s="115" t="s">
        <v>42</v>
      </c>
      <c r="E76" s="116"/>
      <c r="F76" s="117" t="s">
        <v>43</v>
      </c>
      <c r="G76" s="115" t="s">
        <v>42</v>
      </c>
      <c r="H76" s="116"/>
      <c r="I76" s="116"/>
      <c r="J76" s="118" t="s">
        <v>43</v>
      </c>
      <c r="K76" s="116"/>
      <c r="L76" s="74"/>
    </row>
    <row r="77" spans="2:12" s="79" customFormat="1" ht="14.45" customHeight="1" x14ac:dyDescent="0.2">
      <c r="B77" s="119"/>
      <c r="C77" s="120"/>
      <c r="D77" s="120"/>
      <c r="E77" s="120"/>
      <c r="F77" s="120"/>
      <c r="G77" s="120"/>
      <c r="H77" s="120"/>
      <c r="I77" s="120"/>
      <c r="J77" s="120"/>
      <c r="K77" s="120"/>
      <c r="L77" s="74"/>
    </row>
    <row r="81" spans="2:47" s="79" customFormat="1" ht="6.95" hidden="1" customHeight="1" x14ac:dyDescent="0.2">
      <c r="B81" s="121"/>
      <c r="C81" s="122"/>
      <c r="D81" s="122"/>
      <c r="E81" s="122"/>
      <c r="F81" s="122"/>
      <c r="G81" s="122"/>
      <c r="H81" s="122"/>
      <c r="I81" s="122"/>
      <c r="J81" s="122"/>
      <c r="K81" s="122"/>
      <c r="L81" s="74"/>
    </row>
    <row r="82" spans="2:47" s="79" customFormat="1" ht="24.95" hidden="1" customHeight="1" x14ac:dyDescent="0.2">
      <c r="B82" s="74"/>
      <c r="C82" s="93" t="s">
        <v>83</v>
      </c>
      <c r="L82" s="74"/>
    </row>
    <row r="83" spans="2:47" s="79" customFormat="1" ht="6.95" hidden="1" customHeight="1" x14ac:dyDescent="0.2">
      <c r="B83" s="74"/>
      <c r="L83" s="74"/>
    </row>
    <row r="84" spans="2:47" s="79" customFormat="1" ht="12" hidden="1" customHeight="1" x14ac:dyDescent="0.2">
      <c r="B84" s="74"/>
      <c r="C84" s="95" t="s">
        <v>12</v>
      </c>
      <c r="L84" s="74"/>
    </row>
    <row r="85" spans="2:47" s="79" customFormat="1" ht="16.5" hidden="1" customHeight="1" x14ac:dyDescent="0.2">
      <c r="B85" s="74"/>
      <c r="E85" s="248" t="str">
        <f>E7</f>
        <v>SOŠ Tornaľa-modernizácia odborného vzdelávania-budova bývalej MŠ</v>
      </c>
      <c r="F85" s="249"/>
      <c r="G85" s="249"/>
      <c r="H85" s="249"/>
      <c r="L85" s="74"/>
    </row>
    <row r="86" spans="2:47" s="79" customFormat="1" ht="12" hidden="1" customHeight="1" x14ac:dyDescent="0.2">
      <c r="B86" s="74"/>
      <c r="C86" s="95" t="s">
        <v>81</v>
      </c>
      <c r="L86" s="74"/>
    </row>
    <row r="87" spans="2:47" s="79" customFormat="1" ht="16.5" hidden="1" customHeight="1" x14ac:dyDescent="0.2">
      <c r="B87" s="74"/>
      <c r="E87" s="246" t="str">
        <f>E9</f>
        <v>1 - SO 01 - Budova bývalalej MS - buracie úprace</v>
      </c>
      <c r="F87" s="247"/>
      <c r="G87" s="247"/>
      <c r="H87" s="247"/>
      <c r="L87" s="74"/>
    </row>
    <row r="88" spans="2:47" s="79" customFormat="1" ht="6.95" hidden="1" customHeight="1" x14ac:dyDescent="0.2">
      <c r="B88" s="74"/>
      <c r="L88" s="74"/>
    </row>
    <row r="89" spans="2:47" s="79" customFormat="1" ht="12" hidden="1" customHeight="1" x14ac:dyDescent="0.2">
      <c r="B89" s="74"/>
      <c r="C89" s="95" t="s">
        <v>15</v>
      </c>
      <c r="F89" s="96" t="str">
        <f>F12</f>
        <v xml:space="preserve">Tornaľa </v>
      </c>
      <c r="I89" s="95" t="s">
        <v>17</v>
      </c>
      <c r="J89" s="97">
        <f>IF(J12="","",J12)</f>
        <v>44466</v>
      </c>
      <c r="L89" s="74"/>
    </row>
    <row r="90" spans="2:47" s="79" customFormat="1" ht="6.95" hidden="1" customHeight="1" x14ac:dyDescent="0.2">
      <c r="B90" s="74"/>
      <c r="L90" s="74"/>
    </row>
    <row r="91" spans="2:47" s="79" customFormat="1" ht="15.2" hidden="1" customHeight="1" x14ac:dyDescent="0.2">
      <c r="B91" s="74"/>
      <c r="C91" s="95" t="s">
        <v>18</v>
      </c>
      <c r="F91" s="96" t="str">
        <f>E15</f>
        <v xml:space="preserve"> </v>
      </c>
      <c r="I91" s="95" t="s">
        <v>22</v>
      </c>
      <c r="J91" s="123" t="str">
        <f>E21</f>
        <v xml:space="preserve"> </v>
      </c>
      <c r="L91" s="74"/>
    </row>
    <row r="92" spans="2:47" s="79" customFormat="1" ht="15.2" hidden="1" customHeight="1" x14ac:dyDescent="0.2">
      <c r="B92" s="74"/>
      <c r="C92" s="95" t="s">
        <v>21</v>
      </c>
      <c r="F92" s="96" t="str">
        <f>IF(E18="","",E18)</f>
        <v xml:space="preserve"> </v>
      </c>
      <c r="I92" s="95" t="s">
        <v>25</v>
      </c>
      <c r="J92" s="123" t="str">
        <f>E24</f>
        <v xml:space="preserve"> </v>
      </c>
      <c r="L92" s="74"/>
    </row>
    <row r="93" spans="2:47" s="79" customFormat="1" ht="10.35" hidden="1" customHeight="1" x14ac:dyDescent="0.2">
      <c r="B93" s="74"/>
      <c r="L93" s="74"/>
    </row>
    <row r="94" spans="2:47" s="79" customFormat="1" ht="29.25" hidden="1" customHeight="1" x14ac:dyDescent="0.2">
      <c r="B94" s="74"/>
      <c r="C94" s="80" t="s">
        <v>84</v>
      </c>
      <c r="J94" s="124" t="s">
        <v>85</v>
      </c>
      <c r="L94" s="74"/>
    </row>
    <row r="95" spans="2:47" s="79" customFormat="1" ht="10.35" hidden="1" customHeight="1" x14ac:dyDescent="0.2">
      <c r="B95" s="74"/>
      <c r="L95" s="74"/>
    </row>
    <row r="96" spans="2:47" s="79" customFormat="1" ht="22.9" hidden="1" customHeight="1" x14ac:dyDescent="0.2">
      <c r="B96" s="74"/>
      <c r="C96" s="125" t="s">
        <v>86</v>
      </c>
      <c r="J96" s="102">
        <f>J127</f>
        <v>0</v>
      </c>
      <c r="L96" s="74"/>
      <c r="AU96" s="81" t="s">
        <v>87</v>
      </c>
    </row>
    <row r="97" spans="2:12" s="127" customFormat="1" ht="24.95" hidden="1" customHeight="1" x14ac:dyDescent="0.2">
      <c r="B97" s="126"/>
      <c r="D97" s="128" t="s">
        <v>88</v>
      </c>
      <c r="E97" s="129"/>
      <c r="F97" s="129"/>
      <c r="G97" s="129"/>
      <c r="H97" s="129"/>
      <c r="I97" s="129"/>
      <c r="J97" s="130">
        <f>J128</f>
        <v>0</v>
      </c>
      <c r="L97" s="126"/>
    </row>
    <row r="98" spans="2:12" s="132" customFormat="1" ht="19.899999999999999" hidden="1" customHeight="1" x14ac:dyDescent="0.2">
      <c r="B98" s="131"/>
      <c r="D98" s="133" t="s">
        <v>89</v>
      </c>
      <c r="E98" s="134"/>
      <c r="F98" s="134"/>
      <c r="G98" s="134"/>
      <c r="H98" s="134"/>
      <c r="I98" s="134"/>
      <c r="J98" s="135">
        <f>J129</f>
        <v>0</v>
      </c>
      <c r="L98" s="131"/>
    </row>
    <row r="99" spans="2:12" s="127" customFormat="1" ht="24.95" hidden="1" customHeight="1" x14ac:dyDescent="0.2">
      <c r="B99" s="126"/>
      <c r="D99" s="128" t="s">
        <v>90</v>
      </c>
      <c r="E99" s="129"/>
      <c r="F99" s="129"/>
      <c r="G99" s="129"/>
      <c r="H99" s="129"/>
      <c r="I99" s="129"/>
      <c r="J99" s="130">
        <f>J154</f>
        <v>0</v>
      </c>
      <c r="L99" s="126"/>
    </row>
    <row r="100" spans="2:12" s="132" customFormat="1" ht="19.899999999999999" hidden="1" customHeight="1" x14ac:dyDescent="0.2">
      <c r="B100" s="131"/>
      <c r="D100" s="133" t="s">
        <v>91</v>
      </c>
      <c r="E100" s="134"/>
      <c r="F100" s="134"/>
      <c r="G100" s="134"/>
      <c r="H100" s="134"/>
      <c r="I100" s="134"/>
      <c r="J100" s="135">
        <f>J155</f>
        <v>0</v>
      </c>
      <c r="L100" s="131"/>
    </row>
    <row r="101" spans="2:12" s="132" customFormat="1" ht="19.899999999999999" hidden="1" customHeight="1" x14ac:dyDescent="0.2">
      <c r="B101" s="131"/>
      <c r="D101" s="133" t="s">
        <v>92</v>
      </c>
      <c r="E101" s="134"/>
      <c r="F101" s="134"/>
      <c r="G101" s="134"/>
      <c r="H101" s="134"/>
      <c r="I101" s="134"/>
      <c r="J101" s="135">
        <f>J160</f>
        <v>0</v>
      </c>
      <c r="L101" s="131"/>
    </row>
    <row r="102" spans="2:12" s="132" customFormat="1" ht="19.899999999999999" hidden="1" customHeight="1" x14ac:dyDescent="0.2">
      <c r="B102" s="131"/>
      <c r="D102" s="133" t="s">
        <v>93</v>
      </c>
      <c r="E102" s="134"/>
      <c r="F102" s="134"/>
      <c r="G102" s="134"/>
      <c r="H102" s="134"/>
      <c r="I102" s="134"/>
      <c r="J102" s="135">
        <f>J166</f>
        <v>0</v>
      </c>
      <c r="L102" s="131"/>
    </row>
    <row r="103" spans="2:12" s="132" customFormat="1" ht="19.899999999999999" hidden="1" customHeight="1" x14ac:dyDescent="0.2">
      <c r="B103" s="131"/>
      <c r="D103" s="133" t="s">
        <v>94</v>
      </c>
      <c r="E103" s="134"/>
      <c r="F103" s="134"/>
      <c r="G103" s="134"/>
      <c r="H103" s="134"/>
      <c r="I103" s="134"/>
      <c r="J103" s="135">
        <f>J168</f>
        <v>0</v>
      </c>
      <c r="L103" s="131"/>
    </row>
    <row r="104" spans="2:12" s="132" customFormat="1" ht="19.899999999999999" hidden="1" customHeight="1" x14ac:dyDescent="0.2">
      <c r="B104" s="131"/>
      <c r="D104" s="133" t="s">
        <v>95</v>
      </c>
      <c r="E104" s="134"/>
      <c r="F104" s="134"/>
      <c r="G104" s="134"/>
      <c r="H104" s="134"/>
      <c r="I104" s="134"/>
      <c r="J104" s="135">
        <f>J172</f>
        <v>0</v>
      </c>
      <c r="L104" s="131"/>
    </row>
    <row r="105" spans="2:12" s="132" customFormat="1" ht="19.899999999999999" hidden="1" customHeight="1" x14ac:dyDescent="0.2">
      <c r="B105" s="131"/>
      <c r="D105" s="133" t="s">
        <v>96</v>
      </c>
      <c r="E105" s="134"/>
      <c r="F105" s="134"/>
      <c r="G105" s="134"/>
      <c r="H105" s="134"/>
      <c r="I105" s="134"/>
      <c r="J105" s="135">
        <f>J174</f>
        <v>0</v>
      </c>
      <c r="L105" s="131"/>
    </row>
    <row r="106" spans="2:12" s="132" customFormat="1" ht="19.899999999999999" hidden="1" customHeight="1" x14ac:dyDescent="0.2">
      <c r="B106" s="131"/>
      <c r="D106" s="133" t="s">
        <v>97</v>
      </c>
      <c r="E106" s="134"/>
      <c r="F106" s="134"/>
      <c r="G106" s="134"/>
      <c r="H106" s="134"/>
      <c r="I106" s="134"/>
      <c r="J106" s="135">
        <f>J178</f>
        <v>0</v>
      </c>
      <c r="L106" s="131"/>
    </row>
    <row r="107" spans="2:12" s="132" customFormat="1" ht="19.899999999999999" hidden="1" customHeight="1" x14ac:dyDescent="0.2">
      <c r="B107" s="131"/>
      <c r="D107" s="133" t="s">
        <v>98</v>
      </c>
      <c r="E107" s="134"/>
      <c r="F107" s="134"/>
      <c r="G107" s="134"/>
      <c r="H107" s="134"/>
      <c r="I107" s="134"/>
      <c r="J107" s="135">
        <f>J181</f>
        <v>0</v>
      </c>
      <c r="L107" s="131"/>
    </row>
    <row r="108" spans="2:12" s="79" customFormat="1" ht="21.75" hidden="1" customHeight="1" x14ac:dyDescent="0.2">
      <c r="B108" s="74"/>
      <c r="L108" s="74"/>
    </row>
    <row r="109" spans="2:12" s="79" customFormat="1" ht="6.95" hidden="1" customHeight="1" x14ac:dyDescent="0.2">
      <c r="B109" s="119"/>
      <c r="C109" s="120"/>
      <c r="D109" s="120"/>
      <c r="E109" s="120"/>
      <c r="F109" s="120"/>
      <c r="G109" s="120"/>
      <c r="H109" s="120"/>
      <c r="I109" s="120"/>
      <c r="J109" s="120"/>
      <c r="K109" s="120"/>
      <c r="L109" s="74"/>
    </row>
    <row r="110" spans="2:12" hidden="1" x14ac:dyDescent="0.2"/>
    <row r="111" spans="2:12" hidden="1" x14ac:dyDescent="0.2"/>
    <row r="112" spans="2:12" hidden="1" x14ac:dyDescent="0.2"/>
    <row r="113" spans="2:63" s="79" customFormat="1" ht="6.95" customHeight="1" x14ac:dyDescent="0.2">
      <c r="B113" s="121"/>
      <c r="C113" s="122"/>
      <c r="D113" s="122"/>
      <c r="E113" s="122"/>
      <c r="F113" s="122"/>
      <c r="G113" s="122"/>
      <c r="H113" s="122"/>
      <c r="I113" s="122"/>
      <c r="J113" s="122"/>
      <c r="K113" s="122"/>
      <c r="L113" s="74"/>
    </row>
    <row r="114" spans="2:63" s="79" customFormat="1" ht="24.95" customHeight="1" x14ac:dyDescent="0.2">
      <c r="B114" s="74"/>
      <c r="C114" s="93" t="s">
        <v>99</v>
      </c>
      <c r="L114" s="74"/>
    </row>
    <row r="115" spans="2:63" s="79" customFormat="1" ht="6.95" customHeight="1" x14ac:dyDescent="0.2">
      <c r="B115" s="74"/>
      <c r="L115" s="74"/>
    </row>
    <row r="116" spans="2:63" s="79" customFormat="1" ht="12" customHeight="1" x14ac:dyDescent="0.2">
      <c r="B116" s="74"/>
      <c r="C116" s="95" t="s">
        <v>12</v>
      </c>
      <c r="L116" s="74"/>
    </row>
    <row r="117" spans="2:63" s="79" customFormat="1" ht="16.5" customHeight="1" x14ac:dyDescent="0.2">
      <c r="B117" s="74"/>
      <c r="E117" s="248" t="str">
        <f>E7</f>
        <v>SOŠ Tornaľa-modernizácia odborného vzdelávania-budova bývalej MŠ</v>
      </c>
      <c r="F117" s="249"/>
      <c r="G117" s="249"/>
      <c r="H117" s="249"/>
      <c r="L117" s="74"/>
    </row>
    <row r="118" spans="2:63" s="79" customFormat="1" ht="12" customHeight="1" x14ac:dyDescent="0.2">
      <c r="B118" s="74"/>
      <c r="C118" s="95" t="s">
        <v>81</v>
      </c>
      <c r="L118" s="74"/>
    </row>
    <row r="119" spans="2:63" s="79" customFormat="1" ht="16.5" customHeight="1" x14ac:dyDescent="0.2">
      <c r="B119" s="74"/>
      <c r="E119" s="246" t="str">
        <f>E9</f>
        <v>1 - SO 01 - Budova bývalalej MS - buracie úprace</v>
      </c>
      <c r="F119" s="247"/>
      <c r="G119" s="247"/>
      <c r="H119" s="247"/>
      <c r="L119" s="74"/>
    </row>
    <row r="120" spans="2:63" s="79" customFormat="1" ht="6.95" customHeight="1" x14ac:dyDescent="0.2">
      <c r="B120" s="74"/>
      <c r="L120" s="74"/>
    </row>
    <row r="121" spans="2:63" s="79" customFormat="1" ht="12" customHeight="1" x14ac:dyDescent="0.2">
      <c r="B121" s="74"/>
      <c r="C121" s="95" t="s">
        <v>15</v>
      </c>
      <c r="F121" s="96" t="str">
        <f>F12</f>
        <v xml:space="preserve">Tornaľa </v>
      </c>
      <c r="I121" s="95" t="s">
        <v>17</v>
      </c>
      <c r="J121" s="97">
        <f>IF(J12="","",J12)</f>
        <v>44466</v>
      </c>
      <c r="L121" s="74"/>
    </row>
    <row r="122" spans="2:63" s="79" customFormat="1" ht="6.95" customHeight="1" x14ac:dyDescent="0.2">
      <c r="B122" s="74"/>
      <c r="L122" s="74"/>
    </row>
    <row r="123" spans="2:63" s="79" customFormat="1" ht="15.2" customHeight="1" x14ac:dyDescent="0.2">
      <c r="B123" s="74"/>
      <c r="C123" s="95" t="s">
        <v>18</v>
      </c>
      <c r="F123" s="96" t="str">
        <f>E15</f>
        <v xml:space="preserve"> </v>
      </c>
      <c r="I123" s="95" t="s">
        <v>22</v>
      </c>
      <c r="J123" s="123" t="str">
        <f>E21</f>
        <v xml:space="preserve"> </v>
      </c>
      <c r="L123" s="74"/>
    </row>
    <row r="124" spans="2:63" s="79" customFormat="1" ht="15.2" customHeight="1" x14ac:dyDescent="0.2">
      <c r="B124" s="74"/>
      <c r="C124" s="95" t="s">
        <v>21</v>
      </c>
      <c r="F124" s="96" t="str">
        <f>IF(E18="","",E18)</f>
        <v xml:space="preserve"> </v>
      </c>
      <c r="I124" s="95" t="s">
        <v>25</v>
      </c>
      <c r="J124" s="123" t="str">
        <f>E24</f>
        <v xml:space="preserve"> </v>
      </c>
      <c r="L124" s="74"/>
    </row>
    <row r="125" spans="2:63" s="79" customFormat="1" ht="10.35" customHeight="1" x14ac:dyDescent="0.2">
      <c r="B125" s="74"/>
      <c r="L125" s="74"/>
    </row>
    <row r="126" spans="2:63" s="144" customFormat="1" ht="29.25" customHeight="1" x14ac:dyDescent="0.2">
      <c r="B126" s="136"/>
      <c r="C126" s="137" t="s">
        <v>100</v>
      </c>
      <c r="D126" s="138" t="s">
        <v>52</v>
      </c>
      <c r="E126" s="138" t="s">
        <v>48</v>
      </c>
      <c r="F126" s="138" t="s">
        <v>49</v>
      </c>
      <c r="G126" s="138" t="s">
        <v>101</v>
      </c>
      <c r="H126" s="138" t="s">
        <v>102</v>
      </c>
      <c r="I126" s="138" t="s">
        <v>103</v>
      </c>
      <c r="J126" s="139" t="s">
        <v>85</v>
      </c>
      <c r="K126" s="140" t="s">
        <v>104</v>
      </c>
      <c r="L126" s="136"/>
      <c r="M126" s="141" t="s">
        <v>1</v>
      </c>
      <c r="N126" s="142" t="s">
        <v>31</v>
      </c>
      <c r="O126" s="142" t="s">
        <v>105</v>
      </c>
      <c r="P126" s="142" t="s">
        <v>106</v>
      </c>
      <c r="Q126" s="142" t="s">
        <v>107</v>
      </c>
      <c r="R126" s="142" t="s">
        <v>108</v>
      </c>
      <c r="S126" s="142" t="s">
        <v>109</v>
      </c>
      <c r="T126" s="142" t="s">
        <v>110</v>
      </c>
      <c r="U126" s="143" t="s">
        <v>111</v>
      </c>
    </row>
    <row r="127" spans="2:63" s="79" customFormat="1" ht="22.9" customHeight="1" x14ac:dyDescent="0.25">
      <c r="B127" s="74"/>
      <c r="C127" s="145" t="s">
        <v>86</v>
      </c>
      <c r="J127" s="146">
        <f>BK127</f>
        <v>0</v>
      </c>
      <c r="L127" s="74"/>
      <c r="M127" s="147"/>
      <c r="N127" s="100"/>
      <c r="O127" s="100"/>
      <c r="P127" s="148">
        <f>P128+P154</f>
        <v>99.575199999999995</v>
      </c>
      <c r="Q127" s="100"/>
      <c r="R127" s="148">
        <f>R128+R154</f>
        <v>5.12115E-2</v>
      </c>
      <c r="S127" s="100"/>
      <c r="T127" s="148">
        <f>T128+T154</f>
        <v>3.8310999999999997</v>
      </c>
      <c r="U127" s="149"/>
      <c r="AT127" s="81" t="s">
        <v>66</v>
      </c>
      <c r="AU127" s="81" t="s">
        <v>87</v>
      </c>
      <c r="BF127" s="82"/>
      <c r="BK127" s="150">
        <f>BK128+BK154</f>
        <v>0</v>
      </c>
    </row>
    <row r="128" spans="2:63" s="152" customFormat="1" ht="25.9" customHeight="1" x14ac:dyDescent="0.2">
      <c r="B128" s="151"/>
      <c r="D128" s="153" t="s">
        <v>66</v>
      </c>
      <c r="E128" s="154" t="s">
        <v>112</v>
      </c>
      <c r="F128" s="154" t="s">
        <v>113</v>
      </c>
      <c r="J128" s="155">
        <f>BK128</f>
        <v>0</v>
      </c>
      <c r="L128" s="151"/>
      <c r="M128" s="156"/>
      <c r="N128" s="157"/>
      <c r="O128" s="157"/>
      <c r="P128" s="158">
        <f>P129</f>
        <v>5.2117000000000004</v>
      </c>
      <c r="Q128" s="157"/>
      <c r="R128" s="158">
        <f>R129</f>
        <v>2.6000000000000003E-3</v>
      </c>
      <c r="S128" s="157"/>
      <c r="T128" s="158">
        <f>T129</f>
        <v>0.11375</v>
      </c>
      <c r="U128" s="159"/>
      <c r="AR128" s="153" t="s">
        <v>11</v>
      </c>
      <c r="AT128" s="160" t="s">
        <v>66</v>
      </c>
      <c r="AU128" s="160" t="s">
        <v>67</v>
      </c>
      <c r="AY128" s="153" t="s">
        <v>114</v>
      </c>
      <c r="BK128" s="161">
        <f>BK129</f>
        <v>0</v>
      </c>
    </row>
    <row r="129" spans="2:65" s="152" customFormat="1" ht="22.9" customHeight="1" x14ac:dyDescent="0.2">
      <c r="B129" s="151"/>
      <c r="D129" s="153" t="s">
        <v>66</v>
      </c>
      <c r="E129" s="162" t="s">
        <v>115</v>
      </c>
      <c r="F129" s="162" t="s">
        <v>116</v>
      </c>
      <c r="J129" s="163">
        <f>BK129</f>
        <v>0</v>
      </c>
      <c r="L129" s="151"/>
      <c r="M129" s="156"/>
      <c r="N129" s="157"/>
      <c r="O129" s="157"/>
      <c r="P129" s="158">
        <f>SUM(P130:P151)</f>
        <v>5.2117000000000004</v>
      </c>
      <c r="Q129" s="157"/>
      <c r="R129" s="158">
        <f>SUM(R130:R151)</f>
        <v>2.6000000000000003E-3</v>
      </c>
      <c r="S129" s="157"/>
      <c r="T129" s="158">
        <f>SUM(T130:T151)</f>
        <v>0.11375</v>
      </c>
      <c r="U129" s="159"/>
      <c r="AR129" s="153" t="s">
        <v>11</v>
      </c>
      <c r="AT129" s="160" t="s">
        <v>66</v>
      </c>
      <c r="AU129" s="160" t="s">
        <v>11</v>
      </c>
      <c r="AY129" s="153" t="s">
        <v>114</v>
      </c>
      <c r="BK129" s="161">
        <f>SUM(BK130:BK151)</f>
        <v>0</v>
      </c>
    </row>
    <row r="130" spans="2:65" s="79" customFormat="1" ht="36" customHeight="1" x14ac:dyDescent="0.2">
      <c r="B130" s="68"/>
      <c r="C130" s="69" t="s">
        <v>11</v>
      </c>
      <c r="D130" s="69" t="s">
        <v>117</v>
      </c>
      <c r="E130" s="70" t="s">
        <v>118</v>
      </c>
      <c r="F130" s="71" t="s">
        <v>119</v>
      </c>
      <c r="G130" s="72" t="s">
        <v>120</v>
      </c>
      <c r="H130" s="73">
        <v>8.0389999999999997</v>
      </c>
      <c r="I130" s="73"/>
      <c r="J130" s="73">
        <f t="shared" ref="J130:J151" si="0">ROUND(I130*H130,3)</f>
        <v>0</v>
      </c>
      <c r="K130" s="71" t="s">
        <v>1</v>
      </c>
      <c r="L130" s="74"/>
      <c r="M130" s="75" t="s">
        <v>1</v>
      </c>
      <c r="N130" s="76" t="s">
        <v>33</v>
      </c>
      <c r="O130" s="77">
        <v>0</v>
      </c>
      <c r="P130" s="77">
        <f t="shared" ref="P130:P151" si="1">O130*H130</f>
        <v>0</v>
      </c>
      <c r="Q130" s="77">
        <v>0</v>
      </c>
      <c r="R130" s="77">
        <f t="shared" ref="R130:R151" si="2">Q130*H130</f>
        <v>0</v>
      </c>
      <c r="S130" s="77">
        <v>0</v>
      </c>
      <c r="T130" s="77">
        <f t="shared" ref="T130:T151" si="3">S130*H130</f>
        <v>0</v>
      </c>
      <c r="U130" s="78" t="s">
        <v>1</v>
      </c>
      <c r="AR130" s="80" t="s">
        <v>79</v>
      </c>
      <c r="AT130" s="80" t="s">
        <v>117</v>
      </c>
      <c r="AU130" s="80" t="s">
        <v>121</v>
      </c>
      <c r="AY130" s="81" t="s">
        <v>114</v>
      </c>
      <c r="BE130" s="82">
        <f t="shared" ref="BE130:BE151" si="4">IF(N130="základná",J130,0)</f>
        <v>0</v>
      </c>
      <c r="BF130" s="82">
        <f t="shared" ref="BF130:BF151" si="5">IF(N130="znížená",J130,0)</f>
        <v>0</v>
      </c>
      <c r="BG130" s="82">
        <f t="shared" ref="BG130:BG151" si="6">IF(N130="zákl. prenesená",J130,0)</f>
        <v>0</v>
      </c>
      <c r="BH130" s="82">
        <f t="shared" ref="BH130:BH151" si="7">IF(N130="zníž. prenesená",J130,0)</f>
        <v>0</v>
      </c>
      <c r="BI130" s="82">
        <f t="shared" ref="BI130:BI151" si="8">IF(N130="nulová",J130,0)</f>
        <v>0</v>
      </c>
      <c r="BJ130" s="81" t="s">
        <v>121</v>
      </c>
      <c r="BK130" s="83">
        <f t="shared" ref="BK130:BK151" si="9">ROUND(I130*H130,3)</f>
        <v>0</v>
      </c>
      <c r="BL130" s="81" t="s">
        <v>79</v>
      </c>
      <c r="BM130" s="80" t="s">
        <v>121</v>
      </c>
    </row>
    <row r="131" spans="2:65" s="79" customFormat="1" ht="24" customHeight="1" x14ac:dyDescent="0.2">
      <c r="B131" s="68"/>
      <c r="C131" s="69" t="s">
        <v>121</v>
      </c>
      <c r="D131" s="69" t="s">
        <v>117</v>
      </c>
      <c r="E131" s="70" t="s">
        <v>122</v>
      </c>
      <c r="F131" s="71" t="s">
        <v>123</v>
      </c>
      <c r="G131" s="72" t="s">
        <v>120</v>
      </c>
      <c r="H131" s="73">
        <v>20.184999999999999</v>
      </c>
      <c r="I131" s="73"/>
      <c r="J131" s="73">
        <f t="shared" si="0"/>
        <v>0</v>
      </c>
      <c r="K131" s="71" t="s">
        <v>1</v>
      </c>
      <c r="L131" s="74"/>
      <c r="M131" s="75" t="s">
        <v>1</v>
      </c>
      <c r="N131" s="76" t="s">
        <v>33</v>
      </c>
      <c r="O131" s="77">
        <v>0</v>
      </c>
      <c r="P131" s="77">
        <f t="shared" si="1"/>
        <v>0</v>
      </c>
      <c r="Q131" s="77">
        <v>0</v>
      </c>
      <c r="R131" s="77">
        <f t="shared" si="2"/>
        <v>0</v>
      </c>
      <c r="S131" s="77">
        <v>0</v>
      </c>
      <c r="T131" s="77">
        <f t="shared" si="3"/>
        <v>0</v>
      </c>
      <c r="U131" s="78" t="s">
        <v>1</v>
      </c>
      <c r="AR131" s="80" t="s">
        <v>79</v>
      </c>
      <c r="AT131" s="80" t="s">
        <v>117</v>
      </c>
      <c r="AU131" s="80" t="s">
        <v>121</v>
      </c>
      <c r="AY131" s="81" t="s">
        <v>114</v>
      </c>
      <c r="BE131" s="82">
        <f t="shared" si="4"/>
        <v>0</v>
      </c>
      <c r="BF131" s="82">
        <f t="shared" si="5"/>
        <v>0</v>
      </c>
      <c r="BG131" s="82">
        <f t="shared" si="6"/>
        <v>0</v>
      </c>
      <c r="BH131" s="82">
        <f t="shared" si="7"/>
        <v>0</v>
      </c>
      <c r="BI131" s="82">
        <f t="shared" si="8"/>
        <v>0</v>
      </c>
      <c r="BJ131" s="81" t="s">
        <v>121</v>
      </c>
      <c r="BK131" s="83">
        <f t="shared" si="9"/>
        <v>0</v>
      </c>
      <c r="BL131" s="81" t="s">
        <v>79</v>
      </c>
      <c r="BM131" s="80" t="s">
        <v>79</v>
      </c>
    </row>
    <row r="132" spans="2:65" s="79" customFormat="1" ht="36" customHeight="1" x14ac:dyDescent="0.2">
      <c r="B132" s="68"/>
      <c r="C132" s="69" t="s">
        <v>78</v>
      </c>
      <c r="D132" s="69" t="s">
        <v>117</v>
      </c>
      <c r="E132" s="70" t="s">
        <v>124</v>
      </c>
      <c r="F132" s="71" t="s">
        <v>125</v>
      </c>
      <c r="G132" s="72" t="s">
        <v>120</v>
      </c>
      <c r="H132" s="73">
        <v>41.55</v>
      </c>
      <c r="I132" s="73"/>
      <c r="J132" s="73">
        <f t="shared" si="0"/>
        <v>0</v>
      </c>
      <c r="K132" s="71" t="s">
        <v>1</v>
      </c>
      <c r="L132" s="74"/>
      <c r="M132" s="75" t="s">
        <v>1</v>
      </c>
      <c r="N132" s="76" t="s">
        <v>33</v>
      </c>
      <c r="O132" s="77">
        <v>0</v>
      </c>
      <c r="P132" s="77">
        <f t="shared" si="1"/>
        <v>0</v>
      </c>
      <c r="Q132" s="77">
        <v>0</v>
      </c>
      <c r="R132" s="77">
        <f t="shared" si="2"/>
        <v>0</v>
      </c>
      <c r="S132" s="77">
        <v>0</v>
      </c>
      <c r="T132" s="77">
        <f t="shared" si="3"/>
        <v>0</v>
      </c>
      <c r="U132" s="78" t="s">
        <v>1</v>
      </c>
      <c r="AR132" s="80" t="s">
        <v>79</v>
      </c>
      <c r="AT132" s="80" t="s">
        <v>117</v>
      </c>
      <c r="AU132" s="80" t="s">
        <v>121</v>
      </c>
      <c r="AY132" s="81" t="s">
        <v>114</v>
      </c>
      <c r="BE132" s="82">
        <f t="shared" si="4"/>
        <v>0</v>
      </c>
      <c r="BF132" s="82">
        <f t="shared" si="5"/>
        <v>0</v>
      </c>
      <c r="BG132" s="82">
        <f t="shared" si="6"/>
        <v>0</v>
      </c>
      <c r="BH132" s="82">
        <f t="shared" si="7"/>
        <v>0</v>
      </c>
      <c r="BI132" s="82">
        <f t="shared" si="8"/>
        <v>0</v>
      </c>
      <c r="BJ132" s="81" t="s">
        <v>121</v>
      </c>
      <c r="BK132" s="83">
        <f t="shared" si="9"/>
        <v>0</v>
      </c>
      <c r="BL132" s="81" t="s">
        <v>79</v>
      </c>
      <c r="BM132" s="80" t="s">
        <v>126</v>
      </c>
    </row>
    <row r="133" spans="2:65" s="79" customFormat="1" ht="36" customHeight="1" x14ac:dyDescent="0.2">
      <c r="B133" s="68"/>
      <c r="C133" s="69" t="s">
        <v>79</v>
      </c>
      <c r="D133" s="69" t="s">
        <v>117</v>
      </c>
      <c r="E133" s="70" t="s">
        <v>127</v>
      </c>
      <c r="F133" s="71" t="s">
        <v>128</v>
      </c>
      <c r="G133" s="72" t="s">
        <v>129</v>
      </c>
      <c r="H133" s="73">
        <v>110.077</v>
      </c>
      <c r="I133" s="73"/>
      <c r="J133" s="73">
        <f t="shared" si="0"/>
        <v>0</v>
      </c>
      <c r="K133" s="71" t="s">
        <v>1</v>
      </c>
      <c r="L133" s="74"/>
      <c r="M133" s="75" t="s">
        <v>1</v>
      </c>
      <c r="N133" s="76" t="s">
        <v>33</v>
      </c>
      <c r="O133" s="77">
        <v>0</v>
      </c>
      <c r="P133" s="77">
        <f t="shared" si="1"/>
        <v>0</v>
      </c>
      <c r="Q133" s="77">
        <v>0</v>
      </c>
      <c r="R133" s="77">
        <f t="shared" si="2"/>
        <v>0</v>
      </c>
      <c r="S133" s="77">
        <v>0</v>
      </c>
      <c r="T133" s="77">
        <f t="shared" si="3"/>
        <v>0</v>
      </c>
      <c r="U133" s="78" t="s">
        <v>1</v>
      </c>
      <c r="AR133" s="80" t="s">
        <v>79</v>
      </c>
      <c r="AT133" s="80" t="s">
        <v>117</v>
      </c>
      <c r="AU133" s="80" t="s">
        <v>121</v>
      </c>
      <c r="AY133" s="81" t="s">
        <v>114</v>
      </c>
      <c r="BE133" s="82">
        <f t="shared" si="4"/>
        <v>0</v>
      </c>
      <c r="BF133" s="82">
        <f t="shared" si="5"/>
        <v>0</v>
      </c>
      <c r="BG133" s="82">
        <f t="shared" si="6"/>
        <v>0</v>
      </c>
      <c r="BH133" s="82">
        <f t="shared" si="7"/>
        <v>0</v>
      </c>
      <c r="BI133" s="82">
        <f t="shared" si="8"/>
        <v>0</v>
      </c>
      <c r="BJ133" s="81" t="s">
        <v>121</v>
      </c>
      <c r="BK133" s="83">
        <f t="shared" si="9"/>
        <v>0</v>
      </c>
      <c r="BL133" s="81" t="s">
        <v>79</v>
      </c>
      <c r="BM133" s="80" t="s">
        <v>130</v>
      </c>
    </row>
    <row r="134" spans="2:65" s="79" customFormat="1" ht="24" customHeight="1" x14ac:dyDescent="0.2">
      <c r="B134" s="68"/>
      <c r="C134" s="69" t="s">
        <v>131</v>
      </c>
      <c r="D134" s="69" t="s">
        <v>117</v>
      </c>
      <c r="E134" s="70" t="s">
        <v>132</v>
      </c>
      <c r="F134" s="71" t="s">
        <v>133</v>
      </c>
      <c r="G134" s="72" t="s">
        <v>120</v>
      </c>
      <c r="H134" s="73">
        <v>12.393000000000001</v>
      </c>
      <c r="I134" s="73"/>
      <c r="J134" s="73">
        <f t="shared" si="0"/>
        <v>0</v>
      </c>
      <c r="K134" s="71" t="s">
        <v>1</v>
      </c>
      <c r="L134" s="74"/>
      <c r="M134" s="75" t="s">
        <v>1</v>
      </c>
      <c r="N134" s="76" t="s">
        <v>33</v>
      </c>
      <c r="O134" s="77">
        <v>0</v>
      </c>
      <c r="P134" s="77">
        <f t="shared" si="1"/>
        <v>0</v>
      </c>
      <c r="Q134" s="77">
        <v>0</v>
      </c>
      <c r="R134" s="77">
        <f t="shared" si="2"/>
        <v>0</v>
      </c>
      <c r="S134" s="77">
        <v>0</v>
      </c>
      <c r="T134" s="77">
        <f t="shared" si="3"/>
        <v>0</v>
      </c>
      <c r="U134" s="78" t="s">
        <v>1</v>
      </c>
      <c r="AR134" s="80" t="s">
        <v>79</v>
      </c>
      <c r="AT134" s="80" t="s">
        <v>117</v>
      </c>
      <c r="AU134" s="80" t="s">
        <v>121</v>
      </c>
      <c r="AY134" s="81" t="s">
        <v>114</v>
      </c>
      <c r="BE134" s="82">
        <f t="shared" si="4"/>
        <v>0</v>
      </c>
      <c r="BF134" s="82">
        <f t="shared" si="5"/>
        <v>0</v>
      </c>
      <c r="BG134" s="82">
        <f t="shared" si="6"/>
        <v>0</v>
      </c>
      <c r="BH134" s="82">
        <f t="shared" si="7"/>
        <v>0</v>
      </c>
      <c r="BI134" s="82">
        <f t="shared" si="8"/>
        <v>0</v>
      </c>
      <c r="BJ134" s="81" t="s">
        <v>121</v>
      </c>
      <c r="BK134" s="83">
        <f t="shared" si="9"/>
        <v>0</v>
      </c>
      <c r="BL134" s="81" t="s">
        <v>79</v>
      </c>
      <c r="BM134" s="80" t="s">
        <v>134</v>
      </c>
    </row>
    <row r="135" spans="2:65" s="79" customFormat="1" ht="24" customHeight="1" x14ac:dyDescent="0.2">
      <c r="B135" s="68"/>
      <c r="C135" s="69" t="s">
        <v>126</v>
      </c>
      <c r="D135" s="69" t="s">
        <v>117</v>
      </c>
      <c r="E135" s="70" t="s">
        <v>135</v>
      </c>
      <c r="F135" s="71" t="s">
        <v>136</v>
      </c>
      <c r="G135" s="72" t="s">
        <v>137</v>
      </c>
      <c r="H135" s="73">
        <v>24.6</v>
      </c>
      <c r="I135" s="73"/>
      <c r="J135" s="73">
        <f t="shared" si="0"/>
        <v>0</v>
      </c>
      <c r="K135" s="71" t="s">
        <v>1</v>
      </c>
      <c r="L135" s="74"/>
      <c r="M135" s="75" t="s">
        <v>1</v>
      </c>
      <c r="N135" s="76" t="s">
        <v>33</v>
      </c>
      <c r="O135" s="77">
        <v>0</v>
      </c>
      <c r="P135" s="77">
        <f t="shared" si="1"/>
        <v>0</v>
      </c>
      <c r="Q135" s="77">
        <v>0</v>
      </c>
      <c r="R135" s="77">
        <f t="shared" si="2"/>
        <v>0</v>
      </c>
      <c r="S135" s="77">
        <v>0</v>
      </c>
      <c r="T135" s="77">
        <f t="shared" si="3"/>
        <v>0</v>
      </c>
      <c r="U135" s="78" t="s">
        <v>1</v>
      </c>
      <c r="AR135" s="80" t="s">
        <v>79</v>
      </c>
      <c r="AT135" s="80" t="s">
        <v>117</v>
      </c>
      <c r="AU135" s="80" t="s">
        <v>121</v>
      </c>
      <c r="AY135" s="81" t="s">
        <v>114</v>
      </c>
      <c r="BE135" s="82">
        <f t="shared" si="4"/>
        <v>0</v>
      </c>
      <c r="BF135" s="82">
        <f t="shared" si="5"/>
        <v>0</v>
      </c>
      <c r="BG135" s="82">
        <f t="shared" si="6"/>
        <v>0</v>
      </c>
      <c r="BH135" s="82">
        <f t="shared" si="7"/>
        <v>0</v>
      </c>
      <c r="BI135" s="82">
        <f t="shared" si="8"/>
        <v>0</v>
      </c>
      <c r="BJ135" s="81" t="s">
        <v>121</v>
      </c>
      <c r="BK135" s="83">
        <f t="shared" si="9"/>
        <v>0</v>
      </c>
      <c r="BL135" s="81" t="s">
        <v>79</v>
      </c>
      <c r="BM135" s="80" t="s">
        <v>138</v>
      </c>
    </row>
    <row r="136" spans="2:65" s="79" customFormat="1" ht="24" customHeight="1" x14ac:dyDescent="0.2">
      <c r="B136" s="68"/>
      <c r="C136" s="69" t="s">
        <v>139</v>
      </c>
      <c r="D136" s="69" t="s">
        <v>117</v>
      </c>
      <c r="E136" s="70" t="s">
        <v>140</v>
      </c>
      <c r="F136" s="71" t="s">
        <v>141</v>
      </c>
      <c r="G136" s="72" t="s">
        <v>120</v>
      </c>
      <c r="H136" s="73">
        <v>16.459</v>
      </c>
      <c r="I136" s="73"/>
      <c r="J136" s="73">
        <f t="shared" si="0"/>
        <v>0</v>
      </c>
      <c r="K136" s="71" t="s">
        <v>1</v>
      </c>
      <c r="L136" s="74"/>
      <c r="M136" s="75" t="s">
        <v>1</v>
      </c>
      <c r="N136" s="76" t="s">
        <v>33</v>
      </c>
      <c r="O136" s="77">
        <v>0</v>
      </c>
      <c r="P136" s="77">
        <f t="shared" si="1"/>
        <v>0</v>
      </c>
      <c r="Q136" s="77">
        <v>0</v>
      </c>
      <c r="R136" s="77">
        <f t="shared" si="2"/>
        <v>0</v>
      </c>
      <c r="S136" s="77">
        <v>0</v>
      </c>
      <c r="T136" s="77">
        <f t="shared" si="3"/>
        <v>0</v>
      </c>
      <c r="U136" s="78" t="s">
        <v>1</v>
      </c>
      <c r="AR136" s="80" t="s">
        <v>79</v>
      </c>
      <c r="AT136" s="80" t="s">
        <v>117</v>
      </c>
      <c r="AU136" s="80" t="s">
        <v>121</v>
      </c>
      <c r="AY136" s="81" t="s">
        <v>114</v>
      </c>
      <c r="BE136" s="82">
        <f t="shared" si="4"/>
        <v>0</v>
      </c>
      <c r="BF136" s="82">
        <f t="shared" si="5"/>
        <v>0</v>
      </c>
      <c r="BG136" s="82">
        <f t="shared" si="6"/>
        <v>0</v>
      </c>
      <c r="BH136" s="82">
        <f t="shared" si="7"/>
        <v>0</v>
      </c>
      <c r="BI136" s="82">
        <f t="shared" si="8"/>
        <v>0</v>
      </c>
      <c r="BJ136" s="81" t="s">
        <v>121</v>
      </c>
      <c r="BK136" s="83">
        <f t="shared" si="9"/>
        <v>0</v>
      </c>
      <c r="BL136" s="81" t="s">
        <v>79</v>
      </c>
      <c r="BM136" s="80" t="s">
        <v>142</v>
      </c>
    </row>
    <row r="137" spans="2:65" s="79" customFormat="1" ht="36" customHeight="1" x14ac:dyDescent="0.2">
      <c r="B137" s="68"/>
      <c r="C137" s="69" t="s">
        <v>130</v>
      </c>
      <c r="D137" s="69" t="s">
        <v>117</v>
      </c>
      <c r="E137" s="70" t="s">
        <v>143</v>
      </c>
      <c r="F137" s="71" t="s">
        <v>144</v>
      </c>
      <c r="G137" s="72" t="s">
        <v>120</v>
      </c>
      <c r="H137" s="73">
        <v>8.5790000000000006</v>
      </c>
      <c r="I137" s="73"/>
      <c r="J137" s="73">
        <f t="shared" si="0"/>
        <v>0</v>
      </c>
      <c r="K137" s="71" t="s">
        <v>1</v>
      </c>
      <c r="L137" s="74"/>
      <c r="M137" s="75" t="s">
        <v>1</v>
      </c>
      <c r="N137" s="76" t="s">
        <v>33</v>
      </c>
      <c r="O137" s="77">
        <v>0</v>
      </c>
      <c r="P137" s="77">
        <f t="shared" si="1"/>
        <v>0</v>
      </c>
      <c r="Q137" s="77">
        <v>0</v>
      </c>
      <c r="R137" s="77">
        <f t="shared" si="2"/>
        <v>0</v>
      </c>
      <c r="S137" s="77">
        <v>0</v>
      </c>
      <c r="T137" s="77">
        <f t="shared" si="3"/>
        <v>0</v>
      </c>
      <c r="U137" s="78" t="s">
        <v>1</v>
      </c>
      <c r="AR137" s="80" t="s">
        <v>79</v>
      </c>
      <c r="AT137" s="80" t="s">
        <v>117</v>
      </c>
      <c r="AU137" s="80" t="s">
        <v>121</v>
      </c>
      <c r="AY137" s="81" t="s">
        <v>114</v>
      </c>
      <c r="BE137" s="82">
        <f t="shared" si="4"/>
        <v>0</v>
      </c>
      <c r="BF137" s="82">
        <f t="shared" si="5"/>
        <v>0</v>
      </c>
      <c r="BG137" s="82">
        <f t="shared" si="6"/>
        <v>0</v>
      </c>
      <c r="BH137" s="82">
        <f t="shared" si="7"/>
        <v>0</v>
      </c>
      <c r="BI137" s="82">
        <f t="shared" si="8"/>
        <v>0</v>
      </c>
      <c r="BJ137" s="81" t="s">
        <v>121</v>
      </c>
      <c r="BK137" s="83">
        <f t="shared" si="9"/>
        <v>0</v>
      </c>
      <c r="BL137" s="81" t="s">
        <v>79</v>
      </c>
      <c r="BM137" s="80" t="s">
        <v>145</v>
      </c>
    </row>
    <row r="138" spans="2:65" s="79" customFormat="1" ht="36" customHeight="1" x14ac:dyDescent="0.2">
      <c r="B138" s="68"/>
      <c r="C138" s="69" t="s">
        <v>115</v>
      </c>
      <c r="D138" s="69" t="s">
        <v>117</v>
      </c>
      <c r="E138" s="70" t="s">
        <v>146</v>
      </c>
      <c r="F138" s="71" t="s">
        <v>147</v>
      </c>
      <c r="G138" s="72" t="s">
        <v>129</v>
      </c>
      <c r="H138" s="73">
        <v>68.260999999999996</v>
      </c>
      <c r="I138" s="73"/>
      <c r="J138" s="73">
        <f t="shared" si="0"/>
        <v>0</v>
      </c>
      <c r="K138" s="71" t="s">
        <v>1</v>
      </c>
      <c r="L138" s="74"/>
      <c r="M138" s="75" t="s">
        <v>1</v>
      </c>
      <c r="N138" s="76" t="s">
        <v>33</v>
      </c>
      <c r="O138" s="77">
        <v>0</v>
      </c>
      <c r="P138" s="77">
        <f t="shared" si="1"/>
        <v>0</v>
      </c>
      <c r="Q138" s="77">
        <v>0</v>
      </c>
      <c r="R138" s="77">
        <f t="shared" si="2"/>
        <v>0</v>
      </c>
      <c r="S138" s="77">
        <v>0</v>
      </c>
      <c r="T138" s="77">
        <f t="shared" si="3"/>
        <v>0</v>
      </c>
      <c r="U138" s="78" t="s">
        <v>1</v>
      </c>
      <c r="AR138" s="80" t="s">
        <v>79</v>
      </c>
      <c r="AT138" s="80" t="s">
        <v>117</v>
      </c>
      <c r="AU138" s="80" t="s">
        <v>121</v>
      </c>
      <c r="AY138" s="81" t="s">
        <v>114</v>
      </c>
      <c r="BE138" s="82">
        <f t="shared" si="4"/>
        <v>0</v>
      </c>
      <c r="BF138" s="82">
        <f t="shared" si="5"/>
        <v>0</v>
      </c>
      <c r="BG138" s="82">
        <f t="shared" si="6"/>
        <v>0</v>
      </c>
      <c r="BH138" s="82">
        <f t="shared" si="7"/>
        <v>0</v>
      </c>
      <c r="BI138" s="82">
        <f t="shared" si="8"/>
        <v>0</v>
      </c>
      <c r="BJ138" s="81" t="s">
        <v>121</v>
      </c>
      <c r="BK138" s="83">
        <f t="shared" si="9"/>
        <v>0</v>
      </c>
      <c r="BL138" s="81" t="s">
        <v>79</v>
      </c>
      <c r="BM138" s="80" t="s">
        <v>148</v>
      </c>
    </row>
    <row r="139" spans="2:65" s="79" customFormat="1" ht="16.5" customHeight="1" x14ac:dyDescent="0.2">
      <c r="B139" s="68"/>
      <c r="C139" s="69" t="s">
        <v>134</v>
      </c>
      <c r="D139" s="69" t="s">
        <v>117</v>
      </c>
      <c r="E139" s="70" t="s">
        <v>149</v>
      </c>
      <c r="F139" s="71" t="s">
        <v>150</v>
      </c>
      <c r="G139" s="72" t="s">
        <v>137</v>
      </c>
      <c r="H139" s="73">
        <v>78.132999999999996</v>
      </c>
      <c r="I139" s="73"/>
      <c r="J139" s="73">
        <f t="shared" si="0"/>
        <v>0</v>
      </c>
      <c r="K139" s="71" t="s">
        <v>1</v>
      </c>
      <c r="L139" s="74"/>
      <c r="M139" s="75" t="s">
        <v>1</v>
      </c>
      <c r="N139" s="76" t="s">
        <v>33</v>
      </c>
      <c r="O139" s="77">
        <v>0</v>
      </c>
      <c r="P139" s="77">
        <f t="shared" si="1"/>
        <v>0</v>
      </c>
      <c r="Q139" s="77">
        <v>0</v>
      </c>
      <c r="R139" s="77">
        <f t="shared" si="2"/>
        <v>0</v>
      </c>
      <c r="S139" s="77">
        <v>0</v>
      </c>
      <c r="T139" s="77">
        <f t="shared" si="3"/>
        <v>0</v>
      </c>
      <c r="U139" s="78" t="s">
        <v>1</v>
      </c>
      <c r="AR139" s="80" t="s">
        <v>79</v>
      </c>
      <c r="AT139" s="80" t="s">
        <v>117</v>
      </c>
      <c r="AU139" s="80" t="s">
        <v>121</v>
      </c>
      <c r="AY139" s="81" t="s">
        <v>114</v>
      </c>
      <c r="BE139" s="82">
        <f t="shared" si="4"/>
        <v>0</v>
      </c>
      <c r="BF139" s="82">
        <f t="shared" si="5"/>
        <v>0</v>
      </c>
      <c r="BG139" s="82">
        <f t="shared" si="6"/>
        <v>0</v>
      </c>
      <c r="BH139" s="82">
        <f t="shared" si="7"/>
        <v>0</v>
      </c>
      <c r="BI139" s="82">
        <f t="shared" si="8"/>
        <v>0</v>
      </c>
      <c r="BJ139" s="81" t="s">
        <v>121</v>
      </c>
      <c r="BK139" s="83">
        <f t="shared" si="9"/>
        <v>0</v>
      </c>
      <c r="BL139" s="81" t="s">
        <v>79</v>
      </c>
      <c r="BM139" s="80" t="s">
        <v>7</v>
      </c>
    </row>
    <row r="140" spans="2:65" s="79" customFormat="1" ht="24" customHeight="1" x14ac:dyDescent="0.2">
      <c r="B140" s="68"/>
      <c r="C140" s="69" t="s">
        <v>151</v>
      </c>
      <c r="D140" s="69" t="s">
        <v>117</v>
      </c>
      <c r="E140" s="70" t="s">
        <v>152</v>
      </c>
      <c r="F140" s="71" t="s">
        <v>950</v>
      </c>
      <c r="G140" s="72" t="s">
        <v>137</v>
      </c>
      <c r="H140" s="73">
        <v>55.54</v>
      </c>
      <c r="I140" s="73"/>
      <c r="J140" s="73">
        <f t="shared" si="0"/>
        <v>0</v>
      </c>
      <c r="K140" s="71" t="s">
        <v>1</v>
      </c>
      <c r="L140" s="74"/>
      <c r="M140" s="75" t="s">
        <v>1</v>
      </c>
      <c r="N140" s="76" t="s">
        <v>33</v>
      </c>
      <c r="O140" s="77">
        <v>0</v>
      </c>
      <c r="P140" s="77">
        <f t="shared" si="1"/>
        <v>0</v>
      </c>
      <c r="Q140" s="77">
        <v>0</v>
      </c>
      <c r="R140" s="77">
        <f t="shared" si="2"/>
        <v>0</v>
      </c>
      <c r="S140" s="77">
        <v>0</v>
      </c>
      <c r="T140" s="77">
        <f t="shared" si="3"/>
        <v>0</v>
      </c>
      <c r="U140" s="78" t="s">
        <v>1</v>
      </c>
      <c r="AR140" s="80" t="s">
        <v>79</v>
      </c>
      <c r="AT140" s="80" t="s">
        <v>117</v>
      </c>
      <c r="AU140" s="80" t="s">
        <v>121</v>
      </c>
      <c r="AY140" s="81" t="s">
        <v>114</v>
      </c>
      <c r="BE140" s="82">
        <f t="shared" si="4"/>
        <v>0</v>
      </c>
      <c r="BF140" s="82">
        <f t="shared" si="5"/>
        <v>0</v>
      </c>
      <c r="BG140" s="82">
        <f t="shared" si="6"/>
        <v>0</v>
      </c>
      <c r="BH140" s="82">
        <f t="shared" si="7"/>
        <v>0</v>
      </c>
      <c r="BI140" s="82">
        <f t="shared" si="8"/>
        <v>0</v>
      </c>
      <c r="BJ140" s="81" t="s">
        <v>121</v>
      </c>
      <c r="BK140" s="83">
        <f t="shared" si="9"/>
        <v>0</v>
      </c>
      <c r="BL140" s="81" t="s">
        <v>79</v>
      </c>
      <c r="BM140" s="80" t="s">
        <v>153</v>
      </c>
    </row>
    <row r="141" spans="2:65" s="79" customFormat="1" ht="24" customHeight="1" x14ac:dyDescent="0.2">
      <c r="B141" s="68"/>
      <c r="C141" s="69" t="s">
        <v>138</v>
      </c>
      <c r="D141" s="69" t="s">
        <v>117</v>
      </c>
      <c r="E141" s="70" t="s">
        <v>154</v>
      </c>
      <c r="F141" s="71" t="s">
        <v>951</v>
      </c>
      <c r="G141" s="72" t="s">
        <v>137</v>
      </c>
      <c r="H141" s="73">
        <v>96.87</v>
      </c>
      <c r="I141" s="73"/>
      <c r="J141" s="73">
        <f t="shared" si="0"/>
        <v>0</v>
      </c>
      <c r="K141" s="71" t="s">
        <v>1</v>
      </c>
      <c r="L141" s="74"/>
      <c r="M141" s="75" t="s">
        <v>1</v>
      </c>
      <c r="N141" s="76" t="s">
        <v>33</v>
      </c>
      <c r="O141" s="77">
        <v>0</v>
      </c>
      <c r="P141" s="77">
        <f t="shared" si="1"/>
        <v>0</v>
      </c>
      <c r="Q141" s="77">
        <v>0</v>
      </c>
      <c r="R141" s="77">
        <f t="shared" si="2"/>
        <v>0</v>
      </c>
      <c r="S141" s="77">
        <v>0</v>
      </c>
      <c r="T141" s="77">
        <f t="shared" si="3"/>
        <v>0</v>
      </c>
      <c r="U141" s="78" t="s">
        <v>1</v>
      </c>
      <c r="AR141" s="80" t="s">
        <v>79</v>
      </c>
      <c r="AT141" s="80" t="s">
        <v>117</v>
      </c>
      <c r="AU141" s="80" t="s">
        <v>121</v>
      </c>
      <c r="AY141" s="81" t="s">
        <v>114</v>
      </c>
      <c r="BE141" s="82">
        <f t="shared" si="4"/>
        <v>0</v>
      </c>
      <c r="BF141" s="82">
        <f t="shared" si="5"/>
        <v>0</v>
      </c>
      <c r="BG141" s="82">
        <f t="shared" si="6"/>
        <v>0</v>
      </c>
      <c r="BH141" s="82">
        <f t="shared" si="7"/>
        <v>0</v>
      </c>
      <c r="BI141" s="82">
        <f t="shared" si="8"/>
        <v>0</v>
      </c>
      <c r="BJ141" s="81" t="s">
        <v>121</v>
      </c>
      <c r="BK141" s="83">
        <f t="shared" si="9"/>
        <v>0</v>
      </c>
      <c r="BL141" s="81" t="s">
        <v>79</v>
      </c>
      <c r="BM141" s="80" t="s">
        <v>155</v>
      </c>
    </row>
    <row r="142" spans="2:65" s="79" customFormat="1" ht="24" customHeight="1" x14ac:dyDescent="0.2">
      <c r="B142" s="68"/>
      <c r="C142" s="69" t="s">
        <v>156</v>
      </c>
      <c r="D142" s="69" t="s">
        <v>117</v>
      </c>
      <c r="E142" s="70" t="s">
        <v>157</v>
      </c>
      <c r="F142" s="71" t="s">
        <v>158</v>
      </c>
      <c r="G142" s="72" t="s">
        <v>159</v>
      </c>
      <c r="H142" s="73">
        <v>65</v>
      </c>
      <c r="I142" s="73"/>
      <c r="J142" s="73">
        <f t="shared" si="0"/>
        <v>0</v>
      </c>
      <c r="K142" s="71" t="s">
        <v>160</v>
      </c>
      <c r="L142" s="74"/>
      <c r="M142" s="75" t="s">
        <v>1</v>
      </c>
      <c r="N142" s="76" t="s">
        <v>33</v>
      </c>
      <c r="O142" s="77">
        <v>8.0180000000000001E-2</v>
      </c>
      <c r="P142" s="77">
        <f t="shared" si="1"/>
        <v>5.2117000000000004</v>
      </c>
      <c r="Q142" s="77">
        <v>4.0000000000000003E-5</v>
      </c>
      <c r="R142" s="77">
        <f t="shared" si="2"/>
        <v>2.6000000000000003E-3</v>
      </c>
      <c r="S142" s="77">
        <v>1.75E-3</v>
      </c>
      <c r="T142" s="77">
        <f t="shared" si="3"/>
        <v>0.11375</v>
      </c>
      <c r="U142" s="78" t="s">
        <v>1</v>
      </c>
      <c r="AR142" s="80" t="s">
        <v>79</v>
      </c>
      <c r="AT142" s="80" t="s">
        <v>117</v>
      </c>
      <c r="AU142" s="80" t="s">
        <v>121</v>
      </c>
      <c r="AY142" s="81" t="s">
        <v>114</v>
      </c>
      <c r="BE142" s="82">
        <f t="shared" si="4"/>
        <v>0</v>
      </c>
      <c r="BF142" s="82">
        <f t="shared" si="5"/>
        <v>0</v>
      </c>
      <c r="BG142" s="82">
        <f t="shared" si="6"/>
        <v>0</v>
      </c>
      <c r="BH142" s="82">
        <f t="shared" si="7"/>
        <v>0</v>
      </c>
      <c r="BI142" s="82">
        <f t="shared" si="8"/>
        <v>0</v>
      </c>
      <c r="BJ142" s="81" t="s">
        <v>121</v>
      </c>
      <c r="BK142" s="83">
        <f t="shared" si="9"/>
        <v>0</v>
      </c>
      <c r="BL142" s="81" t="s">
        <v>79</v>
      </c>
      <c r="BM142" s="80" t="s">
        <v>161</v>
      </c>
    </row>
    <row r="143" spans="2:65" s="79" customFormat="1" ht="24" customHeight="1" x14ac:dyDescent="0.2">
      <c r="B143" s="68"/>
      <c r="C143" s="69" t="s">
        <v>162</v>
      </c>
      <c r="D143" s="69" t="s">
        <v>117</v>
      </c>
      <c r="E143" s="70" t="s">
        <v>163</v>
      </c>
      <c r="F143" s="71" t="s">
        <v>164</v>
      </c>
      <c r="G143" s="72" t="s">
        <v>129</v>
      </c>
      <c r="H143" s="73">
        <v>50.45</v>
      </c>
      <c r="I143" s="73"/>
      <c r="J143" s="73">
        <f t="shared" si="0"/>
        <v>0</v>
      </c>
      <c r="K143" s="71" t="s">
        <v>1</v>
      </c>
      <c r="L143" s="74"/>
      <c r="M143" s="75" t="s">
        <v>1</v>
      </c>
      <c r="N143" s="76" t="s">
        <v>33</v>
      </c>
      <c r="O143" s="77">
        <v>0</v>
      </c>
      <c r="P143" s="77">
        <f t="shared" si="1"/>
        <v>0</v>
      </c>
      <c r="Q143" s="77">
        <v>0</v>
      </c>
      <c r="R143" s="77">
        <f t="shared" si="2"/>
        <v>0</v>
      </c>
      <c r="S143" s="77">
        <v>0</v>
      </c>
      <c r="T143" s="77">
        <f t="shared" si="3"/>
        <v>0</v>
      </c>
      <c r="U143" s="78" t="s">
        <v>1</v>
      </c>
      <c r="AR143" s="80" t="s">
        <v>79</v>
      </c>
      <c r="AT143" s="80" t="s">
        <v>117</v>
      </c>
      <c r="AU143" s="80" t="s">
        <v>121</v>
      </c>
      <c r="AY143" s="81" t="s">
        <v>114</v>
      </c>
      <c r="BE143" s="82">
        <f t="shared" si="4"/>
        <v>0</v>
      </c>
      <c r="BF143" s="82">
        <f t="shared" si="5"/>
        <v>0</v>
      </c>
      <c r="BG143" s="82">
        <f t="shared" si="6"/>
        <v>0</v>
      </c>
      <c r="BH143" s="82">
        <f t="shared" si="7"/>
        <v>0</v>
      </c>
      <c r="BI143" s="82">
        <f t="shared" si="8"/>
        <v>0</v>
      </c>
      <c r="BJ143" s="81" t="s">
        <v>121</v>
      </c>
      <c r="BK143" s="83">
        <f t="shared" si="9"/>
        <v>0</v>
      </c>
      <c r="BL143" s="81" t="s">
        <v>79</v>
      </c>
      <c r="BM143" s="80" t="s">
        <v>165</v>
      </c>
    </row>
    <row r="144" spans="2:65" s="79" customFormat="1" ht="24" customHeight="1" x14ac:dyDescent="0.2">
      <c r="B144" s="68"/>
      <c r="C144" s="69" t="s">
        <v>142</v>
      </c>
      <c r="D144" s="69" t="s">
        <v>117</v>
      </c>
      <c r="E144" s="70" t="s">
        <v>166</v>
      </c>
      <c r="F144" s="71" t="s">
        <v>167</v>
      </c>
      <c r="G144" s="72" t="s">
        <v>129</v>
      </c>
      <c r="H144" s="73">
        <v>345.71699999999998</v>
      </c>
      <c r="I144" s="73"/>
      <c r="J144" s="73">
        <f t="shared" si="0"/>
        <v>0</v>
      </c>
      <c r="K144" s="71" t="s">
        <v>1</v>
      </c>
      <c r="L144" s="74"/>
      <c r="M144" s="75" t="s">
        <v>1</v>
      </c>
      <c r="N144" s="76" t="s">
        <v>33</v>
      </c>
      <c r="O144" s="77">
        <v>0</v>
      </c>
      <c r="P144" s="77">
        <f t="shared" si="1"/>
        <v>0</v>
      </c>
      <c r="Q144" s="77">
        <v>0</v>
      </c>
      <c r="R144" s="77">
        <f t="shared" si="2"/>
        <v>0</v>
      </c>
      <c r="S144" s="77">
        <v>0</v>
      </c>
      <c r="T144" s="77">
        <f t="shared" si="3"/>
        <v>0</v>
      </c>
      <c r="U144" s="78" t="s">
        <v>1</v>
      </c>
      <c r="AR144" s="80" t="s">
        <v>79</v>
      </c>
      <c r="AT144" s="80" t="s">
        <v>117</v>
      </c>
      <c r="AU144" s="80" t="s">
        <v>121</v>
      </c>
      <c r="AY144" s="81" t="s">
        <v>114</v>
      </c>
      <c r="BE144" s="82">
        <f t="shared" si="4"/>
        <v>0</v>
      </c>
      <c r="BF144" s="82">
        <f t="shared" si="5"/>
        <v>0</v>
      </c>
      <c r="BG144" s="82">
        <f t="shared" si="6"/>
        <v>0</v>
      </c>
      <c r="BH144" s="82">
        <f t="shared" si="7"/>
        <v>0</v>
      </c>
      <c r="BI144" s="82">
        <f t="shared" si="8"/>
        <v>0</v>
      </c>
      <c r="BJ144" s="81" t="s">
        <v>121</v>
      </c>
      <c r="BK144" s="83">
        <f t="shared" si="9"/>
        <v>0</v>
      </c>
      <c r="BL144" s="81" t="s">
        <v>79</v>
      </c>
      <c r="BM144" s="80" t="s">
        <v>168</v>
      </c>
    </row>
    <row r="145" spans="2:65" s="79" customFormat="1" ht="36" customHeight="1" x14ac:dyDescent="0.2">
      <c r="B145" s="68"/>
      <c r="C145" s="69" t="s">
        <v>169</v>
      </c>
      <c r="D145" s="69" t="s">
        <v>117</v>
      </c>
      <c r="E145" s="70" t="s">
        <v>170</v>
      </c>
      <c r="F145" s="71" t="s">
        <v>171</v>
      </c>
      <c r="G145" s="72" t="s">
        <v>129</v>
      </c>
      <c r="H145" s="73">
        <v>25.696000000000002</v>
      </c>
      <c r="I145" s="73"/>
      <c r="J145" s="73">
        <f t="shared" si="0"/>
        <v>0</v>
      </c>
      <c r="K145" s="71" t="s">
        <v>1</v>
      </c>
      <c r="L145" s="74"/>
      <c r="M145" s="75" t="s">
        <v>1</v>
      </c>
      <c r="N145" s="76" t="s">
        <v>33</v>
      </c>
      <c r="O145" s="77">
        <v>0</v>
      </c>
      <c r="P145" s="77">
        <f t="shared" si="1"/>
        <v>0</v>
      </c>
      <c r="Q145" s="77">
        <v>0</v>
      </c>
      <c r="R145" s="77">
        <f t="shared" si="2"/>
        <v>0</v>
      </c>
      <c r="S145" s="77">
        <v>0</v>
      </c>
      <c r="T145" s="77">
        <f t="shared" si="3"/>
        <v>0</v>
      </c>
      <c r="U145" s="78" t="s">
        <v>1</v>
      </c>
      <c r="AR145" s="80" t="s">
        <v>79</v>
      </c>
      <c r="AT145" s="80" t="s">
        <v>117</v>
      </c>
      <c r="AU145" s="80" t="s">
        <v>121</v>
      </c>
      <c r="AY145" s="81" t="s">
        <v>114</v>
      </c>
      <c r="BE145" s="82">
        <f t="shared" si="4"/>
        <v>0</v>
      </c>
      <c r="BF145" s="82">
        <f t="shared" si="5"/>
        <v>0</v>
      </c>
      <c r="BG145" s="82">
        <f t="shared" si="6"/>
        <v>0</v>
      </c>
      <c r="BH145" s="82">
        <f t="shared" si="7"/>
        <v>0</v>
      </c>
      <c r="BI145" s="82">
        <f t="shared" si="8"/>
        <v>0</v>
      </c>
      <c r="BJ145" s="81" t="s">
        <v>121</v>
      </c>
      <c r="BK145" s="83">
        <f t="shared" si="9"/>
        <v>0</v>
      </c>
      <c r="BL145" s="81" t="s">
        <v>79</v>
      </c>
      <c r="BM145" s="80" t="s">
        <v>172</v>
      </c>
    </row>
    <row r="146" spans="2:65" s="79" customFormat="1" ht="16.5" customHeight="1" x14ac:dyDescent="0.2">
      <c r="B146" s="68"/>
      <c r="C146" s="69" t="s">
        <v>145</v>
      </c>
      <c r="D146" s="69" t="s">
        <v>117</v>
      </c>
      <c r="E146" s="70" t="s">
        <v>173</v>
      </c>
      <c r="F146" s="71" t="s">
        <v>174</v>
      </c>
      <c r="G146" s="72" t="s">
        <v>175</v>
      </c>
      <c r="H146" s="73">
        <v>314.61799999999999</v>
      </c>
      <c r="I146" s="73"/>
      <c r="J146" s="73">
        <f t="shared" si="0"/>
        <v>0</v>
      </c>
      <c r="K146" s="71" t="s">
        <v>1</v>
      </c>
      <c r="L146" s="74"/>
      <c r="M146" s="75" t="s">
        <v>1</v>
      </c>
      <c r="N146" s="76" t="s">
        <v>33</v>
      </c>
      <c r="O146" s="77">
        <v>0</v>
      </c>
      <c r="P146" s="77">
        <f t="shared" si="1"/>
        <v>0</v>
      </c>
      <c r="Q146" s="77">
        <v>0</v>
      </c>
      <c r="R146" s="77">
        <f t="shared" si="2"/>
        <v>0</v>
      </c>
      <c r="S146" s="77">
        <v>0</v>
      </c>
      <c r="T146" s="77">
        <f t="shared" si="3"/>
        <v>0</v>
      </c>
      <c r="U146" s="78" t="s">
        <v>1</v>
      </c>
      <c r="AR146" s="80" t="s">
        <v>79</v>
      </c>
      <c r="AT146" s="80" t="s">
        <v>117</v>
      </c>
      <c r="AU146" s="80" t="s">
        <v>121</v>
      </c>
      <c r="AY146" s="81" t="s">
        <v>114</v>
      </c>
      <c r="BE146" s="82">
        <f t="shared" si="4"/>
        <v>0</v>
      </c>
      <c r="BF146" s="82">
        <f t="shared" si="5"/>
        <v>0</v>
      </c>
      <c r="BG146" s="82">
        <f t="shared" si="6"/>
        <v>0</v>
      </c>
      <c r="BH146" s="82">
        <f t="shared" si="7"/>
        <v>0</v>
      </c>
      <c r="BI146" s="82">
        <f t="shared" si="8"/>
        <v>0</v>
      </c>
      <c r="BJ146" s="81" t="s">
        <v>121</v>
      </c>
      <c r="BK146" s="83">
        <f t="shared" si="9"/>
        <v>0</v>
      </c>
      <c r="BL146" s="81" t="s">
        <v>79</v>
      </c>
      <c r="BM146" s="80" t="s">
        <v>176</v>
      </c>
    </row>
    <row r="147" spans="2:65" s="79" customFormat="1" ht="24" customHeight="1" x14ac:dyDescent="0.2">
      <c r="B147" s="68"/>
      <c r="C147" s="69" t="s">
        <v>177</v>
      </c>
      <c r="D147" s="69" t="s">
        <v>117</v>
      </c>
      <c r="E147" s="70" t="s">
        <v>178</v>
      </c>
      <c r="F147" s="71" t="s">
        <v>179</v>
      </c>
      <c r="G147" s="72" t="s">
        <v>175</v>
      </c>
      <c r="H147" s="73">
        <v>4719.2700000000004</v>
      </c>
      <c r="I147" s="73"/>
      <c r="J147" s="73">
        <f t="shared" si="0"/>
        <v>0</v>
      </c>
      <c r="K147" s="71" t="s">
        <v>1</v>
      </c>
      <c r="L147" s="74"/>
      <c r="M147" s="75" t="s">
        <v>1</v>
      </c>
      <c r="N147" s="76" t="s">
        <v>33</v>
      </c>
      <c r="O147" s="77">
        <v>0</v>
      </c>
      <c r="P147" s="77">
        <f t="shared" si="1"/>
        <v>0</v>
      </c>
      <c r="Q147" s="77">
        <v>0</v>
      </c>
      <c r="R147" s="77">
        <f t="shared" si="2"/>
        <v>0</v>
      </c>
      <c r="S147" s="77">
        <v>0</v>
      </c>
      <c r="T147" s="77">
        <f t="shared" si="3"/>
        <v>0</v>
      </c>
      <c r="U147" s="78" t="s">
        <v>1</v>
      </c>
      <c r="AR147" s="80" t="s">
        <v>79</v>
      </c>
      <c r="AT147" s="80" t="s">
        <v>117</v>
      </c>
      <c r="AU147" s="80" t="s">
        <v>121</v>
      </c>
      <c r="AY147" s="81" t="s">
        <v>114</v>
      </c>
      <c r="BE147" s="82">
        <f t="shared" si="4"/>
        <v>0</v>
      </c>
      <c r="BF147" s="82">
        <f t="shared" si="5"/>
        <v>0</v>
      </c>
      <c r="BG147" s="82">
        <f t="shared" si="6"/>
        <v>0</v>
      </c>
      <c r="BH147" s="82">
        <f t="shared" si="7"/>
        <v>0</v>
      </c>
      <c r="BI147" s="82">
        <f t="shared" si="8"/>
        <v>0</v>
      </c>
      <c r="BJ147" s="81" t="s">
        <v>121</v>
      </c>
      <c r="BK147" s="83">
        <f t="shared" si="9"/>
        <v>0</v>
      </c>
      <c r="BL147" s="81" t="s">
        <v>79</v>
      </c>
      <c r="BM147" s="80" t="s">
        <v>180</v>
      </c>
    </row>
    <row r="148" spans="2:65" s="79" customFormat="1" ht="24" customHeight="1" x14ac:dyDescent="0.2">
      <c r="B148" s="68"/>
      <c r="C148" s="69" t="s">
        <v>148</v>
      </c>
      <c r="D148" s="69" t="s">
        <v>117</v>
      </c>
      <c r="E148" s="70" t="s">
        <v>181</v>
      </c>
      <c r="F148" s="71" t="s">
        <v>182</v>
      </c>
      <c r="G148" s="72" t="s">
        <v>175</v>
      </c>
      <c r="H148" s="73">
        <v>314.61799999999999</v>
      </c>
      <c r="I148" s="73"/>
      <c r="J148" s="73">
        <f t="shared" si="0"/>
        <v>0</v>
      </c>
      <c r="K148" s="71" t="s">
        <v>1</v>
      </c>
      <c r="L148" s="74"/>
      <c r="M148" s="75" t="s">
        <v>1</v>
      </c>
      <c r="N148" s="76" t="s">
        <v>33</v>
      </c>
      <c r="O148" s="77">
        <v>0</v>
      </c>
      <c r="P148" s="77">
        <f t="shared" si="1"/>
        <v>0</v>
      </c>
      <c r="Q148" s="77">
        <v>0</v>
      </c>
      <c r="R148" s="77">
        <f t="shared" si="2"/>
        <v>0</v>
      </c>
      <c r="S148" s="77">
        <v>0</v>
      </c>
      <c r="T148" s="77">
        <f t="shared" si="3"/>
        <v>0</v>
      </c>
      <c r="U148" s="78" t="s">
        <v>1</v>
      </c>
      <c r="AR148" s="80" t="s">
        <v>79</v>
      </c>
      <c r="AT148" s="80" t="s">
        <v>117</v>
      </c>
      <c r="AU148" s="80" t="s">
        <v>121</v>
      </c>
      <c r="AY148" s="81" t="s">
        <v>114</v>
      </c>
      <c r="BE148" s="82">
        <f t="shared" si="4"/>
        <v>0</v>
      </c>
      <c r="BF148" s="82">
        <f t="shared" si="5"/>
        <v>0</v>
      </c>
      <c r="BG148" s="82">
        <f t="shared" si="6"/>
        <v>0</v>
      </c>
      <c r="BH148" s="82">
        <f t="shared" si="7"/>
        <v>0</v>
      </c>
      <c r="BI148" s="82">
        <f t="shared" si="8"/>
        <v>0</v>
      </c>
      <c r="BJ148" s="81" t="s">
        <v>121</v>
      </c>
      <c r="BK148" s="83">
        <f t="shared" si="9"/>
        <v>0</v>
      </c>
      <c r="BL148" s="81" t="s">
        <v>79</v>
      </c>
      <c r="BM148" s="80" t="s">
        <v>183</v>
      </c>
    </row>
    <row r="149" spans="2:65" s="79" customFormat="1" ht="24" customHeight="1" x14ac:dyDescent="0.2">
      <c r="B149" s="68"/>
      <c r="C149" s="69" t="s">
        <v>184</v>
      </c>
      <c r="D149" s="69" t="s">
        <v>117</v>
      </c>
      <c r="E149" s="70" t="s">
        <v>185</v>
      </c>
      <c r="F149" s="71" t="s">
        <v>186</v>
      </c>
      <c r="G149" s="72" t="s">
        <v>175</v>
      </c>
      <c r="H149" s="73">
        <v>629.23599999999999</v>
      </c>
      <c r="I149" s="73"/>
      <c r="J149" s="73">
        <f t="shared" si="0"/>
        <v>0</v>
      </c>
      <c r="K149" s="71" t="s">
        <v>1</v>
      </c>
      <c r="L149" s="74"/>
      <c r="M149" s="75" t="s">
        <v>1</v>
      </c>
      <c r="N149" s="76" t="s">
        <v>33</v>
      </c>
      <c r="O149" s="77">
        <v>0</v>
      </c>
      <c r="P149" s="77">
        <f t="shared" si="1"/>
        <v>0</v>
      </c>
      <c r="Q149" s="77">
        <v>0</v>
      </c>
      <c r="R149" s="77">
        <f t="shared" si="2"/>
        <v>0</v>
      </c>
      <c r="S149" s="77">
        <v>0</v>
      </c>
      <c r="T149" s="77">
        <f t="shared" si="3"/>
        <v>0</v>
      </c>
      <c r="U149" s="78" t="s">
        <v>1</v>
      </c>
      <c r="AR149" s="80" t="s">
        <v>79</v>
      </c>
      <c r="AT149" s="80" t="s">
        <v>117</v>
      </c>
      <c r="AU149" s="80" t="s">
        <v>121</v>
      </c>
      <c r="AY149" s="81" t="s">
        <v>114</v>
      </c>
      <c r="BE149" s="82">
        <f t="shared" si="4"/>
        <v>0</v>
      </c>
      <c r="BF149" s="82">
        <f t="shared" si="5"/>
        <v>0</v>
      </c>
      <c r="BG149" s="82">
        <f t="shared" si="6"/>
        <v>0</v>
      </c>
      <c r="BH149" s="82">
        <f t="shared" si="7"/>
        <v>0</v>
      </c>
      <c r="BI149" s="82">
        <f t="shared" si="8"/>
        <v>0</v>
      </c>
      <c r="BJ149" s="81" t="s">
        <v>121</v>
      </c>
      <c r="BK149" s="83">
        <f t="shared" si="9"/>
        <v>0</v>
      </c>
      <c r="BL149" s="81" t="s">
        <v>79</v>
      </c>
      <c r="BM149" s="80" t="s">
        <v>187</v>
      </c>
    </row>
    <row r="150" spans="2:65" s="79" customFormat="1" ht="24" customHeight="1" x14ac:dyDescent="0.2">
      <c r="B150" s="68"/>
      <c r="C150" s="69" t="s">
        <v>7</v>
      </c>
      <c r="D150" s="69" t="s">
        <v>117</v>
      </c>
      <c r="E150" s="70" t="s">
        <v>188</v>
      </c>
      <c r="F150" s="71" t="s">
        <v>189</v>
      </c>
      <c r="G150" s="72" t="s">
        <v>175</v>
      </c>
      <c r="H150" s="73">
        <v>314.61799999999999</v>
      </c>
      <c r="I150" s="73"/>
      <c r="J150" s="73">
        <f t="shared" si="0"/>
        <v>0</v>
      </c>
      <c r="K150" s="71" t="s">
        <v>1</v>
      </c>
      <c r="L150" s="74"/>
      <c r="M150" s="75" t="s">
        <v>1</v>
      </c>
      <c r="N150" s="76" t="s">
        <v>33</v>
      </c>
      <c r="O150" s="77">
        <v>0</v>
      </c>
      <c r="P150" s="77">
        <f t="shared" si="1"/>
        <v>0</v>
      </c>
      <c r="Q150" s="77">
        <v>0</v>
      </c>
      <c r="R150" s="77">
        <f t="shared" si="2"/>
        <v>0</v>
      </c>
      <c r="S150" s="77">
        <v>0</v>
      </c>
      <c r="T150" s="77">
        <f t="shared" si="3"/>
        <v>0</v>
      </c>
      <c r="U150" s="78" t="s">
        <v>1</v>
      </c>
      <c r="AR150" s="80" t="s">
        <v>79</v>
      </c>
      <c r="AT150" s="80" t="s">
        <v>117</v>
      </c>
      <c r="AU150" s="80" t="s">
        <v>121</v>
      </c>
      <c r="AY150" s="81" t="s">
        <v>114</v>
      </c>
      <c r="BE150" s="82">
        <f t="shared" si="4"/>
        <v>0</v>
      </c>
      <c r="BF150" s="82">
        <f t="shared" si="5"/>
        <v>0</v>
      </c>
      <c r="BG150" s="82">
        <f t="shared" si="6"/>
        <v>0</v>
      </c>
      <c r="BH150" s="82">
        <f t="shared" si="7"/>
        <v>0</v>
      </c>
      <c r="BI150" s="82">
        <f t="shared" si="8"/>
        <v>0</v>
      </c>
      <c r="BJ150" s="81" t="s">
        <v>121</v>
      </c>
      <c r="BK150" s="83">
        <f t="shared" si="9"/>
        <v>0</v>
      </c>
      <c r="BL150" s="81" t="s">
        <v>79</v>
      </c>
      <c r="BM150" s="80" t="s">
        <v>156</v>
      </c>
    </row>
    <row r="151" spans="2:65" s="79" customFormat="1" ht="24" customHeight="1" x14ac:dyDescent="0.2">
      <c r="B151" s="68"/>
      <c r="C151" s="69" t="s">
        <v>190</v>
      </c>
      <c r="D151" s="69" t="s">
        <v>117</v>
      </c>
      <c r="E151" s="70" t="s">
        <v>191</v>
      </c>
      <c r="F151" s="71" t="s">
        <v>192</v>
      </c>
      <c r="G151" s="72" t="s">
        <v>175</v>
      </c>
      <c r="H151" s="73">
        <v>3.7749999999999999</v>
      </c>
      <c r="I151" s="73"/>
      <c r="J151" s="73">
        <f t="shared" si="0"/>
        <v>0</v>
      </c>
      <c r="K151" s="71" t="s">
        <v>160</v>
      </c>
      <c r="L151" s="74"/>
      <c r="M151" s="75" t="s">
        <v>1</v>
      </c>
      <c r="N151" s="76" t="s">
        <v>33</v>
      </c>
      <c r="O151" s="77">
        <v>0</v>
      </c>
      <c r="P151" s="77">
        <f t="shared" si="1"/>
        <v>0</v>
      </c>
      <c r="Q151" s="77">
        <v>0</v>
      </c>
      <c r="R151" s="77">
        <f t="shared" si="2"/>
        <v>0</v>
      </c>
      <c r="S151" s="77">
        <v>0</v>
      </c>
      <c r="T151" s="77">
        <f t="shared" si="3"/>
        <v>0</v>
      </c>
      <c r="U151" s="78" t="s">
        <v>1</v>
      </c>
      <c r="AR151" s="80" t="s">
        <v>79</v>
      </c>
      <c r="AT151" s="80" t="s">
        <v>117</v>
      </c>
      <c r="AU151" s="80" t="s">
        <v>121</v>
      </c>
      <c r="AY151" s="81" t="s">
        <v>114</v>
      </c>
      <c r="BE151" s="82">
        <f t="shared" si="4"/>
        <v>0</v>
      </c>
      <c r="BF151" s="82">
        <f t="shared" si="5"/>
        <v>0</v>
      </c>
      <c r="BG151" s="82">
        <f t="shared" si="6"/>
        <v>0</v>
      </c>
      <c r="BH151" s="82">
        <f t="shared" si="7"/>
        <v>0</v>
      </c>
      <c r="BI151" s="82">
        <f t="shared" si="8"/>
        <v>0</v>
      </c>
      <c r="BJ151" s="81" t="s">
        <v>121</v>
      </c>
      <c r="BK151" s="83">
        <f t="shared" si="9"/>
        <v>0</v>
      </c>
      <c r="BL151" s="81" t="s">
        <v>79</v>
      </c>
      <c r="BM151" s="80" t="s">
        <v>193</v>
      </c>
    </row>
    <row r="152" spans="2:65" s="205" customFormat="1" ht="24" customHeight="1" x14ac:dyDescent="0.2">
      <c r="B152" s="68"/>
      <c r="C152" s="194">
        <v>44</v>
      </c>
      <c r="D152" s="194" t="s">
        <v>117</v>
      </c>
      <c r="E152" s="195" t="s">
        <v>1058</v>
      </c>
      <c r="F152" s="196" t="s">
        <v>1060</v>
      </c>
      <c r="G152" s="197" t="s">
        <v>129</v>
      </c>
      <c r="H152" s="199">
        <v>306.79500000000002</v>
      </c>
      <c r="I152" s="199"/>
      <c r="J152" s="199">
        <f t="shared" ref="J152:J153" si="10">ROUND(I152*H152,3)</f>
        <v>0</v>
      </c>
      <c r="K152" s="87"/>
      <c r="L152" s="74"/>
      <c r="M152" s="75"/>
      <c r="N152" s="76"/>
      <c r="O152" s="77"/>
      <c r="P152" s="77"/>
      <c r="Q152" s="77"/>
      <c r="R152" s="77"/>
      <c r="S152" s="77"/>
      <c r="T152" s="77"/>
      <c r="U152" s="78"/>
      <c r="AR152" s="80"/>
      <c r="AT152" s="80"/>
      <c r="AU152" s="80"/>
      <c r="AY152" s="81"/>
      <c r="BE152" s="82"/>
      <c r="BF152" s="82"/>
      <c r="BG152" s="82"/>
      <c r="BH152" s="82"/>
      <c r="BI152" s="82"/>
      <c r="BJ152" s="81"/>
      <c r="BK152" s="83"/>
      <c r="BL152" s="81"/>
      <c r="BM152" s="80"/>
    </row>
    <row r="153" spans="2:65" s="205" customFormat="1" ht="24" customHeight="1" x14ac:dyDescent="0.2">
      <c r="B153" s="68"/>
      <c r="C153" s="194">
        <v>45</v>
      </c>
      <c r="D153" s="194" t="s">
        <v>117</v>
      </c>
      <c r="E153" s="195" t="s">
        <v>1059</v>
      </c>
      <c r="F153" s="196" t="s">
        <v>1061</v>
      </c>
      <c r="G153" s="197" t="s">
        <v>137</v>
      </c>
      <c r="H153" s="199">
        <v>154.32</v>
      </c>
      <c r="I153" s="199"/>
      <c r="J153" s="199">
        <f t="shared" si="10"/>
        <v>0</v>
      </c>
      <c r="K153" s="87"/>
      <c r="L153" s="74"/>
      <c r="M153" s="75"/>
      <c r="N153" s="76"/>
      <c r="O153" s="77"/>
      <c r="P153" s="77"/>
      <c r="Q153" s="77"/>
      <c r="R153" s="77"/>
      <c r="S153" s="77"/>
      <c r="T153" s="77"/>
      <c r="U153" s="78"/>
      <c r="AR153" s="80"/>
      <c r="AT153" s="80"/>
      <c r="AU153" s="80"/>
      <c r="AY153" s="81"/>
      <c r="BE153" s="82"/>
      <c r="BF153" s="82"/>
      <c r="BG153" s="82"/>
      <c r="BH153" s="82"/>
      <c r="BI153" s="82"/>
      <c r="BJ153" s="81"/>
      <c r="BK153" s="83"/>
      <c r="BL153" s="81"/>
      <c r="BM153" s="80"/>
    </row>
    <row r="154" spans="2:65" s="152" customFormat="1" ht="25.9" customHeight="1" x14ac:dyDescent="0.2">
      <c r="B154" s="151"/>
      <c r="D154" s="153" t="s">
        <v>66</v>
      </c>
      <c r="E154" s="154" t="s">
        <v>194</v>
      </c>
      <c r="F154" s="154" t="s">
        <v>195</v>
      </c>
      <c r="J154" s="155">
        <f>BK154</f>
        <v>0</v>
      </c>
      <c r="L154" s="151"/>
      <c r="M154" s="156"/>
      <c r="N154" s="157"/>
      <c r="O154" s="157"/>
      <c r="P154" s="158">
        <f>P155+P160+P166+P168+P172+P174+P178+P181</f>
        <v>94.363500000000002</v>
      </c>
      <c r="Q154" s="157"/>
      <c r="R154" s="158">
        <f>R155+R160+R166+R168+R172+R174+R178+R181</f>
        <v>4.8611500000000002E-2</v>
      </c>
      <c r="S154" s="157"/>
      <c r="T154" s="158">
        <f>T155+T160+T166+T168+T172+T174+T178+T181</f>
        <v>3.7173499999999997</v>
      </c>
      <c r="U154" s="159"/>
      <c r="AR154" s="153" t="s">
        <v>11</v>
      </c>
      <c r="AT154" s="160" t="s">
        <v>66</v>
      </c>
      <c r="AU154" s="160" t="s">
        <v>67</v>
      </c>
      <c r="AY154" s="153" t="s">
        <v>114</v>
      </c>
      <c r="BK154" s="161">
        <f>BK155+BK160+BK166+BK168+BK172+BK174+BK178+BK181</f>
        <v>0</v>
      </c>
    </row>
    <row r="155" spans="2:65" s="152" customFormat="1" ht="22.9" customHeight="1" x14ac:dyDescent="0.2">
      <c r="B155" s="151"/>
      <c r="D155" s="153" t="s">
        <v>66</v>
      </c>
      <c r="E155" s="162" t="s">
        <v>196</v>
      </c>
      <c r="F155" s="162" t="s">
        <v>197</v>
      </c>
      <c r="J155" s="163">
        <f>BK155</f>
        <v>0</v>
      </c>
      <c r="L155" s="151"/>
      <c r="M155" s="156"/>
      <c r="N155" s="157"/>
      <c r="O155" s="157"/>
      <c r="P155" s="158">
        <f>SUM(P156:P159)</f>
        <v>0</v>
      </c>
      <c r="Q155" s="157"/>
      <c r="R155" s="158">
        <f>SUM(R156:R159)</f>
        <v>0</v>
      </c>
      <c r="S155" s="157"/>
      <c r="T155" s="158">
        <f>SUM(T156:T159)</f>
        <v>0</v>
      </c>
      <c r="U155" s="159"/>
      <c r="AR155" s="153" t="s">
        <v>11</v>
      </c>
      <c r="AT155" s="160" t="s">
        <v>66</v>
      </c>
      <c r="AU155" s="160" t="s">
        <v>11</v>
      </c>
      <c r="AY155" s="153" t="s">
        <v>114</v>
      </c>
      <c r="BK155" s="161">
        <f>SUM(BK156:BK159)</f>
        <v>0</v>
      </c>
    </row>
    <row r="156" spans="2:65" s="79" customFormat="1" ht="24" customHeight="1" x14ac:dyDescent="0.2">
      <c r="B156" s="68"/>
      <c r="C156" s="69" t="s">
        <v>198</v>
      </c>
      <c r="D156" s="69" t="s">
        <v>117</v>
      </c>
      <c r="E156" s="70" t="s">
        <v>199</v>
      </c>
      <c r="F156" s="71" t="s">
        <v>200</v>
      </c>
      <c r="G156" s="72" t="s">
        <v>201</v>
      </c>
      <c r="H156" s="73">
        <v>4</v>
      </c>
      <c r="I156" s="73"/>
      <c r="J156" s="73">
        <f>ROUND(I156*H156,3)</f>
        <v>0</v>
      </c>
      <c r="K156" s="71" t="s">
        <v>1</v>
      </c>
      <c r="L156" s="74"/>
      <c r="M156" s="75" t="s">
        <v>1</v>
      </c>
      <c r="N156" s="76" t="s">
        <v>33</v>
      </c>
      <c r="O156" s="77">
        <v>0</v>
      </c>
      <c r="P156" s="77">
        <f>O156*H156</f>
        <v>0</v>
      </c>
      <c r="Q156" s="77">
        <v>0</v>
      </c>
      <c r="R156" s="77">
        <f>Q156*H156</f>
        <v>0</v>
      </c>
      <c r="S156" s="77">
        <v>0</v>
      </c>
      <c r="T156" s="77">
        <f>S156*H156</f>
        <v>0</v>
      </c>
      <c r="U156" s="78" t="s">
        <v>1</v>
      </c>
      <c r="AR156" s="80" t="s">
        <v>79</v>
      </c>
      <c r="AT156" s="80" t="s">
        <v>117</v>
      </c>
      <c r="AU156" s="80" t="s">
        <v>121</v>
      </c>
      <c r="AY156" s="81" t="s">
        <v>114</v>
      </c>
      <c r="BE156" s="82">
        <f>IF(N156="základná",J156,0)</f>
        <v>0</v>
      </c>
      <c r="BF156" s="82">
        <f>IF(N156="znížená",J156,0)</f>
        <v>0</v>
      </c>
      <c r="BG156" s="82">
        <f>IF(N156="zákl. prenesená",J156,0)</f>
        <v>0</v>
      </c>
      <c r="BH156" s="82">
        <f>IF(N156="zníž. prenesená",J156,0)</f>
        <v>0</v>
      </c>
      <c r="BI156" s="82">
        <f>IF(N156="nulová",J156,0)</f>
        <v>0</v>
      </c>
      <c r="BJ156" s="81" t="s">
        <v>121</v>
      </c>
      <c r="BK156" s="83">
        <f>ROUND(I156*H156,3)</f>
        <v>0</v>
      </c>
      <c r="BL156" s="81" t="s">
        <v>79</v>
      </c>
      <c r="BM156" s="80" t="s">
        <v>202</v>
      </c>
    </row>
    <row r="157" spans="2:65" s="79" customFormat="1" ht="16.5" customHeight="1" x14ac:dyDescent="0.2">
      <c r="B157" s="68"/>
      <c r="C157" s="69" t="s">
        <v>153</v>
      </c>
      <c r="D157" s="69" t="s">
        <v>117</v>
      </c>
      <c r="E157" s="70" t="s">
        <v>203</v>
      </c>
      <c r="F157" s="71" t="s">
        <v>204</v>
      </c>
      <c r="G157" s="72" t="s">
        <v>201</v>
      </c>
      <c r="H157" s="73">
        <v>2</v>
      </c>
      <c r="I157" s="73"/>
      <c r="J157" s="73">
        <f>ROUND(I157*H157,3)</f>
        <v>0</v>
      </c>
      <c r="K157" s="71" t="s">
        <v>1</v>
      </c>
      <c r="L157" s="74"/>
      <c r="M157" s="75" t="s">
        <v>1</v>
      </c>
      <c r="N157" s="76" t="s">
        <v>33</v>
      </c>
      <c r="O157" s="77">
        <v>0</v>
      </c>
      <c r="P157" s="77">
        <f>O157*H157</f>
        <v>0</v>
      </c>
      <c r="Q157" s="77">
        <v>0</v>
      </c>
      <c r="R157" s="77">
        <f>Q157*H157</f>
        <v>0</v>
      </c>
      <c r="S157" s="77">
        <v>0</v>
      </c>
      <c r="T157" s="77">
        <f>S157*H157</f>
        <v>0</v>
      </c>
      <c r="U157" s="78" t="s">
        <v>1</v>
      </c>
      <c r="AR157" s="80" t="s">
        <v>79</v>
      </c>
      <c r="AT157" s="80" t="s">
        <v>117</v>
      </c>
      <c r="AU157" s="80" t="s">
        <v>121</v>
      </c>
      <c r="AY157" s="81" t="s">
        <v>114</v>
      </c>
      <c r="BE157" s="82">
        <f>IF(N157="základná",J157,0)</f>
        <v>0</v>
      </c>
      <c r="BF157" s="82">
        <f>IF(N157="znížená",J157,0)</f>
        <v>0</v>
      </c>
      <c r="BG157" s="82">
        <f>IF(N157="zákl. prenesená",J157,0)</f>
        <v>0</v>
      </c>
      <c r="BH157" s="82">
        <f>IF(N157="zníž. prenesená",J157,0)</f>
        <v>0</v>
      </c>
      <c r="BI157" s="82">
        <f>IF(N157="nulová",J157,0)</f>
        <v>0</v>
      </c>
      <c r="BJ157" s="81" t="s">
        <v>121</v>
      </c>
      <c r="BK157" s="83">
        <f>ROUND(I157*H157,3)</f>
        <v>0</v>
      </c>
      <c r="BL157" s="81" t="s">
        <v>79</v>
      </c>
      <c r="BM157" s="80" t="s">
        <v>205</v>
      </c>
    </row>
    <row r="158" spans="2:65" s="79" customFormat="1" ht="24" customHeight="1" x14ac:dyDescent="0.2">
      <c r="B158" s="68"/>
      <c r="C158" s="69" t="s">
        <v>206</v>
      </c>
      <c r="D158" s="69" t="s">
        <v>117</v>
      </c>
      <c r="E158" s="70" t="s">
        <v>207</v>
      </c>
      <c r="F158" s="71" t="s">
        <v>208</v>
      </c>
      <c r="G158" s="72" t="s">
        <v>201</v>
      </c>
      <c r="H158" s="73">
        <v>9</v>
      </c>
      <c r="I158" s="73"/>
      <c r="J158" s="73">
        <f>ROUND(I158*H158,3)</f>
        <v>0</v>
      </c>
      <c r="K158" s="71" t="s">
        <v>1</v>
      </c>
      <c r="L158" s="74"/>
      <c r="M158" s="75" t="s">
        <v>1</v>
      </c>
      <c r="N158" s="76" t="s">
        <v>33</v>
      </c>
      <c r="O158" s="77">
        <v>0</v>
      </c>
      <c r="P158" s="77">
        <f>O158*H158</f>
        <v>0</v>
      </c>
      <c r="Q158" s="77">
        <v>0</v>
      </c>
      <c r="R158" s="77">
        <f>Q158*H158</f>
        <v>0</v>
      </c>
      <c r="S158" s="77">
        <v>0</v>
      </c>
      <c r="T158" s="77">
        <f>S158*H158</f>
        <v>0</v>
      </c>
      <c r="U158" s="78" t="s">
        <v>1</v>
      </c>
      <c r="AR158" s="80" t="s">
        <v>79</v>
      </c>
      <c r="AT158" s="80" t="s">
        <v>117</v>
      </c>
      <c r="AU158" s="80" t="s">
        <v>121</v>
      </c>
      <c r="AY158" s="81" t="s">
        <v>114</v>
      </c>
      <c r="BE158" s="82">
        <f>IF(N158="základná",J158,0)</f>
        <v>0</v>
      </c>
      <c r="BF158" s="82">
        <f>IF(N158="znížená",J158,0)</f>
        <v>0</v>
      </c>
      <c r="BG158" s="82">
        <f>IF(N158="zákl. prenesená",J158,0)</f>
        <v>0</v>
      </c>
      <c r="BH158" s="82">
        <f>IF(N158="zníž. prenesená",J158,0)</f>
        <v>0</v>
      </c>
      <c r="BI158" s="82">
        <f>IF(N158="nulová",J158,0)</f>
        <v>0</v>
      </c>
      <c r="BJ158" s="81" t="s">
        <v>121</v>
      </c>
      <c r="BK158" s="83">
        <f>ROUND(I158*H158,3)</f>
        <v>0</v>
      </c>
      <c r="BL158" s="81" t="s">
        <v>79</v>
      </c>
      <c r="BM158" s="80" t="s">
        <v>209</v>
      </c>
    </row>
    <row r="159" spans="2:65" s="79" customFormat="1" ht="24" customHeight="1" x14ac:dyDescent="0.2">
      <c r="B159" s="68"/>
      <c r="C159" s="69" t="s">
        <v>155</v>
      </c>
      <c r="D159" s="69" t="s">
        <v>117</v>
      </c>
      <c r="E159" s="70" t="s">
        <v>210</v>
      </c>
      <c r="F159" s="71" t="s">
        <v>211</v>
      </c>
      <c r="G159" s="72" t="s">
        <v>201</v>
      </c>
      <c r="H159" s="73">
        <v>1</v>
      </c>
      <c r="I159" s="73"/>
      <c r="J159" s="73">
        <f>ROUND(I159*H159,3)</f>
        <v>0</v>
      </c>
      <c r="K159" s="71" t="s">
        <v>1</v>
      </c>
      <c r="L159" s="74"/>
      <c r="M159" s="75" t="s">
        <v>1</v>
      </c>
      <c r="N159" s="76" t="s">
        <v>33</v>
      </c>
      <c r="O159" s="77">
        <v>0</v>
      </c>
      <c r="P159" s="77">
        <f>O159*H159</f>
        <v>0</v>
      </c>
      <c r="Q159" s="77">
        <v>0</v>
      </c>
      <c r="R159" s="77">
        <f>Q159*H159</f>
        <v>0</v>
      </c>
      <c r="S159" s="77">
        <v>0</v>
      </c>
      <c r="T159" s="77">
        <f>S159*H159</f>
        <v>0</v>
      </c>
      <c r="U159" s="78" t="s">
        <v>1</v>
      </c>
      <c r="AR159" s="80" t="s">
        <v>79</v>
      </c>
      <c r="AT159" s="80" t="s">
        <v>117</v>
      </c>
      <c r="AU159" s="80" t="s">
        <v>121</v>
      </c>
      <c r="AY159" s="81" t="s">
        <v>114</v>
      </c>
      <c r="BE159" s="82">
        <f>IF(N159="základná",J159,0)</f>
        <v>0</v>
      </c>
      <c r="BF159" s="82">
        <f>IF(N159="znížená",J159,0)</f>
        <v>0</v>
      </c>
      <c r="BG159" s="82">
        <f>IF(N159="zákl. prenesená",J159,0)</f>
        <v>0</v>
      </c>
      <c r="BH159" s="82">
        <f>IF(N159="zníž. prenesená",J159,0)</f>
        <v>0</v>
      </c>
      <c r="BI159" s="82">
        <f>IF(N159="nulová",J159,0)</f>
        <v>0</v>
      </c>
      <c r="BJ159" s="81" t="s">
        <v>121</v>
      </c>
      <c r="BK159" s="83">
        <f>ROUND(I159*H159,3)</f>
        <v>0</v>
      </c>
      <c r="BL159" s="81" t="s">
        <v>79</v>
      </c>
      <c r="BM159" s="80" t="s">
        <v>212</v>
      </c>
    </row>
    <row r="160" spans="2:65" s="152" customFormat="1" ht="22.9" customHeight="1" x14ac:dyDescent="0.2">
      <c r="B160" s="151"/>
      <c r="D160" s="153" t="s">
        <v>66</v>
      </c>
      <c r="E160" s="162" t="s">
        <v>213</v>
      </c>
      <c r="F160" s="162" t="s">
        <v>214</v>
      </c>
      <c r="J160" s="163">
        <f>BK160</f>
        <v>0</v>
      </c>
      <c r="L160" s="151"/>
      <c r="M160" s="156"/>
      <c r="N160" s="157"/>
      <c r="O160" s="157"/>
      <c r="P160" s="158">
        <f>SUM(P161:P165)</f>
        <v>0</v>
      </c>
      <c r="Q160" s="157"/>
      <c r="R160" s="158">
        <f>SUM(R161:R165)</f>
        <v>0</v>
      </c>
      <c r="S160" s="157"/>
      <c r="T160" s="158">
        <f>SUM(T161:T165)</f>
        <v>0</v>
      </c>
      <c r="U160" s="159"/>
      <c r="AR160" s="153" t="s">
        <v>11</v>
      </c>
      <c r="AT160" s="160" t="s">
        <v>66</v>
      </c>
      <c r="AU160" s="160" t="s">
        <v>11</v>
      </c>
      <c r="AY160" s="153" t="s">
        <v>114</v>
      </c>
      <c r="BK160" s="161">
        <f>SUM(BK161:BK165)</f>
        <v>0</v>
      </c>
    </row>
    <row r="161" spans="2:65" s="79" customFormat="1" ht="24" customHeight="1" x14ac:dyDescent="0.2">
      <c r="B161" s="68"/>
      <c r="C161" s="69" t="s">
        <v>215</v>
      </c>
      <c r="D161" s="69" t="s">
        <v>117</v>
      </c>
      <c r="E161" s="70" t="s">
        <v>216</v>
      </c>
      <c r="F161" s="71" t="s">
        <v>217</v>
      </c>
      <c r="G161" s="72" t="s">
        <v>137</v>
      </c>
      <c r="H161" s="73">
        <v>691.88</v>
      </c>
      <c r="I161" s="73"/>
      <c r="J161" s="73">
        <f>ROUND(I161*H161,3)</f>
        <v>0</v>
      </c>
      <c r="K161" s="71" t="s">
        <v>1</v>
      </c>
      <c r="L161" s="74"/>
      <c r="M161" s="75" t="s">
        <v>1</v>
      </c>
      <c r="N161" s="76" t="s">
        <v>33</v>
      </c>
      <c r="O161" s="77">
        <v>0</v>
      </c>
      <c r="P161" s="77">
        <f>O161*H161</f>
        <v>0</v>
      </c>
      <c r="Q161" s="77">
        <v>0</v>
      </c>
      <c r="R161" s="77">
        <f>Q161*H161</f>
        <v>0</v>
      </c>
      <c r="S161" s="77">
        <v>0</v>
      </c>
      <c r="T161" s="77">
        <f>S161*H161</f>
        <v>0</v>
      </c>
      <c r="U161" s="78" t="s">
        <v>1</v>
      </c>
      <c r="AR161" s="80" t="s">
        <v>79</v>
      </c>
      <c r="AT161" s="80" t="s">
        <v>117</v>
      </c>
      <c r="AU161" s="80" t="s">
        <v>121</v>
      </c>
      <c r="AY161" s="81" t="s">
        <v>114</v>
      </c>
      <c r="BE161" s="82">
        <f>IF(N161="základná",J161,0)</f>
        <v>0</v>
      </c>
      <c r="BF161" s="82">
        <f>IF(N161="znížená",J161,0)</f>
        <v>0</v>
      </c>
      <c r="BG161" s="82">
        <f>IF(N161="zákl. prenesená",J161,0)</f>
        <v>0</v>
      </c>
      <c r="BH161" s="82">
        <f>IF(N161="zníž. prenesená",J161,0)</f>
        <v>0</v>
      </c>
      <c r="BI161" s="82">
        <f>IF(N161="nulová",J161,0)</f>
        <v>0</v>
      </c>
      <c r="BJ161" s="81" t="s">
        <v>121</v>
      </c>
      <c r="BK161" s="83">
        <f>ROUND(I161*H161,3)</f>
        <v>0</v>
      </c>
      <c r="BL161" s="81" t="s">
        <v>79</v>
      </c>
      <c r="BM161" s="80" t="s">
        <v>218</v>
      </c>
    </row>
    <row r="162" spans="2:65" s="79" customFormat="1" ht="24" customHeight="1" x14ac:dyDescent="0.2">
      <c r="B162" s="68"/>
      <c r="C162" s="69" t="s">
        <v>165</v>
      </c>
      <c r="D162" s="69" t="s">
        <v>117</v>
      </c>
      <c r="E162" s="70" t="s">
        <v>219</v>
      </c>
      <c r="F162" s="71" t="s">
        <v>220</v>
      </c>
      <c r="G162" s="72" t="s">
        <v>129</v>
      </c>
      <c r="H162" s="73">
        <v>301.68450000000001</v>
      </c>
      <c r="I162" s="73"/>
      <c r="J162" s="73">
        <f>ROUND(I162*H162,3)</f>
        <v>0</v>
      </c>
      <c r="K162" s="71" t="s">
        <v>1</v>
      </c>
      <c r="L162" s="74"/>
      <c r="M162" s="75" t="s">
        <v>1</v>
      </c>
      <c r="N162" s="76" t="s">
        <v>33</v>
      </c>
      <c r="O162" s="77">
        <v>0</v>
      </c>
      <c r="P162" s="77">
        <f>O162*H162</f>
        <v>0</v>
      </c>
      <c r="Q162" s="77">
        <v>0</v>
      </c>
      <c r="R162" s="77">
        <f>Q162*H162</f>
        <v>0</v>
      </c>
      <c r="S162" s="77">
        <v>0</v>
      </c>
      <c r="T162" s="77">
        <f>S162*H162</f>
        <v>0</v>
      </c>
      <c r="U162" s="78" t="s">
        <v>1</v>
      </c>
      <c r="AR162" s="80" t="s">
        <v>79</v>
      </c>
      <c r="AT162" s="80" t="s">
        <v>117</v>
      </c>
      <c r="AU162" s="80" t="s">
        <v>121</v>
      </c>
      <c r="AY162" s="81" t="s">
        <v>114</v>
      </c>
      <c r="BE162" s="82">
        <f>IF(N162="základná",J162,0)</f>
        <v>0</v>
      </c>
      <c r="BF162" s="82">
        <f>IF(N162="znížená",J162,0)</f>
        <v>0</v>
      </c>
      <c r="BG162" s="82">
        <f>IF(N162="zákl. prenesená",J162,0)</f>
        <v>0</v>
      </c>
      <c r="BH162" s="82">
        <f>IF(N162="zníž. prenesená",J162,0)</f>
        <v>0</v>
      </c>
      <c r="BI162" s="82">
        <f>IF(N162="nulová",J162,0)</f>
        <v>0</v>
      </c>
      <c r="BJ162" s="81" t="s">
        <v>121</v>
      </c>
      <c r="BK162" s="83">
        <f>ROUND(I162*H162,3)</f>
        <v>0</v>
      </c>
      <c r="BL162" s="81" t="s">
        <v>79</v>
      </c>
      <c r="BM162" s="80" t="s">
        <v>221</v>
      </c>
    </row>
    <row r="163" spans="2:65" s="79" customFormat="1" ht="24" customHeight="1" x14ac:dyDescent="0.2">
      <c r="B163" s="68"/>
      <c r="C163" s="69" t="s">
        <v>222</v>
      </c>
      <c r="D163" s="69" t="s">
        <v>117</v>
      </c>
      <c r="E163" s="70" t="s">
        <v>223</v>
      </c>
      <c r="F163" s="71" t="s">
        <v>224</v>
      </c>
      <c r="G163" s="72" t="s">
        <v>225</v>
      </c>
      <c r="H163" s="73">
        <v>2</v>
      </c>
      <c r="I163" s="73"/>
      <c r="J163" s="73">
        <f>ROUND(I163*H163,3)</f>
        <v>0</v>
      </c>
      <c r="K163" s="71" t="s">
        <v>1</v>
      </c>
      <c r="L163" s="74"/>
      <c r="M163" s="75" t="s">
        <v>1</v>
      </c>
      <c r="N163" s="76" t="s">
        <v>33</v>
      </c>
      <c r="O163" s="77">
        <v>0</v>
      </c>
      <c r="P163" s="77">
        <f>O163*H163</f>
        <v>0</v>
      </c>
      <c r="Q163" s="77">
        <v>0</v>
      </c>
      <c r="R163" s="77">
        <f>Q163*H163</f>
        <v>0</v>
      </c>
      <c r="S163" s="77">
        <v>0</v>
      </c>
      <c r="T163" s="77">
        <f>S163*H163</f>
        <v>0</v>
      </c>
      <c r="U163" s="78" t="s">
        <v>1</v>
      </c>
      <c r="AR163" s="80" t="s">
        <v>79</v>
      </c>
      <c r="AT163" s="80" t="s">
        <v>117</v>
      </c>
      <c r="AU163" s="80" t="s">
        <v>121</v>
      </c>
      <c r="AY163" s="81" t="s">
        <v>114</v>
      </c>
      <c r="BE163" s="82">
        <f>IF(N163="základná",J163,0)</f>
        <v>0</v>
      </c>
      <c r="BF163" s="82">
        <f>IF(N163="znížená",J163,0)</f>
        <v>0</v>
      </c>
      <c r="BG163" s="82">
        <f>IF(N163="zákl. prenesená",J163,0)</f>
        <v>0</v>
      </c>
      <c r="BH163" s="82">
        <f>IF(N163="zníž. prenesená",J163,0)</f>
        <v>0</v>
      </c>
      <c r="BI163" s="82">
        <f>IF(N163="nulová",J163,0)</f>
        <v>0</v>
      </c>
      <c r="BJ163" s="81" t="s">
        <v>121</v>
      </c>
      <c r="BK163" s="83">
        <f>ROUND(I163*H163,3)</f>
        <v>0</v>
      </c>
      <c r="BL163" s="81" t="s">
        <v>79</v>
      </c>
      <c r="BM163" s="80" t="s">
        <v>226</v>
      </c>
    </row>
    <row r="164" spans="2:65" s="79" customFormat="1" ht="24" customHeight="1" x14ac:dyDescent="0.2">
      <c r="B164" s="68"/>
      <c r="C164" s="69" t="s">
        <v>168</v>
      </c>
      <c r="D164" s="69" t="s">
        <v>117</v>
      </c>
      <c r="E164" s="70" t="s">
        <v>227</v>
      </c>
      <c r="F164" s="71" t="s">
        <v>228</v>
      </c>
      <c r="G164" s="72" t="s">
        <v>129</v>
      </c>
      <c r="H164" s="73">
        <v>192.024</v>
      </c>
      <c r="I164" s="73"/>
      <c r="J164" s="73">
        <f>ROUND(I164*H164,3)</f>
        <v>0</v>
      </c>
      <c r="K164" s="71" t="s">
        <v>1</v>
      </c>
      <c r="L164" s="74"/>
      <c r="M164" s="75" t="s">
        <v>1</v>
      </c>
      <c r="N164" s="76" t="s">
        <v>33</v>
      </c>
      <c r="O164" s="77">
        <v>0</v>
      </c>
      <c r="P164" s="77">
        <f>O164*H164</f>
        <v>0</v>
      </c>
      <c r="Q164" s="77">
        <v>0</v>
      </c>
      <c r="R164" s="77">
        <f>Q164*H164</f>
        <v>0</v>
      </c>
      <c r="S164" s="77">
        <v>0</v>
      </c>
      <c r="T164" s="77">
        <f>S164*H164</f>
        <v>0</v>
      </c>
      <c r="U164" s="78" t="s">
        <v>1</v>
      </c>
      <c r="AR164" s="80" t="s">
        <v>79</v>
      </c>
      <c r="AT164" s="80" t="s">
        <v>117</v>
      </c>
      <c r="AU164" s="80" t="s">
        <v>121</v>
      </c>
      <c r="AY164" s="81" t="s">
        <v>114</v>
      </c>
      <c r="BE164" s="82">
        <f>IF(N164="základná",J164,0)</f>
        <v>0</v>
      </c>
      <c r="BF164" s="82">
        <f>IF(N164="znížená",J164,0)</f>
        <v>0</v>
      </c>
      <c r="BG164" s="82">
        <f>IF(N164="zákl. prenesená",J164,0)</f>
        <v>0</v>
      </c>
      <c r="BH164" s="82">
        <f>IF(N164="zníž. prenesená",J164,0)</f>
        <v>0</v>
      </c>
      <c r="BI164" s="82">
        <f>IF(N164="nulová",J164,0)</f>
        <v>0</v>
      </c>
      <c r="BJ164" s="81" t="s">
        <v>121</v>
      </c>
      <c r="BK164" s="83">
        <f>ROUND(I164*H164,3)</f>
        <v>0</v>
      </c>
      <c r="BL164" s="81" t="s">
        <v>79</v>
      </c>
      <c r="BM164" s="80" t="s">
        <v>229</v>
      </c>
    </row>
    <row r="165" spans="2:65" s="79" customFormat="1" ht="24" customHeight="1" x14ac:dyDescent="0.2">
      <c r="B165" s="68"/>
      <c r="C165" s="69" t="s">
        <v>230</v>
      </c>
      <c r="D165" s="69" t="s">
        <v>117</v>
      </c>
      <c r="E165" s="70" t="s">
        <v>231</v>
      </c>
      <c r="F165" s="71" t="s">
        <v>232</v>
      </c>
      <c r="G165" s="72" t="s">
        <v>129</v>
      </c>
      <c r="H165" s="73">
        <v>192.024</v>
      </c>
      <c r="I165" s="73"/>
      <c r="J165" s="73">
        <f>ROUND(I165*H165,3)</f>
        <v>0</v>
      </c>
      <c r="K165" s="71" t="s">
        <v>1</v>
      </c>
      <c r="L165" s="74"/>
      <c r="M165" s="75" t="s">
        <v>1</v>
      </c>
      <c r="N165" s="76" t="s">
        <v>33</v>
      </c>
      <c r="O165" s="77">
        <v>0</v>
      </c>
      <c r="P165" s="77">
        <f>O165*H165</f>
        <v>0</v>
      </c>
      <c r="Q165" s="77">
        <v>0</v>
      </c>
      <c r="R165" s="77">
        <f>Q165*H165</f>
        <v>0</v>
      </c>
      <c r="S165" s="77">
        <v>0</v>
      </c>
      <c r="T165" s="77">
        <f>S165*H165</f>
        <v>0</v>
      </c>
      <c r="U165" s="78" t="s">
        <v>1</v>
      </c>
      <c r="AR165" s="80" t="s">
        <v>79</v>
      </c>
      <c r="AT165" s="80" t="s">
        <v>117</v>
      </c>
      <c r="AU165" s="80" t="s">
        <v>121</v>
      </c>
      <c r="AY165" s="81" t="s">
        <v>114</v>
      </c>
      <c r="BE165" s="82">
        <f>IF(N165="základná",J165,0)</f>
        <v>0</v>
      </c>
      <c r="BF165" s="82">
        <f>IF(N165="znížená",J165,0)</f>
        <v>0</v>
      </c>
      <c r="BG165" s="82">
        <f>IF(N165="zákl. prenesená",J165,0)</f>
        <v>0</v>
      </c>
      <c r="BH165" s="82">
        <f>IF(N165="zníž. prenesená",J165,0)</f>
        <v>0</v>
      </c>
      <c r="BI165" s="82">
        <f>IF(N165="nulová",J165,0)</f>
        <v>0</v>
      </c>
      <c r="BJ165" s="81" t="s">
        <v>121</v>
      </c>
      <c r="BK165" s="83">
        <f>ROUND(I165*H165,3)</f>
        <v>0</v>
      </c>
      <c r="BL165" s="81" t="s">
        <v>79</v>
      </c>
      <c r="BM165" s="80" t="s">
        <v>233</v>
      </c>
    </row>
    <row r="166" spans="2:65" s="152" customFormat="1" ht="22.9" customHeight="1" x14ac:dyDescent="0.2">
      <c r="B166" s="151"/>
      <c r="D166" s="153" t="s">
        <v>66</v>
      </c>
      <c r="E166" s="162" t="s">
        <v>234</v>
      </c>
      <c r="F166" s="162" t="s">
        <v>235</v>
      </c>
      <c r="J166" s="163">
        <f>BK166</f>
        <v>0</v>
      </c>
      <c r="L166" s="151"/>
      <c r="M166" s="156"/>
      <c r="N166" s="157"/>
      <c r="O166" s="157"/>
      <c r="P166" s="158">
        <f>P167</f>
        <v>0</v>
      </c>
      <c r="Q166" s="157"/>
      <c r="R166" s="158">
        <f>R167</f>
        <v>0</v>
      </c>
      <c r="S166" s="157"/>
      <c r="T166" s="158">
        <f>T167</f>
        <v>0</v>
      </c>
      <c r="U166" s="159"/>
      <c r="AR166" s="153" t="s">
        <v>11</v>
      </c>
      <c r="AT166" s="160" t="s">
        <v>66</v>
      </c>
      <c r="AU166" s="160" t="s">
        <v>11</v>
      </c>
      <c r="AY166" s="153" t="s">
        <v>114</v>
      </c>
      <c r="BK166" s="161">
        <f>BK167</f>
        <v>0</v>
      </c>
    </row>
    <row r="167" spans="2:65" s="79" customFormat="1" ht="24" customHeight="1" x14ac:dyDescent="0.2">
      <c r="B167" s="68"/>
      <c r="C167" s="69" t="s">
        <v>172</v>
      </c>
      <c r="D167" s="69" t="s">
        <v>117</v>
      </c>
      <c r="E167" s="70" t="s">
        <v>236</v>
      </c>
      <c r="F167" s="71" t="s">
        <v>237</v>
      </c>
      <c r="G167" s="72" t="s">
        <v>137</v>
      </c>
      <c r="H167" s="73">
        <v>182.4</v>
      </c>
      <c r="I167" s="73"/>
      <c r="J167" s="73">
        <f>ROUND(I167*H167,3)</f>
        <v>0</v>
      </c>
      <c r="K167" s="71" t="s">
        <v>1</v>
      </c>
      <c r="L167" s="74"/>
      <c r="M167" s="75" t="s">
        <v>1</v>
      </c>
      <c r="N167" s="76" t="s">
        <v>33</v>
      </c>
      <c r="O167" s="77">
        <v>0</v>
      </c>
      <c r="P167" s="77">
        <f>O167*H167</f>
        <v>0</v>
      </c>
      <c r="Q167" s="77">
        <v>0</v>
      </c>
      <c r="R167" s="77">
        <f>Q167*H167</f>
        <v>0</v>
      </c>
      <c r="S167" s="77">
        <v>0</v>
      </c>
      <c r="T167" s="77">
        <f>S167*H167</f>
        <v>0</v>
      </c>
      <c r="U167" s="78" t="s">
        <v>1</v>
      </c>
      <c r="AR167" s="80" t="s">
        <v>79</v>
      </c>
      <c r="AT167" s="80" t="s">
        <v>117</v>
      </c>
      <c r="AU167" s="80" t="s">
        <v>121</v>
      </c>
      <c r="AY167" s="81" t="s">
        <v>114</v>
      </c>
      <c r="BE167" s="82">
        <f>IF(N167="základná",J167,0)</f>
        <v>0</v>
      </c>
      <c r="BF167" s="82">
        <f>IF(N167="znížená",J167,0)</f>
        <v>0</v>
      </c>
      <c r="BG167" s="82">
        <f>IF(N167="zákl. prenesená",J167,0)</f>
        <v>0</v>
      </c>
      <c r="BH167" s="82">
        <f>IF(N167="zníž. prenesená",J167,0)</f>
        <v>0</v>
      </c>
      <c r="BI167" s="82">
        <f>IF(N167="nulová",J167,0)</f>
        <v>0</v>
      </c>
      <c r="BJ167" s="81" t="s">
        <v>121</v>
      </c>
      <c r="BK167" s="83">
        <f>ROUND(I167*H167,3)</f>
        <v>0</v>
      </c>
      <c r="BL167" s="81" t="s">
        <v>79</v>
      </c>
      <c r="BM167" s="80" t="s">
        <v>238</v>
      </c>
    </row>
    <row r="168" spans="2:65" s="152" customFormat="1" ht="22.9" customHeight="1" x14ac:dyDescent="0.2">
      <c r="B168" s="151"/>
      <c r="D168" s="153" t="s">
        <v>66</v>
      </c>
      <c r="E168" s="162" t="s">
        <v>239</v>
      </c>
      <c r="F168" s="162" t="s">
        <v>240</v>
      </c>
      <c r="J168" s="163">
        <f>BK168</f>
        <v>0</v>
      </c>
      <c r="L168" s="151"/>
      <c r="M168" s="156"/>
      <c r="N168" s="157"/>
      <c r="O168" s="157"/>
      <c r="P168" s="158">
        <f>SUM(P169:P171)</f>
        <v>0</v>
      </c>
      <c r="Q168" s="157"/>
      <c r="R168" s="158">
        <f>SUM(R169:R171)</f>
        <v>0</v>
      </c>
      <c r="S168" s="157"/>
      <c r="T168" s="158">
        <f>SUM(T169:T171)</f>
        <v>0</v>
      </c>
      <c r="U168" s="159"/>
      <c r="AR168" s="153" t="s">
        <v>11</v>
      </c>
      <c r="AT168" s="160" t="s">
        <v>66</v>
      </c>
      <c r="AU168" s="160" t="s">
        <v>11</v>
      </c>
      <c r="AY168" s="153" t="s">
        <v>114</v>
      </c>
      <c r="BK168" s="161">
        <f>SUM(BK169:BK171)</f>
        <v>0</v>
      </c>
    </row>
    <row r="169" spans="2:65" s="79" customFormat="1" ht="24" customHeight="1" x14ac:dyDescent="0.2">
      <c r="B169" s="68"/>
      <c r="C169" s="69" t="s">
        <v>241</v>
      </c>
      <c r="D169" s="69" t="s">
        <v>117</v>
      </c>
      <c r="E169" s="70" t="s">
        <v>242</v>
      </c>
      <c r="F169" s="71" t="s">
        <v>243</v>
      </c>
      <c r="G169" s="72" t="s">
        <v>137</v>
      </c>
      <c r="H169" s="73">
        <v>64.3</v>
      </c>
      <c r="I169" s="73"/>
      <c r="J169" s="73">
        <f>ROUND(I169*H169,3)</f>
        <v>0</v>
      </c>
      <c r="K169" s="71" t="s">
        <v>1</v>
      </c>
      <c r="L169" s="74"/>
      <c r="M169" s="75" t="s">
        <v>1</v>
      </c>
      <c r="N169" s="76" t="s">
        <v>33</v>
      </c>
      <c r="O169" s="77">
        <v>0</v>
      </c>
      <c r="P169" s="77">
        <f>O169*H169</f>
        <v>0</v>
      </c>
      <c r="Q169" s="77">
        <v>0</v>
      </c>
      <c r="R169" s="77">
        <f>Q169*H169</f>
        <v>0</v>
      </c>
      <c r="S169" s="77">
        <v>0</v>
      </c>
      <c r="T169" s="77">
        <f>S169*H169</f>
        <v>0</v>
      </c>
      <c r="U169" s="78" t="s">
        <v>1</v>
      </c>
      <c r="AR169" s="80" t="s">
        <v>79</v>
      </c>
      <c r="AT169" s="80" t="s">
        <v>117</v>
      </c>
      <c r="AU169" s="80" t="s">
        <v>121</v>
      </c>
      <c r="AY169" s="81" t="s">
        <v>114</v>
      </c>
      <c r="BE169" s="82">
        <f>IF(N169="základná",J169,0)</f>
        <v>0</v>
      </c>
      <c r="BF169" s="82">
        <f>IF(N169="znížená",J169,0)</f>
        <v>0</v>
      </c>
      <c r="BG169" s="82">
        <f>IF(N169="zákl. prenesená",J169,0)</f>
        <v>0</v>
      </c>
      <c r="BH169" s="82">
        <f>IF(N169="zníž. prenesená",J169,0)</f>
        <v>0</v>
      </c>
      <c r="BI169" s="82">
        <f>IF(N169="nulová",J169,0)</f>
        <v>0</v>
      </c>
      <c r="BJ169" s="81" t="s">
        <v>121</v>
      </c>
      <c r="BK169" s="83">
        <f>ROUND(I169*H169,3)</f>
        <v>0</v>
      </c>
      <c r="BL169" s="81" t="s">
        <v>79</v>
      </c>
      <c r="BM169" s="80" t="s">
        <v>244</v>
      </c>
    </row>
    <row r="170" spans="2:65" s="178" customFormat="1" ht="24" customHeight="1" x14ac:dyDescent="0.2">
      <c r="B170" s="68"/>
      <c r="C170" s="69" t="s">
        <v>176</v>
      </c>
      <c r="D170" s="69" t="s">
        <v>117</v>
      </c>
      <c r="E170" s="70" t="s">
        <v>245</v>
      </c>
      <c r="F170" s="71" t="s">
        <v>246</v>
      </c>
      <c r="G170" s="72" t="s">
        <v>137</v>
      </c>
      <c r="H170" s="73">
        <v>18</v>
      </c>
      <c r="I170" s="73"/>
      <c r="J170" s="73">
        <f>ROUND(I170*H170,3)</f>
        <v>0</v>
      </c>
      <c r="K170" s="71" t="s">
        <v>1</v>
      </c>
      <c r="L170" s="74"/>
      <c r="M170" s="75" t="s">
        <v>1</v>
      </c>
      <c r="N170" s="76" t="s">
        <v>33</v>
      </c>
      <c r="O170" s="77">
        <v>0</v>
      </c>
      <c r="P170" s="77">
        <f>O170*H170</f>
        <v>0</v>
      </c>
      <c r="Q170" s="77">
        <v>0</v>
      </c>
      <c r="R170" s="77">
        <f>Q170*H170</f>
        <v>0</v>
      </c>
      <c r="S170" s="77">
        <v>0</v>
      </c>
      <c r="T170" s="77">
        <f>S170*H170</f>
        <v>0</v>
      </c>
      <c r="U170" s="78" t="s">
        <v>1</v>
      </c>
      <c r="AR170" s="80" t="s">
        <v>79</v>
      </c>
      <c r="AT170" s="80" t="s">
        <v>117</v>
      </c>
      <c r="AU170" s="80" t="s">
        <v>121</v>
      </c>
      <c r="AY170" s="81" t="s">
        <v>114</v>
      </c>
      <c r="BE170" s="82">
        <f>IF(N170="základná",J170,0)</f>
        <v>0</v>
      </c>
      <c r="BF170" s="82">
        <f>IF(N170="znížená",J170,0)</f>
        <v>0</v>
      </c>
      <c r="BG170" s="82">
        <f>IF(N170="zákl. prenesená",J170,0)</f>
        <v>0</v>
      </c>
      <c r="BH170" s="82">
        <f>IF(N170="zníž. prenesená",J170,0)</f>
        <v>0</v>
      </c>
      <c r="BI170" s="82">
        <f>IF(N170="nulová",J170,0)</f>
        <v>0</v>
      </c>
      <c r="BJ170" s="81" t="s">
        <v>121</v>
      </c>
      <c r="BK170" s="83">
        <f>ROUND(I170*H170,3)</f>
        <v>0</v>
      </c>
      <c r="BL170" s="81" t="s">
        <v>79</v>
      </c>
      <c r="BM170" s="80" t="s">
        <v>247</v>
      </c>
    </row>
    <row r="171" spans="2:65" s="79" customFormat="1" ht="24" customHeight="1" x14ac:dyDescent="0.2">
      <c r="B171" s="68"/>
      <c r="C171" s="69">
        <v>43</v>
      </c>
      <c r="D171" s="69" t="s">
        <v>117</v>
      </c>
      <c r="E171" s="70" t="s">
        <v>245</v>
      </c>
      <c r="F171" s="71" t="s">
        <v>952</v>
      </c>
      <c r="G171" s="72" t="s">
        <v>129</v>
      </c>
      <c r="H171" s="73">
        <v>17.303000000000001</v>
      </c>
      <c r="I171" s="73"/>
      <c r="J171" s="73">
        <f>ROUND(I171*H171,3)</f>
        <v>0</v>
      </c>
      <c r="K171" s="71" t="s">
        <v>1</v>
      </c>
      <c r="L171" s="74"/>
      <c r="M171" s="75" t="s">
        <v>1</v>
      </c>
      <c r="N171" s="76" t="s">
        <v>33</v>
      </c>
      <c r="O171" s="77">
        <v>0</v>
      </c>
      <c r="P171" s="77">
        <f>O171*H171</f>
        <v>0</v>
      </c>
      <c r="Q171" s="77">
        <v>0</v>
      </c>
      <c r="R171" s="77">
        <f>Q171*H171</f>
        <v>0</v>
      </c>
      <c r="S171" s="77">
        <v>0</v>
      </c>
      <c r="T171" s="77">
        <f>S171*H171</f>
        <v>0</v>
      </c>
      <c r="U171" s="78" t="s">
        <v>1</v>
      </c>
      <c r="AR171" s="80" t="s">
        <v>79</v>
      </c>
      <c r="AT171" s="80" t="s">
        <v>117</v>
      </c>
      <c r="AU171" s="80" t="s">
        <v>121</v>
      </c>
      <c r="AY171" s="81" t="s">
        <v>114</v>
      </c>
      <c r="BE171" s="82">
        <f>IF(N171="základná",J171,0)</f>
        <v>0</v>
      </c>
      <c r="BF171" s="82">
        <f>IF(N171="znížená",J171,0)</f>
        <v>0</v>
      </c>
      <c r="BG171" s="82">
        <f>IF(N171="zákl. prenesená",J171,0)</f>
        <v>0</v>
      </c>
      <c r="BH171" s="82">
        <f>IF(N171="zníž. prenesená",J171,0)</f>
        <v>0</v>
      </c>
      <c r="BI171" s="82">
        <f>IF(N171="nulová",J171,0)</f>
        <v>0</v>
      </c>
      <c r="BJ171" s="81" t="s">
        <v>121</v>
      </c>
      <c r="BK171" s="83">
        <f>ROUND(I171*H171,3)</f>
        <v>0</v>
      </c>
      <c r="BL171" s="81" t="s">
        <v>79</v>
      </c>
      <c r="BM171" s="80" t="s">
        <v>247</v>
      </c>
    </row>
    <row r="172" spans="2:65" s="152" customFormat="1" ht="22.9" customHeight="1" x14ac:dyDescent="0.2">
      <c r="B172" s="151"/>
      <c r="D172" s="153" t="s">
        <v>66</v>
      </c>
      <c r="E172" s="162" t="s">
        <v>248</v>
      </c>
      <c r="F172" s="162" t="s">
        <v>249</v>
      </c>
      <c r="J172" s="163">
        <f>BK172</f>
        <v>0</v>
      </c>
      <c r="L172" s="151"/>
      <c r="M172" s="156"/>
      <c r="N172" s="157"/>
      <c r="O172" s="157"/>
      <c r="P172" s="158">
        <f>P173</f>
        <v>94.363500000000002</v>
      </c>
      <c r="Q172" s="157"/>
      <c r="R172" s="158">
        <f>R173</f>
        <v>4.8611500000000002E-2</v>
      </c>
      <c r="S172" s="157"/>
      <c r="T172" s="158">
        <f>T173</f>
        <v>3.7173499999999997</v>
      </c>
      <c r="U172" s="159"/>
      <c r="AR172" s="153" t="s">
        <v>11</v>
      </c>
      <c r="AT172" s="160" t="s">
        <v>66</v>
      </c>
      <c r="AU172" s="160" t="s">
        <v>11</v>
      </c>
      <c r="AY172" s="153" t="s">
        <v>114</v>
      </c>
      <c r="BK172" s="161">
        <f>BK173</f>
        <v>0</v>
      </c>
    </row>
    <row r="173" spans="2:65" s="79" customFormat="1" ht="24" customHeight="1" x14ac:dyDescent="0.2">
      <c r="B173" s="68"/>
      <c r="C173" s="69" t="s">
        <v>202</v>
      </c>
      <c r="D173" s="69" t="s">
        <v>117</v>
      </c>
      <c r="E173" s="70" t="s">
        <v>250</v>
      </c>
      <c r="F173" s="71" t="s">
        <v>251</v>
      </c>
      <c r="G173" s="72" t="s">
        <v>129</v>
      </c>
      <c r="H173" s="73">
        <v>285.95</v>
      </c>
      <c r="I173" s="73"/>
      <c r="J173" s="73">
        <f>ROUND(I173*H173,3)</f>
        <v>0</v>
      </c>
      <c r="K173" s="71" t="s">
        <v>160</v>
      </c>
      <c r="L173" s="74"/>
      <c r="M173" s="75" t="s">
        <v>1</v>
      </c>
      <c r="N173" s="76" t="s">
        <v>33</v>
      </c>
      <c r="O173" s="77">
        <v>0.33</v>
      </c>
      <c r="P173" s="77">
        <f>O173*H173</f>
        <v>94.363500000000002</v>
      </c>
      <c r="Q173" s="77">
        <v>1.7000000000000001E-4</v>
      </c>
      <c r="R173" s="77">
        <f>Q173*H173</f>
        <v>4.8611500000000002E-2</v>
      </c>
      <c r="S173" s="77">
        <v>1.2999999999999999E-2</v>
      </c>
      <c r="T173" s="77">
        <f>S173*H173</f>
        <v>3.7173499999999997</v>
      </c>
      <c r="U173" s="78" t="s">
        <v>1</v>
      </c>
      <c r="AR173" s="80" t="s">
        <v>79</v>
      </c>
      <c r="AT173" s="80" t="s">
        <v>117</v>
      </c>
      <c r="AU173" s="80" t="s">
        <v>121</v>
      </c>
      <c r="AY173" s="81" t="s">
        <v>114</v>
      </c>
      <c r="BE173" s="82">
        <f>IF(N173="základná",J173,0)</f>
        <v>0</v>
      </c>
      <c r="BF173" s="82">
        <f>IF(N173="znížená",J173,0)</f>
        <v>0</v>
      </c>
      <c r="BG173" s="82">
        <f>IF(N173="zákl. prenesená",J173,0)</f>
        <v>0</v>
      </c>
      <c r="BH173" s="82">
        <f>IF(N173="zníž. prenesená",J173,0)</f>
        <v>0</v>
      </c>
      <c r="BI173" s="82">
        <f>IF(N173="nulová",J173,0)</f>
        <v>0</v>
      </c>
      <c r="BJ173" s="81" t="s">
        <v>121</v>
      </c>
      <c r="BK173" s="83">
        <f>ROUND(I173*H173,3)</f>
        <v>0</v>
      </c>
      <c r="BL173" s="81" t="s">
        <v>79</v>
      </c>
      <c r="BM173" s="80" t="s">
        <v>252</v>
      </c>
    </row>
    <row r="174" spans="2:65" s="152" customFormat="1" ht="22.9" customHeight="1" x14ac:dyDescent="0.2">
      <c r="B174" s="151"/>
      <c r="D174" s="153" t="s">
        <v>66</v>
      </c>
      <c r="E174" s="162" t="s">
        <v>253</v>
      </c>
      <c r="F174" s="162" t="s">
        <v>254</v>
      </c>
      <c r="J174" s="163">
        <f>BK174</f>
        <v>0</v>
      </c>
      <c r="L174" s="151"/>
      <c r="M174" s="156"/>
      <c r="N174" s="157"/>
      <c r="O174" s="157"/>
      <c r="P174" s="158">
        <f>SUM(P175:P177)</f>
        <v>0</v>
      </c>
      <c r="Q174" s="157"/>
      <c r="R174" s="158">
        <f>SUM(R175:R177)</f>
        <v>0</v>
      </c>
      <c r="S174" s="157"/>
      <c r="T174" s="158">
        <f>SUM(T175:T177)</f>
        <v>0</v>
      </c>
      <c r="U174" s="159"/>
      <c r="AR174" s="153" t="s">
        <v>11</v>
      </c>
      <c r="AT174" s="160" t="s">
        <v>66</v>
      </c>
      <c r="AU174" s="160" t="s">
        <v>11</v>
      </c>
      <c r="AY174" s="153" t="s">
        <v>114</v>
      </c>
      <c r="BK174" s="161">
        <f>SUM(BK175:BK177)</f>
        <v>0</v>
      </c>
    </row>
    <row r="175" spans="2:65" s="79" customFormat="1" ht="24" customHeight="1" x14ac:dyDescent="0.2">
      <c r="B175" s="68"/>
      <c r="C175" s="69" t="s">
        <v>180</v>
      </c>
      <c r="D175" s="69" t="s">
        <v>117</v>
      </c>
      <c r="E175" s="70" t="s">
        <v>255</v>
      </c>
      <c r="F175" s="71" t="s">
        <v>256</v>
      </c>
      <c r="G175" s="72" t="s">
        <v>225</v>
      </c>
      <c r="H175" s="73">
        <v>1</v>
      </c>
      <c r="I175" s="73"/>
      <c r="J175" s="73">
        <f>ROUND(I175*H175,3)</f>
        <v>0</v>
      </c>
      <c r="K175" s="71" t="s">
        <v>1</v>
      </c>
      <c r="L175" s="74"/>
      <c r="M175" s="75" t="s">
        <v>1</v>
      </c>
      <c r="N175" s="76" t="s">
        <v>33</v>
      </c>
      <c r="O175" s="77">
        <v>0</v>
      </c>
      <c r="P175" s="77">
        <f>O175*H175</f>
        <v>0</v>
      </c>
      <c r="Q175" s="77">
        <v>0</v>
      </c>
      <c r="R175" s="77">
        <f>Q175*H175</f>
        <v>0</v>
      </c>
      <c r="S175" s="77">
        <v>0</v>
      </c>
      <c r="T175" s="77">
        <f>S175*H175</f>
        <v>0</v>
      </c>
      <c r="U175" s="78" t="s">
        <v>1</v>
      </c>
      <c r="AR175" s="80" t="s">
        <v>79</v>
      </c>
      <c r="AT175" s="80" t="s">
        <v>117</v>
      </c>
      <c r="AU175" s="80" t="s">
        <v>121</v>
      </c>
      <c r="AY175" s="81" t="s">
        <v>114</v>
      </c>
      <c r="BE175" s="82">
        <f>IF(N175="základná",J175,0)</f>
        <v>0</v>
      </c>
      <c r="BF175" s="82">
        <f>IF(N175="znížená",J175,0)</f>
        <v>0</v>
      </c>
      <c r="BG175" s="82">
        <f>IF(N175="zákl. prenesená",J175,0)</f>
        <v>0</v>
      </c>
      <c r="BH175" s="82">
        <f>IF(N175="zníž. prenesená",J175,0)</f>
        <v>0</v>
      </c>
      <c r="BI175" s="82">
        <f>IF(N175="nulová",J175,0)</f>
        <v>0</v>
      </c>
      <c r="BJ175" s="81" t="s">
        <v>121</v>
      </c>
      <c r="BK175" s="83">
        <f>ROUND(I175*H175,3)</f>
        <v>0</v>
      </c>
      <c r="BL175" s="81" t="s">
        <v>79</v>
      </c>
      <c r="BM175" s="80" t="s">
        <v>257</v>
      </c>
    </row>
    <row r="176" spans="2:65" s="79" customFormat="1" ht="24" customHeight="1" x14ac:dyDescent="0.2">
      <c r="B176" s="68"/>
      <c r="C176" s="69" t="s">
        <v>258</v>
      </c>
      <c r="D176" s="69" t="s">
        <v>117</v>
      </c>
      <c r="E176" s="70" t="s">
        <v>259</v>
      </c>
      <c r="F176" s="71" t="s">
        <v>260</v>
      </c>
      <c r="G176" s="72" t="s">
        <v>225</v>
      </c>
      <c r="H176" s="73">
        <v>8</v>
      </c>
      <c r="I176" s="73"/>
      <c r="J176" s="73">
        <f>ROUND(I176*H176,3)</f>
        <v>0</v>
      </c>
      <c r="K176" s="71" t="s">
        <v>1</v>
      </c>
      <c r="L176" s="74"/>
      <c r="M176" s="75" t="s">
        <v>1</v>
      </c>
      <c r="N176" s="76" t="s">
        <v>33</v>
      </c>
      <c r="O176" s="77">
        <v>0</v>
      </c>
      <c r="P176" s="77">
        <f>O176*H176</f>
        <v>0</v>
      </c>
      <c r="Q176" s="77">
        <v>0</v>
      </c>
      <c r="R176" s="77">
        <f>Q176*H176</f>
        <v>0</v>
      </c>
      <c r="S176" s="77">
        <v>0</v>
      </c>
      <c r="T176" s="77">
        <f>S176*H176</f>
        <v>0</v>
      </c>
      <c r="U176" s="78" t="s">
        <v>1</v>
      </c>
      <c r="AR176" s="80" t="s">
        <v>79</v>
      </c>
      <c r="AT176" s="80" t="s">
        <v>117</v>
      </c>
      <c r="AU176" s="80" t="s">
        <v>121</v>
      </c>
      <c r="AY176" s="81" t="s">
        <v>114</v>
      </c>
      <c r="BE176" s="82">
        <f>IF(N176="základná",J176,0)</f>
        <v>0</v>
      </c>
      <c r="BF176" s="82">
        <f>IF(N176="znížená",J176,0)</f>
        <v>0</v>
      </c>
      <c r="BG176" s="82">
        <f>IF(N176="zákl. prenesená",J176,0)</f>
        <v>0</v>
      </c>
      <c r="BH176" s="82">
        <f>IF(N176="zníž. prenesená",J176,0)</f>
        <v>0</v>
      </c>
      <c r="BI176" s="82">
        <f>IF(N176="nulová",J176,0)</f>
        <v>0</v>
      </c>
      <c r="BJ176" s="81" t="s">
        <v>121</v>
      </c>
      <c r="BK176" s="83">
        <f>ROUND(I176*H176,3)</f>
        <v>0</v>
      </c>
      <c r="BL176" s="81" t="s">
        <v>79</v>
      </c>
      <c r="BM176" s="80" t="s">
        <v>261</v>
      </c>
    </row>
    <row r="177" spans="2:65" s="79" customFormat="1" ht="24" customHeight="1" x14ac:dyDescent="0.2">
      <c r="B177" s="68"/>
      <c r="C177" s="69" t="s">
        <v>183</v>
      </c>
      <c r="D177" s="69" t="s">
        <v>117</v>
      </c>
      <c r="E177" s="70" t="s">
        <v>262</v>
      </c>
      <c r="F177" s="71" t="s">
        <v>263</v>
      </c>
      <c r="G177" s="72" t="s">
        <v>225</v>
      </c>
      <c r="H177" s="73">
        <v>5</v>
      </c>
      <c r="I177" s="73"/>
      <c r="J177" s="73">
        <f>ROUND(I177*H177,3)</f>
        <v>0</v>
      </c>
      <c r="K177" s="71" t="s">
        <v>1</v>
      </c>
      <c r="L177" s="74"/>
      <c r="M177" s="75" t="s">
        <v>1</v>
      </c>
      <c r="N177" s="76" t="s">
        <v>33</v>
      </c>
      <c r="O177" s="77">
        <v>0</v>
      </c>
      <c r="P177" s="77">
        <f>O177*H177</f>
        <v>0</v>
      </c>
      <c r="Q177" s="77">
        <v>0</v>
      </c>
      <c r="R177" s="77">
        <f>Q177*H177</f>
        <v>0</v>
      </c>
      <c r="S177" s="77">
        <v>0</v>
      </c>
      <c r="T177" s="77">
        <f>S177*H177</f>
        <v>0</v>
      </c>
      <c r="U177" s="78" t="s">
        <v>1</v>
      </c>
      <c r="AR177" s="80" t="s">
        <v>79</v>
      </c>
      <c r="AT177" s="80" t="s">
        <v>117</v>
      </c>
      <c r="AU177" s="80" t="s">
        <v>121</v>
      </c>
      <c r="AY177" s="81" t="s">
        <v>114</v>
      </c>
      <c r="BE177" s="82">
        <f>IF(N177="základná",J177,0)</f>
        <v>0</v>
      </c>
      <c r="BF177" s="82">
        <f>IF(N177="znížená",J177,0)</f>
        <v>0</v>
      </c>
      <c r="BG177" s="82">
        <f>IF(N177="zákl. prenesená",J177,0)</f>
        <v>0</v>
      </c>
      <c r="BH177" s="82">
        <f>IF(N177="zníž. prenesená",J177,0)</f>
        <v>0</v>
      </c>
      <c r="BI177" s="82">
        <f>IF(N177="nulová",J177,0)</f>
        <v>0</v>
      </c>
      <c r="BJ177" s="81" t="s">
        <v>121</v>
      </c>
      <c r="BK177" s="83">
        <f>ROUND(I177*H177,3)</f>
        <v>0</v>
      </c>
      <c r="BL177" s="81" t="s">
        <v>79</v>
      </c>
      <c r="BM177" s="80" t="s">
        <v>264</v>
      </c>
    </row>
    <row r="178" spans="2:65" s="152" customFormat="1" ht="22.9" customHeight="1" x14ac:dyDescent="0.2">
      <c r="B178" s="151"/>
      <c r="D178" s="153" t="s">
        <v>66</v>
      </c>
      <c r="E178" s="162" t="s">
        <v>265</v>
      </c>
      <c r="F178" s="162" t="s">
        <v>266</v>
      </c>
      <c r="J178" s="163">
        <f>BK178</f>
        <v>0</v>
      </c>
      <c r="L178" s="151"/>
      <c r="M178" s="156"/>
      <c r="N178" s="157"/>
      <c r="O178" s="157"/>
      <c r="P178" s="158">
        <f>SUM(P179:P180)</f>
        <v>0</v>
      </c>
      <c r="Q178" s="157"/>
      <c r="R178" s="158">
        <f>SUM(R179:R180)</f>
        <v>0</v>
      </c>
      <c r="S178" s="157"/>
      <c r="T178" s="158">
        <f>SUM(T179:T180)</f>
        <v>0</v>
      </c>
      <c r="U178" s="159"/>
      <c r="AR178" s="153" t="s">
        <v>11</v>
      </c>
      <c r="AT178" s="160" t="s">
        <v>66</v>
      </c>
      <c r="AU178" s="160" t="s">
        <v>11</v>
      </c>
      <c r="AY178" s="153" t="s">
        <v>114</v>
      </c>
      <c r="BK178" s="161">
        <f>SUM(BK179:BK180)</f>
        <v>0</v>
      </c>
    </row>
    <row r="179" spans="2:65" s="79" customFormat="1" ht="24" customHeight="1" x14ac:dyDescent="0.2">
      <c r="B179" s="68"/>
      <c r="C179" s="69" t="s">
        <v>267</v>
      </c>
      <c r="D179" s="69" t="s">
        <v>117</v>
      </c>
      <c r="E179" s="70" t="s">
        <v>268</v>
      </c>
      <c r="F179" s="71" t="s">
        <v>947</v>
      </c>
      <c r="G179" s="72" t="s">
        <v>129</v>
      </c>
      <c r="H179" s="73">
        <v>17.303000000000001</v>
      </c>
      <c r="I179" s="73"/>
      <c r="J179" s="73">
        <f>ROUND(I179*H179,3)</f>
        <v>0</v>
      </c>
      <c r="K179" s="71" t="s">
        <v>1</v>
      </c>
      <c r="L179" s="74"/>
      <c r="M179" s="75" t="s">
        <v>1</v>
      </c>
      <c r="N179" s="76" t="s">
        <v>33</v>
      </c>
      <c r="O179" s="77">
        <v>0</v>
      </c>
      <c r="P179" s="77">
        <f>O179*H179</f>
        <v>0</v>
      </c>
      <c r="Q179" s="77">
        <v>0</v>
      </c>
      <c r="R179" s="77">
        <f>Q179*H179</f>
        <v>0</v>
      </c>
      <c r="S179" s="77">
        <v>0</v>
      </c>
      <c r="T179" s="77">
        <f>S179*H179</f>
        <v>0</v>
      </c>
      <c r="U179" s="78" t="s">
        <v>1</v>
      </c>
      <c r="AR179" s="80" t="s">
        <v>79</v>
      </c>
      <c r="AT179" s="80" t="s">
        <v>117</v>
      </c>
      <c r="AU179" s="80" t="s">
        <v>121</v>
      </c>
      <c r="AY179" s="81" t="s">
        <v>114</v>
      </c>
      <c r="BE179" s="82">
        <f>IF(N179="základná",J179,0)</f>
        <v>0</v>
      </c>
      <c r="BF179" s="82">
        <f>IF(N179="znížená",J179,0)</f>
        <v>0</v>
      </c>
      <c r="BG179" s="82">
        <f>IF(N179="zákl. prenesená",J179,0)</f>
        <v>0</v>
      </c>
      <c r="BH179" s="82">
        <f>IF(N179="zníž. prenesená",J179,0)</f>
        <v>0</v>
      </c>
      <c r="BI179" s="82">
        <f>IF(N179="nulová",J179,0)</f>
        <v>0</v>
      </c>
      <c r="BJ179" s="81" t="s">
        <v>121</v>
      </c>
      <c r="BK179" s="83">
        <f>ROUND(I179*H179,3)</f>
        <v>0</v>
      </c>
      <c r="BL179" s="81" t="s">
        <v>79</v>
      </c>
      <c r="BM179" s="80" t="s">
        <v>269</v>
      </c>
    </row>
    <row r="180" spans="2:65" s="79" customFormat="1" ht="24" customHeight="1" x14ac:dyDescent="0.2">
      <c r="B180" s="68"/>
      <c r="C180" s="69" t="s">
        <v>187</v>
      </c>
      <c r="D180" s="69" t="s">
        <v>117</v>
      </c>
      <c r="E180" s="70" t="s">
        <v>270</v>
      </c>
      <c r="F180" s="71" t="s">
        <v>271</v>
      </c>
      <c r="G180" s="72" t="s">
        <v>137</v>
      </c>
      <c r="H180" s="73">
        <v>23.484000000000002</v>
      </c>
      <c r="I180" s="73"/>
      <c r="J180" s="73">
        <f>ROUND(I180*H180,3)</f>
        <v>0</v>
      </c>
      <c r="K180" s="71" t="s">
        <v>1</v>
      </c>
      <c r="L180" s="74"/>
      <c r="M180" s="75" t="s">
        <v>1</v>
      </c>
      <c r="N180" s="76" t="s">
        <v>33</v>
      </c>
      <c r="O180" s="77">
        <v>0</v>
      </c>
      <c r="P180" s="77">
        <f>O180*H180</f>
        <v>0</v>
      </c>
      <c r="Q180" s="77">
        <v>0</v>
      </c>
      <c r="R180" s="77">
        <f>Q180*H180</f>
        <v>0</v>
      </c>
      <c r="S180" s="77">
        <v>0</v>
      </c>
      <c r="T180" s="77">
        <f>S180*H180</f>
        <v>0</v>
      </c>
      <c r="U180" s="78" t="s">
        <v>1</v>
      </c>
      <c r="AR180" s="80" t="s">
        <v>79</v>
      </c>
      <c r="AT180" s="80" t="s">
        <v>117</v>
      </c>
      <c r="AU180" s="80" t="s">
        <v>121</v>
      </c>
      <c r="AY180" s="81" t="s">
        <v>114</v>
      </c>
      <c r="BE180" s="82">
        <f>IF(N180="základná",J180,0)</f>
        <v>0</v>
      </c>
      <c r="BF180" s="82">
        <f>IF(N180="znížená",J180,0)</f>
        <v>0</v>
      </c>
      <c r="BG180" s="82">
        <f>IF(N180="zákl. prenesená",J180,0)</f>
        <v>0</v>
      </c>
      <c r="BH180" s="82">
        <f>IF(N180="zníž. prenesená",J180,0)</f>
        <v>0</v>
      </c>
      <c r="BI180" s="82">
        <f>IF(N180="nulová",J180,0)</f>
        <v>0</v>
      </c>
      <c r="BJ180" s="81" t="s">
        <v>121</v>
      </c>
      <c r="BK180" s="83">
        <f>ROUND(I180*H180,3)</f>
        <v>0</v>
      </c>
      <c r="BL180" s="81" t="s">
        <v>79</v>
      </c>
      <c r="BM180" s="80" t="s">
        <v>272</v>
      </c>
    </row>
    <row r="181" spans="2:65" s="152" customFormat="1" ht="22.9" customHeight="1" x14ac:dyDescent="0.2">
      <c r="B181" s="151"/>
      <c r="D181" s="153" t="s">
        <v>66</v>
      </c>
      <c r="E181" s="162" t="s">
        <v>273</v>
      </c>
      <c r="F181" s="162" t="s">
        <v>274</v>
      </c>
      <c r="J181" s="163">
        <f>BK181</f>
        <v>0</v>
      </c>
      <c r="L181" s="151"/>
      <c r="M181" s="156"/>
      <c r="N181" s="157"/>
      <c r="O181" s="157"/>
      <c r="P181" s="158">
        <f>P182</f>
        <v>0</v>
      </c>
      <c r="Q181" s="157"/>
      <c r="R181" s="158">
        <f>R182</f>
        <v>0</v>
      </c>
      <c r="S181" s="157"/>
      <c r="T181" s="158">
        <f>T182</f>
        <v>0</v>
      </c>
      <c r="U181" s="159"/>
      <c r="AR181" s="153" t="s">
        <v>11</v>
      </c>
      <c r="AT181" s="160" t="s">
        <v>66</v>
      </c>
      <c r="AU181" s="160" t="s">
        <v>11</v>
      </c>
      <c r="AY181" s="153" t="s">
        <v>114</v>
      </c>
      <c r="BK181" s="161">
        <f>BK182</f>
        <v>0</v>
      </c>
    </row>
    <row r="182" spans="2:65" s="79" customFormat="1" ht="24" customHeight="1" x14ac:dyDescent="0.2">
      <c r="B182" s="68"/>
      <c r="C182" s="69" t="s">
        <v>275</v>
      </c>
      <c r="D182" s="69" t="s">
        <v>117</v>
      </c>
      <c r="E182" s="70" t="s">
        <v>276</v>
      </c>
      <c r="F182" s="71" t="s">
        <v>277</v>
      </c>
      <c r="G182" s="72" t="s">
        <v>129</v>
      </c>
      <c r="H182" s="73">
        <v>135.86000000000001</v>
      </c>
      <c r="I182" s="73"/>
      <c r="J182" s="73">
        <f>ROUND(I182*H182,3)</f>
        <v>0</v>
      </c>
      <c r="K182" s="71" t="s">
        <v>1</v>
      </c>
      <c r="L182" s="74"/>
      <c r="M182" s="174" t="s">
        <v>1</v>
      </c>
      <c r="N182" s="175" t="s">
        <v>33</v>
      </c>
      <c r="O182" s="176">
        <v>0</v>
      </c>
      <c r="P182" s="176">
        <f>O182*H182</f>
        <v>0</v>
      </c>
      <c r="Q182" s="176">
        <v>0</v>
      </c>
      <c r="R182" s="176">
        <f>Q182*H182</f>
        <v>0</v>
      </c>
      <c r="S182" s="176">
        <v>0</v>
      </c>
      <c r="T182" s="176">
        <f>S182*H182</f>
        <v>0</v>
      </c>
      <c r="U182" s="177" t="s">
        <v>1</v>
      </c>
      <c r="AR182" s="80" t="s">
        <v>79</v>
      </c>
      <c r="AT182" s="80" t="s">
        <v>117</v>
      </c>
      <c r="AU182" s="80" t="s">
        <v>121</v>
      </c>
      <c r="AY182" s="81" t="s">
        <v>114</v>
      </c>
      <c r="BE182" s="82">
        <f>IF(N182="základná",J182,0)</f>
        <v>0</v>
      </c>
      <c r="BF182" s="82">
        <f>IF(N182="znížená",J182,0)</f>
        <v>0</v>
      </c>
      <c r="BG182" s="82">
        <f>IF(N182="zákl. prenesená",J182,0)</f>
        <v>0</v>
      </c>
      <c r="BH182" s="82">
        <f>IF(N182="zníž. prenesená",J182,0)</f>
        <v>0</v>
      </c>
      <c r="BI182" s="82">
        <f>IF(N182="nulová",J182,0)</f>
        <v>0</v>
      </c>
      <c r="BJ182" s="81" t="s">
        <v>121</v>
      </c>
      <c r="BK182" s="83">
        <f>ROUND(I182*H182,3)</f>
        <v>0</v>
      </c>
      <c r="BL182" s="81" t="s">
        <v>79</v>
      </c>
      <c r="BM182" s="80" t="s">
        <v>278</v>
      </c>
    </row>
    <row r="183" spans="2:65" s="79" customFormat="1" ht="6.95" customHeight="1" x14ac:dyDescent="0.2">
      <c r="B183" s="119"/>
      <c r="C183" s="120"/>
      <c r="D183" s="120"/>
      <c r="E183" s="120"/>
      <c r="F183" s="120"/>
      <c r="G183" s="120"/>
      <c r="H183" s="120"/>
      <c r="I183" s="120"/>
      <c r="J183" s="120"/>
      <c r="K183" s="120"/>
      <c r="L183" s="74"/>
    </row>
  </sheetData>
  <autoFilter ref="C126:K182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415"/>
  <sheetViews>
    <sheetView showGridLines="0" tabSelected="1" topLeftCell="A386" workbookViewId="0">
      <selection activeCell="BR393" sqref="BR393"/>
    </sheetView>
  </sheetViews>
  <sheetFormatPr defaultColWidth="9.1640625" defaultRowHeight="11.25" x14ac:dyDescent="0.2"/>
  <cols>
    <col min="1" max="1" width="8.33203125" style="89" customWidth="1"/>
    <col min="2" max="2" width="1.6640625" style="89" customWidth="1"/>
    <col min="3" max="3" width="4.6640625" style="89" customWidth="1"/>
    <col min="4" max="4" width="4.33203125" style="89" customWidth="1"/>
    <col min="5" max="5" width="17.1640625" style="89" customWidth="1"/>
    <col min="6" max="6" width="50.83203125" style="89" customWidth="1"/>
    <col min="7" max="7" width="7" style="89" customWidth="1"/>
    <col min="8" max="8" width="11.5" style="89" customWidth="1"/>
    <col min="9" max="10" width="20.1640625" style="89" customWidth="1"/>
    <col min="11" max="11" width="20.1640625" style="89" hidden="1" customWidth="1"/>
    <col min="12" max="12" width="9.33203125" style="89" customWidth="1"/>
    <col min="13" max="13" width="10.83203125" style="89" hidden="1" customWidth="1"/>
    <col min="14" max="14" width="9.1640625" style="89" hidden="1" customWidth="1"/>
    <col min="15" max="21" width="14.1640625" style="89" hidden="1" customWidth="1"/>
    <col min="22" max="22" width="12.33203125" style="89" hidden="1" customWidth="1"/>
    <col min="23" max="23" width="16.33203125" style="89" hidden="1" customWidth="1"/>
    <col min="24" max="24" width="12.33203125" style="89" hidden="1" customWidth="1"/>
    <col min="25" max="25" width="15" style="89" hidden="1" customWidth="1"/>
    <col min="26" max="26" width="11" style="89" hidden="1" customWidth="1"/>
    <col min="27" max="27" width="15" style="89" hidden="1" customWidth="1"/>
    <col min="28" max="28" width="16.33203125" style="89" hidden="1" customWidth="1"/>
    <col min="29" max="29" width="11" style="89" hidden="1" customWidth="1"/>
    <col min="30" max="30" width="15" style="89" hidden="1" customWidth="1"/>
    <col min="31" max="31" width="16.33203125" style="89" hidden="1" customWidth="1"/>
    <col min="32" max="43" width="0" style="89" hidden="1" customWidth="1"/>
    <col min="44" max="57" width="9.1640625" style="89" hidden="1" customWidth="1"/>
    <col min="58" max="58" width="10.1640625" style="89" hidden="1" customWidth="1"/>
    <col min="59" max="62" width="9.1640625" style="89" hidden="1" customWidth="1"/>
    <col min="63" max="63" width="10.1640625" style="89" hidden="1" customWidth="1"/>
    <col min="64" max="65" width="9.1640625" style="89" hidden="1" customWidth="1"/>
    <col min="66" max="66" width="0" style="89" hidden="1" customWidth="1"/>
    <col min="67" max="16384" width="9.1640625" style="89"/>
  </cols>
  <sheetData>
    <row r="1" spans="1:46" x14ac:dyDescent="0.2">
      <c r="A1" s="88"/>
    </row>
    <row r="2" spans="1:46" ht="36.950000000000003" customHeight="1" x14ac:dyDescent="0.2">
      <c r="L2" s="250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81" t="s">
        <v>77</v>
      </c>
    </row>
    <row r="3" spans="1:46" ht="6.95" customHeight="1" x14ac:dyDescent="0.2">
      <c r="B3" s="90"/>
      <c r="C3" s="91"/>
      <c r="D3" s="91"/>
      <c r="E3" s="91"/>
      <c r="F3" s="91"/>
      <c r="G3" s="91"/>
      <c r="H3" s="91"/>
      <c r="I3" s="91"/>
      <c r="J3" s="91"/>
      <c r="K3" s="91"/>
      <c r="L3" s="92"/>
      <c r="AT3" s="81" t="s">
        <v>67</v>
      </c>
    </row>
    <row r="4" spans="1:46" ht="24.95" customHeight="1" x14ac:dyDescent="0.2">
      <c r="B4" s="92"/>
      <c r="D4" s="93" t="s">
        <v>80</v>
      </c>
      <c r="L4" s="92"/>
      <c r="M4" s="94" t="s">
        <v>9</v>
      </c>
      <c r="AT4" s="81" t="s">
        <v>3</v>
      </c>
    </row>
    <row r="5" spans="1:46" ht="6.95" customHeight="1" x14ac:dyDescent="0.2">
      <c r="B5" s="92"/>
      <c r="L5" s="92"/>
    </row>
    <row r="6" spans="1:46" ht="12" customHeight="1" x14ac:dyDescent="0.2">
      <c r="B6" s="92"/>
      <c r="D6" s="95" t="s">
        <v>12</v>
      </c>
      <c r="L6" s="92"/>
    </row>
    <row r="7" spans="1:46" ht="16.5" customHeight="1" x14ac:dyDescent="0.2">
      <c r="B7" s="92"/>
      <c r="E7" s="248" t="str">
        <f>'Rekapitulácia stavby'!K6</f>
        <v>SOŠ Tornaľa-modernizácia odborného vzdelávania-budova bývalej MŠ</v>
      </c>
      <c r="F7" s="249"/>
      <c r="G7" s="249"/>
      <c r="H7" s="249"/>
      <c r="L7" s="92"/>
    </row>
    <row r="8" spans="1:46" s="79" customFormat="1" ht="12" customHeight="1" x14ac:dyDescent="0.2">
      <c r="B8" s="74"/>
      <c r="D8" s="95" t="s">
        <v>81</v>
      </c>
      <c r="L8" s="74"/>
      <c r="W8" s="180" t="s">
        <v>1005</v>
      </c>
    </row>
    <row r="9" spans="1:46" s="79" customFormat="1" ht="36.950000000000003" customHeight="1" x14ac:dyDescent="0.2">
      <c r="B9" s="74"/>
      <c r="E9" s="246" t="s">
        <v>1004</v>
      </c>
      <c r="F9" s="247"/>
      <c r="G9" s="247"/>
      <c r="H9" s="247"/>
      <c r="L9" s="74"/>
    </row>
    <row r="10" spans="1:46" s="79" customFormat="1" x14ac:dyDescent="0.2">
      <c r="B10" s="74"/>
      <c r="L10" s="74"/>
    </row>
    <row r="11" spans="1:46" s="79" customFormat="1" ht="12" customHeight="1" x14ac:dyDescent="0.2">
      <c r="B11" s="74"/>
      <c r="D11" s="95" t="s">
        <v>13</v>
      </c>
      <c r="F11" s="96" t="s">
        <v>1</v>
      </c>
      <c r="I11" s="95" t="s">
        <v>14</v>
      </c>
      <c r="J11" s="96" t="s">
        <v>1</v>
      </c>
      <c r="L11" s="74"/>
    </row>
    <row r="12" spans="1:46" s="79" customFormat="1" ht="12" customHeight="1" x14ac:dyDescent="0.2">
      <c r="B12" s="74"/>
      <c r="D12" s="95" t="s">
        <v>15</v>
      </c>
      <c r="F12" s="184" t="s">
        <v>1044</v>
      </c>
      <c r="I12" s="95" t="s">
        <v>17</v>
      </c>
      <c r="J12" s="97">
        <f>'Rekapitulácia stavby'!AN8</f>
        <v>44466</v>
      </c>
      <c r="L12" s="74"/>
    </row>
    <row r="13" spans="1:46" s="79" customFormat="1" ht="10.9" customHeight="1" x14ac:dyDescent="0.2">
      <c r="B13" s="74"/>
      <c r="L13" s="74"/>
    </row>
    <row r="14" spans="1:46" s="79" customFormat="1" ht="12" customHeight="1" x14ac:dyDescent="0.2">
      <c r="B14" s="74"/>
      <c r="D14" s="95" t="s">
        <v>18</v>
      </c>
      <c r="F14" s="180" t="s">
        <v>1046</v>
      </c>
      <c r="I14" s="95" t="s">
        <v>19</v>
      </c>
      <c r="J14" s="96" t="str">
        <f>IF('Rekapitulácia stavby'!AN10="","",'Rekapitulácia stavby'!AN10)</f>
        <v/>
      </c>
      <c r="L14" s="74"/>
    </row>
    <row r="15" spans="1:46" s="79" customFormat="1" ht="18" customHeight="1" x14ac:dyDescent="0.2">
      <c r="B15" s="74"/>
      <c r="E15" s="96" t="str">
        <f>IF('Rekapitulácia stavby'!E11="","",'Rekapitulácia stavby'!E11)</f>
        <v xml:space="preserve"> </v>
      </c>
      <c r="I15" s="95" t="s">
        <v>20</v>
      </c>
      <c r="J15" s="96" t="str">
        <f>IF('Rekapitulácia stavby'!AN11="","",'Rekapitulácia stavby'!AN11)</f>
        <v/>
      </c>
      <c r="L15" s="74"/>
    </row>
    <row r="16" spans="1:46" s="79" customFormat="1" ht="6.95" customHeight="1" x14ac:dyDescent="0.2">
      <c r="B16" s="74"/>
      <c r="L16" s="74"/>
    </row>
    <row r="17" spans="2:12" s="79" customFormat="1" ht="12" customHeight="1" x14ac:dyDescent="0.2">
      <c r="B17" s="74"/>
      <c r="D17" s="95" t="s">
        <v>21</v>
      </c>
      <c r="I17" s="95" t="s">
        <v>19</v>
      </c>
      <c r="J17" s="96" t="str">
        <f>'Rekapitulácia stavby'!AN13</f>
        <v/>
      </c>
      <c r="L17" s="74"/>
    </row>
    <row r="18" spans="2:12" s="79" customFormat="1" ht="18" customHeight="1" x14ac:dyDescent="0.2">
      <c r="B18" s="74"/>
      <c r="E18" s="252" t="str">
        <f>'Rekapitulácia stavby'!E14</f>
        <v xml:space="preserve"> </v>
      </c>
      <c r="F18" s="252"/>
      <c r="G18" s="252"/>
      <c r="H18" s="252"/>
      <c r="I18" s="95" t="s">
        <v>20</v>
      </c>
      <c r="J18" s="96" t="str">
        <f>'Rekapitulácia stavby'!AN14</f>
        <v/>
      </c>
      <c r="L18" s="74"/>
    </row>
    <row r="19" spans="2:12" s="79" customFormat="1" ht="6.95" customHeight="1" x14ac:dyDescent="0.2">
      <c r="B19" s="74"/>
      <c r="L19" s="74"/>
    </row>
    <row r="20" spans="2:12" s="79" customFormat="1" ht="12" customHeight="1" x14ac:dyDescent="0.2">
      <c r="B20" s="74"/>
      <c r="D20" s="95" t="s">
        <v>22</v>
      </c>
      <c r="F20" s="180" t="s">
        <v>1047</v>
      </c>
      <c r="I20" s="95" t="s">
        <v>19</v>
      </c>
      <c r="J20" s="96" t="str">
        <f>IF('Rekapitulácia stavby'!AN16="","",'Rekapitulácia stavby'!AN16)</f>
        <v/>
      </c>
      <c r="L20" s="74"/>
    </row>
    <row r="21" spans="2:12" s="79" customFormat="1" ht="18" customHeight="1" x14ac:dyDescent="0.2">
      <c r="B21" s="74"/>
      <c r="E21" s="96" t="str">
        <f>IF('Rekapitulácia stavby'!E17="","",'Rekapitulácia stavby'!E17)</f>
        <v xml:space="preserve"> </v>
      </c>
      <c r="I21" s="95" t="s">
        <v>20</v>
      </c>
      <c r="J21" s="96" t="str">
        <f>IF('Rekapitulácia stavby'!AN17="","",'Rekapitulácia stavby'!AN17)</f>
        <v/>
      </c>
      <c r="L21" s="74"/>
    </row>
    <row r="22" spans="2:12" s="79" customFormat="1" ht="6.95" customHeight="1" x14ac:dyDescent="0.2">
      <c r="B22" s="74"/>
      <c r="L22" s="74"/>
    </row>
    <row r="23" spans="2:12" s="79" customFormat="1" ht="12" customHeight="1" x14ac:dyDescent="0.2">
      <c r="B23" s="74"/>
      <c r="D23" s="95" t="s">
        <v>25</v>
      </c>
      <c r="F23" s="180" t="s">
        <v>1045</v>
      </c>
      <c r="I23" s="95" t="s">
        <v>19</v>
      </c>
      <c r="J23" s="96" t="str">
        <f>IF('Rekapitulácia stavby'!AN19="","",'Rekapitulácia stavby'!AN19)</f>
        <v/>
      </c>
      <c r="L23" s="74"/>
    </row>
    <row r="24" spans="2:12" s="79" customFormat="1" ht="18" customHeight="1" x14ac:dyDescent="0.2">
      <c r="B24" s="74"/>
      <c r="E24" s="96" t="str">
        <f>IF('Rekapitulácia stavby'!E20="","",'Rekapitulácia stavby'!E20)</f>
        <v xml:space="preserve"> </v>
      </c>
      <c r="I24" s="95" t="s">
        <v>20</v>
      </c>
      <c r="J24" s="96" t="str">
        <f>IF('Rekapitulácia stavby'!AN20="","",'Rekapitulácia stavby'!AN20)</f>
        <v/>
      </c>
      <c r="L24" s="74"/>
    </row>
    <row r="25" spans="2:12" s="79" customFormat="1" ht="6.95" customHeight="1" x14ac:dyDescent="0.2">
      <c r="B25" s="74"/>
      <c r="L25" s="74"/>
    </row>
    <row r="26" spans="2:12" s="79" customFormat="1" ht="12" customHeight="1" x14ac:dyDescent="0.2">
      <c r="B26" s="74"/>
      <c r="D26" s="95" t="s">
        <v>26</v>
      </c>
      <c r="L26" s="74"/>
    </row>
    <row r="27" spans="2:12" s="99" customFormat="1" ht="16.5" customHeight="1" x14ac:dyDescent="0.2">
      <c r="B27" s="98"/>
      <c r="E27" s="253" t="s">
        <v>1</v>
      </c>
      <c r="F27" s="253"/>
      <c r="G27" s="253"/>
      <c r="H27" s="253"/>
      <c r="L27" s="98"/>
    </row>
    <row r="28" spans="2:12" s="79" customFormat="1" ht="6.95" customHeight="1" x14ac:dyDescent="0.2">
      <c r="B28" s="74"/>
      <c r="L28" s="74"/>
    </row>
    <row r="29" spans="2:12" s="79" customFormat="1" ht="6.95" customHeight="1" x14ac:dyDescent="0.2">
      <c r="B29" s="74"/>
      <c r="D29" s="100"/>
      <c r="E29" s="100"/>
      <c r="F29" s="100"/>
      <c r="G29" s="100"/>
      <c r="H29" s="100"/>
      <c r="I29" s="100"/>
      <c r="J29" s="100"/>
      <c r="K29" s="100"/>
      <c r="L29" s="74"/>
    </row>
    <row r="30" spans="2:12" s="79" customFormat="1" ht="25.35" customHeight="1" x14ac:dyDescent="0.2">
      <c r="B30" s="74"/>
      <c r="D30" s="101" t="s">
        <v>27</v>
      </c>
      <c r="J30" s="102">
        <f>ROUND(J145, 2)</f>
        <v>0</v>
      </c>
      <c r="L30" s="74"/>
    </row>
    <row r="31" spans="2:12" s="79" customFormat="1" ht="6.95" customHeight="1" x14ac:dyDescent="0.2">
      <c r="B31" s="74"/>
      <c r="D31" s="100"/>
      <c r="E31" s="100"/>
      <c r="F31" s="100"/>
      <c r="G31" s="100"/>
      <c r="H31" s="100"/>
      <c r="I31" s="100"/>
      <c r="J31" s="100"/>
      <c r="K31" s="100"/>
      <c r="L31" s="74"/>
    </row>
    <row r="32" spans="2:12" s="79" customFormat="1" ht="14.45" customHeight="1" x14ac:dyDescent="0.2">
      <c r="B32" s="74"/>
      <c r="F32" s="103" t="s">
        <v>29</v>
      </c>
      <c r="I32" s="103" t="s">
        <v>28</v>
      </c>
      <c r="J32" s="103" t="s">
        <v>30</v>
      </c>
      <c r="L32" s="74"/>
    </row>
    <row r="33" spans="2:12" s="79" customFormat="1" ht="14.45" customHeight="1" x14ac:dyDescent="0.2">
      <c r="B33" s="74"/>
      <c r="D33" s="104" t="s">
        <v>31</v>
      </c>
      <c r="E33" s="95" t="s">
        <v>32</v>
      </c>
      <c r="F33" s="105">
        <f>ROUND((SUM(BE145:BE405)),  2)</f>
        <v>0</v>
      </c>
      <c r="I33" s="106">
        <v>0.2</v>
      </c>
      <c r="J33" s="105">
        <f>ROUND(((SUM(BE145:BE405))*I33),  2)</f>
        <v>0</v>
      </c>
      <c r="L33" s="74"/>
    </row>
    <row r="34" spans="2:12" s="79" customFormat="1" ht="14.45" customHeight="1" x14ac:dyDescent="0.2">
      <c r="B34" s="74"/>
      <c r="E34" s="95" t="s">
        <v>33</v>
      </c>
      <c r="F34" s="105">
        <f>ROUND((SUM(BF145:BF405)),  2)</f>
        <v>0</v>
      </c>
      <c r="I34" s="106">
        <v>0.2</v>
      </c>
      <c r="J34" s="105">
        <f>ROUND(((SUM(BF145:BF405))*I34),  2)</f>
        <v>0</v>
      </c>
      <c r="L34" s="74"/>
    </row>
    <row r="35" spans="2:12" s="79" customFormat="1" ht="14.45" hidden="1" customHeight="1" x14ac:dyDescent="0.2">
      <c r="B35" s="74"/>
      <c r="E35" s="95" t="s">
        <v>34</v>
      </c>
      <c r="F35" s="105">
        <f>ROUND((SUM(BG145:BG405)),  2)</f>
        <v>0</v>
      </c>
      <c r="I35" s="106">
        <v>0.2</v>
      </c>
      <c r="J35" s="105">
        <f>0</f>
        <v>0</v>
      </c>
      <c r="L35" s="74"/>
    </row>
    <row r="36" spans="2:12" s="79" customFormat="1" ht="14.45" hidden="1" customHeight="1" x14ac:dyDescent="0.2">
      <c r="B36" s="74"/>
      <c r="E36" s="95" t="s">
        <v>35</v>
      </c>
      <c r="F36" s="105">
        <f>ROUND((SUM(BH145:BH405)),  2)</f>
        <v>0</v>
      </c>
      <c r="I36" s="106">
        <v>0.2</v>
      </c>
      <c r="J36" s="105">
        <f>0</f>
        <v>0</v>
      </c>
      <c r="L36" s="74"/>
    </row>
    <row r="37" spans="2:12" s="79" customFormat="1" ht="14.45" hidden="1" customHeight="1" x14ac:dyDescent="0.2">
      <c r="B37" s="74"/>
      <c r="E37" s="95" t="s">
        <v>36</v>
      </c>
      <c r="F37" s="105">
        <f>ROUND((SUM(BI145:BI405)),  2)</f>
        <v>0</v>
      </c>
      <c r="I37" s="106">
        <v>0</v>
      </c>
      <c r="J37" s="105">
        <f>0</f>
        <v>0</v>
      </c>
      <c r="L37" s="74"/>
    </row>
    <row r="38" spans="2:12" s="79" customFormat="1" ht="6.95" customHeight="1" x14ac:dyDescent="0.2">
      <c r="B38" s="74"/>
      <c r="L38" s="74"/>
    </row>
    <row r="39" spans="2:12" s="79" customFormat="1" ht="25.35" customHeight="1" x14ac:dyDescent="0.2">
      <c r="B39" s="74"/>
      <c r="D39" s="107" t="s">
        <v>37</v>
      </c>
      <c r="E39" s="108"/>
      <c r="F39" s="108"/>
      <c r="G39" s="109" t="s">
        <v>38</v>
      </c>
      <c r="H39" s="110" t="s">
        <v>39</v>
      </c>
      <c r="I39" s="108"/>
      <c r="J39" s="111">
        <f>SUM(J30:J37)</f>
        <v>0</v>
      </c>
      <c r="K39" s="112"/>
      <c r="L39" s="74"/>
    </row>
    <row r="40" spans="2:12" s="79" customFormat="1" ht="14.45" customHeight="1" x14ac:dyDescent="0.2">
      <c r="B40" s="74"/>
      <c r="L40" s="74"/>
    </row>
    <row r="41" spans="2:12" ht="14.45" customHeight="1" x14ac:dyDescent="0.2">
      <c r="B41" s="92"/>
      <c r="L41" s="92"/>
    </row>
    <row r="42" spans="2:12" ht="14.45" customHeight="1" x14ac:dyDescent="0.2">
      <c r="B42" s="92"/>
      <c r="L42" s="92"/>
    </row>
    <row r="43" spans="2:12" ht="14.45" customHeight="1" x14ac:dyDescent="0.2">
      <c r="B43" s="92"/>
      <c r="L43" s="92"/>
    </row>
    <row r="44" spans="2:12" ht="14.45" customHeight="1" x14ac:dyDescent="0.2">
      <c r="B44" s="92"/>
      <c r="L44" s="92"/>
    </row>
    <row r="45" spans="2:12" ht="14.45" customHeight="1" x14ac:dyDescent="0.2">
      <c r="B45" s="92"/>
      <c r="L45" s="92"/>
    </row>
    <row r="46" spans="2:12" ht="14.45" customHeight="1" x14ac:dyDescent="0.2">
      <c r="B46" s="92"/>
      <c r="L46" s="92"/>
    </row>
    <row r="47" spans="2:12" ht="14.45" customHeight="1" x14ac:dyDescent="0.2">
      <c r="B47" s="92"/>
      <c r="L47" s="92"/>
    </row>
    <row r="48" spans="2:12" ht="14.45" customHeight="1" x14ac:dyDescent="0.2">
      <c r="B48" s="92"/>
      <c r="L48" s="92"/>
    </row>
    <row r="49" spans="2:12" ht="14.45" customHeight="1" x14ac:dyDescent="0.2">
      <c r="B49" s="92"/>
      <c r="L49" s="92"/>
    </row>
    <row r="50" spans="2:12" s="79" customFormat="1" ht="14.45" customHeight="1" x14ac:dyDescent="0.2">
      <c r="B50" s="74"/>
      <c r="D50" s="113" t="s">
        <v>40</v>
      </c>
      <c r="E50" s="114"/>
      <c r="F50" s="114"/>
      <c r="G50" s="113" t="s">
        <v>41</v>
      </c>
      <c r="H50" s="114"/>
      <c r="I50" s="114"/>
      <c r="J50" s="114"/>
      <c r="K50" s="114"/>
      <c r="L50" s="74"/>
    </row>
    <row r="51" spans="2:12" x14ac:dyDescent="0.2">
      <c r="B51" s="92"/>
      <c r="L51" s="92"/>
    </row>
    <row r="52" spans="2:12" x14ac:dyDescent="0.2">
      <c r="B52" s="92"/>
      <c r="L52" s="92"/>
    </row>
    <row r="53" spans="2:12" x14ac:dyDescent="0.2">
      <c r="B53" s="92"/>
      <c r="L53" s="92"/>
    </row>
    <row r="54" spans="2:12" x14ac:dyDescent="0.2">
      <c r="B54" s="92"/>
      <c r="L54" s="92"/>
    </row>
    <row r="55" spans="2:12" x14ac:dyDescent="0.2">
      <c r="B55" s="92"/>
      <c r="L55" s="92"/>
    </row>
    <row r="56" spans="2:12" x14ac:dyDescent="0.2">
      <c r="B56" s="92"/>
      <c r="L56" s="92"/>
    </row>
    <row r="57" spans="2:12" x14ac:dyDescent="0.2">
      <c r="B57" s="92"/>
      <c r="L57" s="92"/>
    </row>
    <row r="58" spans="2:12" x14ac:dyDescent="0.2">
      <c r="B58" s="92"/>
      <c r="L58" s="92"/>
    </row>
    <row r="59" spans="2:12" x14ac:dyDescent="0.2">
      <c r="B59" s="92"/>
      <c r="L59" s="92"/>
    </row>
    <row r="60" spans="2:12" x14ac:dyDescent="0.2">
      <c r="B60" s="92"/>
      <c r="L60" s="92"/>
    </row>
    <row r="61" spans="2:12" s="79" customFormat="1" ht="12.75" x14ac:dyDescent="0.2">
      <c r="B61" s="74"/>
      <c r="D61" s="115" t="s">
        <v>42</v>
      </c>
      <c r="E61" s="116"/>
      <c r="F61" s="117" t="s">
        <v>43</v>
      </c>
      <c r="G61" s="115" t="s">
        <v>42</v>
      </c>
      <c r="H61" s="116"/>
      <c r="I61" s="116"/>
      <c r="J61" s="118" t="s">
        <v>43</v>
      </c>
      <c r="K61" s="116"/>
      <c r="L61" s="74"/>
    </row>
    <row r="62" spans="2:12" x14ac:dyDescent="0.2">
      <c r="B62" s="92"/>
      <c r="L62" s="92"/>
    </row>
    <row r="63" spans="2:12" x14ac:dyDescent="0.2">
      <c r="B63" s="92"/>
      <c r="L63" s="92"/>
    </row>
    <row r="64" spans="2:12" x14ac:dyDescent="0.2">
      <c r="B64" s="92"/>
      <c r="L64" s="92"/>
    </row>
    <row r="65" spans="2:12" s="79" customFormat="1" ht="12.75" x14ac:dyDescent="0.2">
      <c r="B65" s="74"/>
      <c r="D65" s="113" t="s">
        <v>44</v>
      </c>
      <c r="E65" s="114"/>
      <c r="F65" s="114"/>
      <c r="G65" s="113" t="s">
        <v>45</v>
      </c>
      <c r="H65" s="114"/>
      <c r="I65" s="114"/>
      <c r="J65" s="114"/>
      <c r="K65" s="114"/>
      <c r="L65" s="74"/>
    </row>
    <row r="66" spans="2:12" x14ac:dyDescent="0.2">
      <c r="B66" s="92"/>
      <c r="L66" s="92"/>
    </row>
    <row r="67" spans="2:12" x14ac:dyDescent="0.2">
      <c r="B67" s="92"/>
      <c r="L67" s="92"/>
    </row>
    <row r="68" spans="2:12" x14ac:dyDescent="0.2">
      <c r="B68" s="92"/>
      <c r="L68" s="92"/>
    </row>
    <row r="69" spans="2:12" x14ac:dyDescent="0.2">
      <c r="B69" s="92"/>
      <c r="L69" s="92"/>
    </row>
    <row r="70" spans="2:12" x14ac:dyDescent="0.2">
      <c r="B70" s="92"/>
      <c r="L70" s="92"/>
    </row>
    <row r="71" spans="2:12" x14ac:dyDescent="0.2">
      <c r="B71" s="92"/>
      <c r="L71" s="92"/>
    </row>
    <row r="72" spans="2:12" x14ac:dyDescent="0.2">
      <c r="B72" s="92"/>
      <c r="L72" s="92"/>
    </row>
    <row r="73" spans="2:12" x14ac:dyDescent="0.2">
      <c r="B73" s="92"/>
      <c r="L73" s="92"/>
    </row>
    <row r="74" spans="2:12" x14ac:dyDescent="0.2">
      <c r="B74" s="92"/>
      <c r="L74" s="92"/>
    </row>
    <row r="75" spans="2:12" x14ac:dyDescent="0.2">
      <c r="B75" s="92"/>
      <c r="L75" s="92"/>
    </row>
    <row r="76" spans="2:12" s="79" customFormat="1" ht="12.75" x14ac:dyDescent="0.2">
      <c r="B76" s="74"/>
      <c r="D76" s="115" t="s">
        <v>42</v>
      </c>
      <c r="E76" s="116"/>
      <c r="F76" s="117" t="s">
        <v>43</v>
      </c>
      <c r="G76" s="115" t="s">
        <v>42</v>
      </c>
      <c r="H76" s="116"/>
      <c r="I76" s="116"/>
      <c r="J76" s="118" t="s">
        <v>43</v>
      </c>
      <c r="K76" s="116"/>
      <c r="L76" s="74"/>
    </row>
    <row r="77" spans="2:12" s="79" customFormat="1" ht="14.45" customHeight="1" x14ac:dyDescent="0.2">
      <c r="B77" s="119"/>
      <c r="C77" s="120"/>
      <c r="D77" s="120"/>
      <c r="E77" s="120"/>
      <c r="F77" s="120"/>
      <c r="G77" s="120"/>
      <c r="H77" s="120"/>
      <c r="I77" s="120"/>
      <c r="J77" s="120"/>
      <c r="K77" s="120"/>
      <c r="L77" s="74"/>
    </row>
    <row r="81" spans="2:47" s="79" customFormat="1" ht="6.95" hidden="1" customHeight="1" x14ac:dyDescent="0.2">
      <c r="B81" s="121"/>
      <c r="C81" s="122"/>
      <c r="D81" s="122"/>
      <c r="E81" s="122"/>
      <c r="F81" s="122"/>
      <c r="G81" s="122"/>
      <c r="H81" s="122"/>
      <c r="I81" s="122"/>
      <c r="J81" s="122"/>
      <c r="K81" s="122"/>
      <c r="L81" s="74"/>
    </row>
    <row r="82" spans="2:47" s="79" customFormat="1" ht="24.95" hidden="1" customHeight="1" x14ac:dyDescent="0.2">
      <c r="B82" s="74"/>
      <c r="C82" s="93" t="s">
        <v>83</v>
      </c>
      <c r="L82" s="74"/>
    </row>
    <row r="83" spans="2:47" s="79" customFormat="1" ht="6.95" hidden="1" customHeight="1" x14ac:dyDescent="0.2">
      <c r="B83" s="74"/>
      <c r="L83" s="74"/>
    </row>
    <row r="84" spans="2:47" s="79" customFormat="1" ht="12" hidden="1" customHeight="1" x14ac:dyDescent="0.2">
      <c r="B84" s="74"/>
      <c r="C84" s="95" t="s">
        <v>12</v>
      </c>
      <c r="L84" s="74"/>
    </row>
    <row r="85" spans="2:47" s="79" customFormat="1" ht="16.5" hidden="1" customHeight="1" x14ac:dyDescent="0.2">
      <c r="B85" s="74"/>
      <c r="E85" s="248" t="str">
        <f>E7</f>
        <v>SOŠ Tornaľa-modernizácia odborného vzdelávania-budova bývalej MŠ</v>
      </c>
      <c r="F85" s="249"/>
      <c r="G85" s="249"/>
      <c r="H85" s="249"/>
      <c r="L85" s="74"/>
    </row>
    <row r="86" spans="2:47" s="79" customFormat="1" ht="12" hidden="1" customHeight="1" x14ac:dyDescent="0.2">
      <c r="B86" s="74"/>
      <c r="C86" s="95" t="s">
        <v>81</v>
      </c>
      <c r="L86" s="74"/>
    </row>
    <row r="87" spans="2:47" s="79" customFormat="1" ht="16.5" hidden="1" customHeight="1" x14ac:dyDescent="0.2">
      <c r="B87" s="74"/>
      <c r="E87" s="246" t="str">
        <f>E9</f>
        <v>2 - SO 01 - Budova bývalej MS - architektúra</v>
      </c>
      <c r="F87" s="247"/>
      <c r="G87" s="247"/>
      <c r="H87" s="247"/>
      <c r="L87" s="74"/>
    </row>
    <row r="88" spans="2:47" s="79" customFormat="1" ht="6.95" hidden="1" customHeight="1" x14ac:dyDescent="0.2">
      <c r="B88" s="74"/>
      <c r="L88" s="74"/>
    </row>
    <row r="89" spans="2:47" s="79" customFormat="1" ht="12" hidden="1" customHeight="1" x14ac:dyDescent="0.2">
      <c r="B89" s="74"/>
      <c r="C89" s="95" t="s">
        <v>15</v>
      </c>
      <c r="F89" s="96" t="str">
        <f>F12</f>
        <v xml:space="preserve">Tornaľa </v>
      </c>
      <c r="I89" s="95" t="s">
        <v>17</v>
      </c>
      <c r="J89" s="97">
        <f>IF(J12="","",J12)</f>
        <v>44466</v>
      </c>
      <c r="L89" s="74"/>
    </row>
    <row r="90" spans="2:47" s="79" customFormat="1" ht="6.95" hidden="1" customHeight="1" x14ac:dyDescent="0.2">
      <c r="B90" s="74"/>
      <c r="L90" s="74"/>
    </row>
    <row r="91" spans="2:47" s="79" customFormat="1" ht="15.2" hidden="1" customHeight="1" x14ac:dyDescent="0.2">
      <c r="B91" s="74"/>
      <c r="C91" s="95" t="s">
        <v>18</v>
      </c>
      <c r="F91" s="96" t="str">
        <f>E15</f>
        <v xml:space="preserve"> </v>
      </c>
      <c r="I91" s="95" t="s">
        <v>22</v>
      </c>
      <c r="J91" s="123" t="str">
        <f>E21</f>
        <v xml:space="preserve"> </v>
      </c>
      <c r="L91" s="74"/>
    </row>
    <row r="92" spans="2:47" s="79" customFormat="1" ht="15.2" hidden="1" customHeight="1" x14ac:dyDescent="0.2">
      <c r="B92" s="74"/>
      <c r="C92" s="95" t="s">
        <v>21</v>
      </c>
      <c r="F92" s="96" t="str">
        <f>IF(E18="","",E18)</f>
        <v xml:space="preserve"> </v>
      </c>
      <c r="I92" s="95" t="s">
        <v>25</v>
      </c>
      <c r="J92" s="123" t="str">
        <f>E24</f>
        <v xml:space="preserve"> </v>
      </c>
      <c r="L92" s="74"/>
    </row>
    <row r="93" spans="2:47" s="79" customFormat="1" ht="10.35" hidden="1" customHeight="1" x14ac:dyDescent="0.2">
      <c r="B93" s="74"/>
      <c r="L93" s="74"/>
    </row>
    <row r="94" spans="2:47" s="79" customFormat="1" ht="29.25" hidden="1" customHeight="1" x14ac:dyDescent="0.2">
      <c r="B94" s="74"/>
      <c r="C94" s="80" t="s">
        <v>84</v>
      </c>
      <c r="J94" s="124" t="s">
        <v>85</v>
      </c>
      <c r="L94" s="74"/>
    </row>
    <row r="95" spans="2:47" s="79" customFormat="1" ht="10.35" hidden="1" customHeight="1" x14ac:dyDescent="0.2">
      <c r="B95" s="74"/>
      <c r="L95" s="74"/>
    </row>
    <row r="96" spans="2:47" s="79" customFormat="1" ht="22.9" hidden="1" customHeight="1" x14ac:dyDescent="0.2">
      <c r="B96" s="74"/>
      <c r="C96" s="125" t="s">
        <v>86</v>
      </c>
      <c r="J96" s="102">
        <f>J145</f>
        <v>0</v>
      </c>
      <c r="L96" s="74"/>
      <c r="AU96" s="81" t="s">
        <v>87</v>
      </c>
    </row>
    <row r="97" spans="2:12" s="127" customFormat="1" ht="24.95" hidden="1" customHeight="1" x14ac:dyDescent="0.2">
      <c r="B97" s="126"/>
      <c r="D97" s="128" t="s">
        <v>88</v>
      </c>
      <c r="E97" s="129"/>
      <c r="F97" s="129"/>
      <c r="G97" s="129"/>
      <c r="H97" s="129"/>
      <c r="I97" s="129"/>
      <c r="J97" s="130">
        <f>J146</f>
        <v>0</v>
      </c>
      <c r="L97" s="126"/>
    </row>
    <row r="98" spans="2:12" s="132" customFormat="1" ht="19.899999999999999" hidden="1" customHeight="1" x14ac:dyDescent="0.2">
      <c r="B98" s="131"/>
      <c r="D98" s="133" t="s">
        <v>279</v>
      </c>
      <c r="E98" s="134"/>
      <c r="F98" s="134"/>
      <c r="G98" s="134"/>
      <c r="H98" s="134"/>
      <c r="I98" s="134"/>
      <c r="J98" s="135">
        <f>J147</f>
        <v>0</v>
      </c>
      <c r="L98" s="131"/>
    </row>
    <row r="99" spans="2:12" s="132" customFormat="1" ht="19.899999999999999" hidden="1" customHeight="1" x14ac:dyDescent="0.2">
      <c r="B99" s="131"/>
      <c r="D99" s="133" t="s">
        <v>280</v>
      </c>
      <c r="E99" s="134"/>
      <c r="F99" s="134"/>
      <c r="G99" s="134"/>
      <c r="H99" s="134"/>
      <c r="I99" s="134"/>
      <c r="J99" s="135">
        <f>J158</f>
        <v>0</v>
      </c>
      <c r="L99" s="131"/>
    </row>
    <row r="100" spans="2:12" s="132" customFormat="1" ht="19.899999999999999" hidden="1" customHeight="1" x14ac:dyDescent="0.2">
      <c r="B100" s="131"/>
      <c r="D100" s="133" t="s">
        <v>281</v>
      </c>
      <c r="E100" s="134"/>
      <c r="F100" s="134"/>
      <c r="G100" s="134"/>
      <c r="H100" s="134"/>
      <c r="I100" s="134"/>
      <c r="J100" s="135">
        <f>J164</f>
        <v>0</v>
      </c>
      <c r="L100" s="131"/>
    </row>
    <row r="101" spans="2:12" s="132" customFormat="1" ht="19.899999999999999" hidden="1" customHeight="1" x14ac:dyDescent="0.2">
      <c r="B101" s="131"/>
      <c r="D101" s="133" t="s">
        <v>282</v>
      </c>
      <c r="E101" s="134"/>
      <c r="F101" s="134"/>
      <c r="G101" s="134"/>
      <c r="H101" s="134"/>
      <c r="I101" s="134"/>
      <c r="J101" s="135">
        <f>J179</f>
        <v>0</v>
      </c>
      <c r="L101" s="131"/>
    </row>
    <row r="102" spans="2:12" s="132" customFormat="1" ht="19.899999999999999" hidden="1" customHeight="1" x14ac:dyDescent="0.2">
      <c r="B102" s="131"/>
      <c r="D102" s="133" t="s">
        <v>283</v>
      </c>
      <c r="E102" s="134"/>
      <c r="F102" s="134"/>
      <c r="G102" s="134"/>
      <c r="H102" s="134"/>
      <c r="I102" s="134"/>
      <c r="J102" s="135">
        <f>J191</f>
        <v>0</v>
      </c>
      <c r="L102" s="131"/>
    </row>
    <row r="103" spans="2:12" s="132" customFormat="1" ht="19.899999999999999" hidden="1" customHeight="1" x14ac:dyDescent="0.2">
      <c r="B103" s="131"/>
      <c r="D103" s="133" t="s">
        <v>284</v>
      </c>
      <c r="E103" s="134"/>
      <c r="F103" s="134"/>
      <c r="G103" s="134"/>
      <c r="H103" s="134"/>
      <c r="I103" s="134"/>
      <c r="J103" s="135">
        <f>J201</f>
        <v>0</v>
      </c>
      <c r="L103" s="131"/>
    </row>
    <row r="104" spans="2:12" s="132" customFormat="1" ht="19.899999999999999" hidden="1" customHeight="1" x14ac:dyDescent="0.2">
      <c r="B104" s="131"/>
      <c r="D104" s="133" t="s">
        <v>89</v>
      </c>
      <c r="E104" s="134"/>
      <c r="F104" s="134"/>
      <c r="G104" s="134"/>
      <c r="H104" s="134"/>
      <c r="I104" s="134"/>
      <c r="J104" s="135">
        <f>J222</f>
        <v>0</v>
      </c>
      <c r="L104" s="131"/>
    </row>
    <row r="105" spans="2:12" s="132" customFormat="1" ht="19.899999999999999" hidden="1" customHeight="1" x14ac:dyDescent="0.2">
      <c r="B105" s="131"/>
      <c r="D105" s="133" t="s">
        <v>285</v>
      </c>
      <c r="E105" s="134"/>
      <c r="F105" s="134"/>
      <c r="G105" s="134"/>
      <c r="H105" s="134"/>
      <c r="I105" s="134"/>
      <c r="J105" s="135">
        <f>J232</f>
        <v>0</v>
      </c>
      <c r="L105" s="131"/>
    </row>
    <row r="106" spans="2:12" s="127" customFormat="1" ht="24.95" hidden="1" customHeight="1" x14ac:dyDescent="0.2">
      <c r="B106" s="126"/>
      <c r="D106" s="128" t="s">
        <v>90</v>
      </c>
      <c r="E106" s="129"/>
      <c r="F106" s="129"/>
      <c r="G106" s="129"/>
      <c r="H106" s="129"/>
      <c r="I106" s="129"/>
      <c r="J106" s="130">
        <f>J234</f>
        <v>0</v>
      </c>
      <c r="L106" s="126"/>
    </row>
    <row r="107" spans="2:12" s="132" customFormat="1" ht="19.899999999999999" hidden="1" customHeight="1" x14ac:dyDescent="0.2">
      <c r="B107" s="131"/>
      <c r="D107" s="133" t="s">
        <v>286</v>
      </c>
      <c r="E107" s="134"/>
      <c r="F107" s="134"/>
      <c r="G107" s="134"/>
      <c r="H107" s="134"/>
      <c r="I107" s="134"/>
      <c r="J107" s="135">
        <f>J235</f>
        <v>0</v>
      </c>
      <c r="L107" s="131"/>
    </row>
    <row r="108" spans="2:12" s="132" customFormat="1" ht="19.899999999999999" hidden="1" customHeight="1" x14ac:dyDescent="0.2">
      <c r="B108" s="131"/>
      <c r="D108" s="133" t="s">
        <v>287</v>
      </c>
      <c r="E108" s="134"/>
      <c r="F108" s="134"/>
      <c r="G108" s="134"/>
      <c r="H108" s="134"/>
      <c r="I108" s="134"/>
      <c r="J108" s="135">
        <f>J248</f>
        <v>0</v>
      </c>
      <c r="L108" s="131"/>
    </row>
    <row r="109" spans="2:12" s="132" customFormat="1" ht="19.899999999999999" hidden="1" customHeight="1" x14ac:dyDescent="0.2">
      <c r="B109" s="131"/>
      <c r="D109" s="133" t="s">
        <v>288</v>
      </c>
      <c r="E109" s="134"/>
      <c r="F109" s="134"/>
      <c r="G109" s="134"/>
      <c r="H109" s="134"/>
      <c r="I109" s="134"/>
      <c r="J109" s="135">
        <f>J272</f>
        <v>0</v>
      </c>
      <c r="L109" s="131"/>
    </row>
    <row r="110" spans="2:12" s="132" customFormat="1" ht="19.899999999999999" hidden="1" customHeight="1" x14ac:dyDescent="0.2">
      <c r="B110" s="131"/>
      <c r="D110" s="133" t="s">
        <v>91</v>
      </c>
      <c r="E110" s="134"/>
      <c r="F110" s="134"/>
      <c r="G110" s="134"/>
      <c r="H110" s="134"/>
      <c r="I110" s="134"/>
      <c r="J110" s="135">
        <f>J278</f>
        <v>0</v>
      </c>
      <c r="L110" s="131"/>
    </row>
    <row r="111" spans="2:12" s="132" customFormat="1" ht="19.899999999999999" hidden="1" customHeight="1" x14ac:dyDescent="0.2">
      <c r="B111" s="131"/>
      <c r="D111" s="133" t="s">
        <v>92</v>
      </c>
      <c r="E111" s="134"/>
      <c r="F111" s="134"/>
      <c r="G111" s="134"/>
      <c r="H111" s="134"/>
      <c r="I111" s="134"/>
      <c r="J111" s="135">
        <f>J282</f>
        <v>0</v>
      </c>
      <c r="L111" s="131"/>
    </row>
    <row r="112" spans="2:12" s="132" customFormat="1" ht="19.899999999999999" hidden="1" customHeight="1" x14ac:dyDescent="0.2">
      <c r="B112" s="131"/>
      <c r="D112" s="133" t="s">
        <v>93</v>
      </c>
      <c r="E112" s="134"/>
      <c r="F112" s="134"/>
      <c r="G112" s="134"/>
      <c r="H112" s="134"/>
      <c r="I112" s="134"/>
      <c r="J112" s="135">
        <f>J300</f>
        <v>0</v>
      </c>
      <c r="L112" s="131"/>
    </row>
    <row r="113" spans="2:12" s="132" customFormat="1" ht="19.899999999999999" hidden="1" customHeight="1" x14ac:dyDescent="0.2">
      <c r="B113" s="131"/>
      <c r="D113" s="133" t="s">
        <v>94</v>
      </c>
      <c r="E113" s="134"/>
      <c r="F113" s="134"/>
      <c r="G113" s="134"/>
      <c r="H113" s="134"/>
      <c r="I113" s="134"/>
      <c r="J113" s="135">
        <f>J304</f>
        <v>0</v>
      </c>
      <c r="L113" s="131"/>
    </row>
    <row r="114" spans="2:12" s="132" customFormat="1" ht="19.899999999999999" hidden="1" customHeight="1" x14ac:dyDescent="0.2">
      <c r="B114" s="131"/>
      <c r="D114" s="133" t="s">
        <v>96</v>
      </c>
      <c r="E114" s="134"/>
      <c r="F114" s="134"/>
      <c r="G114" s="134"/>
      <c r="H114" s="134"/>
      <c r="I114" s="134"/>
      <c r="J114" s="135">
        <f>J321</f>
        <v>0</v>
      </c>
      <c r="L114" s="131"/>
    </row>
    <row r="115" spans="2:12" s="132" customFormat="1" ht="19.899999999999999" hidden="1" customHeight="1" x14ac:dyDescent="0.2">
      <c r="B115" s="131"/>
      <c r="D115" s="133" t="s">
        <v>97</v>
      </c>
      <c r="E115" s="134"/>
      <c r="F115" s="134"/>
      <c r="G115" s="134"/>
      <c r="H115" s="134"/>
      <c r="I115" s="134"/>
      <c r="J115" s="135">
        <f>J350</f>
        <v>0</v>
      </c>
      <c r="L115" s="131"/>
    </row>
    <row r="116" spans="2:12" s="132" customFormat="1" ht="19.899999999999999" hidden="1" customHeight="1" x14ac:dyDescent="0.2">
      <c r="B116" s="131"/>
      <c r="D116" s="133" t="s">
        <v>289</v>
      </c>
      <c r="E116" s="134"/>
      <c r="F116" s="134"/>
      <c r="G116" s="134"/>
      <c r="H116" s="134"/>
      <c r="I116" s="134"/>
      <c r="J116" s="135">
        <f>J365</f>
        <v>0</v>
      </c>
      <c r="L116" s="131"/>
    </row>
    <row r="117" spans="2:12" s="132" customFormat="1" ht="19.899999999999999" hidden="1" customHeight="1" x14ac:dyDescent="0.2">
      <c r="B117" s="131"/>
      <c r="D117" s="133" t="s">
        <v>290</v>
      </c>
      <c r="E117" s="134"/>
      <c r="F117" s="134"/>
      <c r="G117" s="134"/>
      <c r="H117" s="134"/>
      <c r="I117" s="134"/>
      <c r="J117" s="135">
        <f>J371</f>
        <v>0</v>
      </c>
      <c r="L117" s="131"/>
    </row>
    <row r="118" spans="2:12" s="132" customFormat="1" ht="19.899999999999999" hidden="1" customHeight="1" x14ac:dyDescent="0.2">
      <c r="B118" s="131"/>
      <c r="D118" s="133" t="s">
        <v>98</v>
      </c>
      <c r="E118" s="134"/>
      <c r="F118" s="134"/>
      <c r="G118" s="134"/>
      <c r="H118" s="134"/>
      <c r="I118" s="134"/>
      <c r="J118" s="135">
        <f>J375</f>
        <v>0</v>
      </c>
      <c r="L118" s="131"/>
    </row>
    <row r="119" spans="2:12" s="132" customFormat="1" ht="19.899999999999999" hidden="1" customHeight="1" x14ac:dyDescent="0.2">
      <c r="B119" s="131"/>
      <c r="D119" s="133" t="s">
        <v>291</v>
      </c>
      <c r="E119" s="134"/>
      <c r="F119" s="134"/>
      <c r="G119" s="134"/>
      <c r="H119" s="134"/>
      <c r="I119" s="134"/>
      <c r="J119" s="135">
        <f>J377</f>
        <v>0</v>
      </c>
      <c r="L119" s="131"/>
    </row>
    <row r="120" spans="2:12" s="132" customFormat="1" ht="19.899999999999999" hidden="1" customHeight="1" x14ac:dyDescent="0.2">
      <c r="B120" s="131"/>
      <c r="D120" s="133" t="s">
        <v>292</v>
      </c>
      <c r="E120" s="134"/>
      <c r="F120" s="134"/>
      <c r="G120" s="134"/>
      <c r="H120" s="134"/>
      <c r="I120" s="134"/>
      <c r="J120" s="135">
        <f>J380</f>
        <v>0</v>
      </c>
      <c r="L120" s="131"/>
    </row>
    <row r="121" spans="2:12" s="132" customFormat="1" ht="19.899999999999999" hidden="1" customHeight="1" x14ac:dyDescent="0.2">
      <c r="B121" s="131"/>
      <c r="D121" s="133" t="s">
        <v>293</v>
      </c>
      <c r="E121" s="134"/>
      <c r="F121" s="134"/>
      <c r="G121" s="134"/>
      <c r="H121" s="134"/>
      <c r="I121" s="134"/>
      <c r="J121" s="135">
        <f>J384</f>
        <v>0</v>
      </c>
      <c r="L121" s="131"/>
    </row>
    <row r="122" spans="2:12" s="132" customFormat="1" ht="19.899999999999999" hidden="1" customHeight="1" x14ac:dyDescent="0.2">
      <c r="B122" s="131"/>
      <c r="D122" s="133" t="s">
        <v>294</v>
      </c>
      <c r="E122" s="134"/>
      <c r="F122" s="134"/>
      <c r="G122" s="134"/>
      <c r="H122" s="134"/>
      <c r="I122" s="134"/>
      <c r="J122" s="135">
        <f>J388</f>
        <v>0</v>
      </c>
      <c r="L122" s="131"/>
    </row>
    <row r="123" spans="2:12" s="132" customFormat="1" ht="19.899999999999999" hidden="1" customHeight="1" x14ac:dyDescent="0.2">
      <c r="B123" s="131"/>
      <c r="D123" s="133" t="s">
        <v>295</v>
      </c>
      <c r="E123" s="134"/>
      <c r="F123" s="134"/>
      <c r="G123" s="134"/>
      <c r="H123" s="134"/>
      <c r="I123" s="134"/>
      <c r="J123" s="135">
        <f>J390</f>
        <v>0</v>
      </c>
      <c r="L123" s="131"/>
    </row>
    <row r="124" spans="2:12" s="127" customFormat="1" ht="24.95" hidden="1" customHeight="1" x14ac:dyDescent="0.2">
      <c r="B124" s="126"/>
      <c r="D124" s="128" t="s">
        <v>296</v>
      </c>
      <c r="E124" s="129"/>
      <c r="F124" s="129"/>
      <c r="G124" s="129"/>
      <c r="H124" s="129"/>
      <c r="I124" s="129"/>
      <c r="J124" s="130">
        <f>J394</f>
        <v>0</v>
      </c>
      <c r="L124" s="126"/>
    </row>
    <row r="125" spans="2:12" s="127" customFormat="1" ht="24.95" hidden="1" customHeight="1" x14ac:dyDescent="0.2">
      <c r="B125" s="126"/>
      <c r="D125" s="128" t="s">
        <v>297</v>
      </c>
      <c r="E125" s="129"/>
      <c r="F125" s="129"/>
      <c r="G125" s="129"/>
      <c r="H125" s="129"/>
      <c r="I125" s="129"/>
      <c r="J125" s="130">
        <f>J400</f>
        <v>0</v>
      </c>
      <c r="L125" s="126"/>
    </row>
    <row r="126" spans="2:12" s="79" customFormat="1" ht="21.75" hidden="1" customHeight="1" x14ac:dyDescent="0.2">
      <c r="B126" s="74"/>
      <c r="L126" s="74"/>
    </row>
    <row r="127" spans="2:12" s="79" customFormat="1" ht="6.95" hidden="1" customHeight="1" x14ac:dyDescent="0.2">
      <c r="B127" s="119"/>
      <c r="C127" s="120"/>
      <c r="D127" s="120"/>
      <c r="E127" s="120"/>
      <c r="F127" s="120"/>
      <c r="G127" s="120"/>
      <c r="H127" s="120"/>
      <c r="I127" s="120"/>
      <c r="J127" s="120"/>
      <c r="K127" s="120"/>
      <c r="L127" s="74"/>
    </row>
    <row r="128" spans="2:12" hidden="1" x14ac:dyDescent="0.2"/>
    <row r="129" spans="2:58" hidden="1" x14ac:dyDescent="0.2"/>
    <row r="130" spans="2:58" hidden="1" x14ac:dyDescent="0.2"/>
    <row r="131" spans="2:58" s="79" customFormat="1" ht="6.95" customHeight="1" x14ac:dyDescent="0.2">
      <c r="B131" s="121"/>
      <c r="C131" s="122"/>
      <c r="D131" s="122"/>
      <c r="E131" s="122"/>
      <c r="F131" s="122"/>
      <c r="G131" s="122"/>
      <c r="H131" s="122"/>
      <c r="I131" s="122"/>
      <c r="J131" s="122"/>
      <c r="K131" s="122"/>
      <c r="L131" s="74"/>
    </row>
    <row r="132" spans="2:58" s="79" customFormat="1" ht="24.95" customHeight="1" x14ac:dyDescent="0.2">
      <c r="B132" s="74"/>
      <c r="C132" s="93" t="s">
        <v>99</v>
      </c>
      <c r="L132" s="74"/>
    </row>
    <row r="133" spans="2:58" s="79" customFormat="1" ht="6.95" customHeight="1" x14ac:dyDescent="0.2">
      <c r="B133" s="74"/>
      <c r="L133" s="74"/>
    </row>
    <row r="134" spans="2:58" s="79" customFormat="1" ht="12" customHeight="1" x14ac:dyDescent="0.2">
      <c r="B134" s="74"/>
      <c r="C134" s="95" t="s">
        <v>12</v>
      </c>
      <c r="L134" s="74"/>
    </row>
    <row r="135" spans="2:58" s="79" customFormat="1" ht="16.5" customHeight="1" x14ac:dyDescent="0.2">
      <c r="B135" s="74"/>
      <c r="E135" s="248" t="str">
        <f>E7</f>
        <v>SOŠ Tornaľa-modernizácia odborného vzdelávania-budova bývalej MŠ</v>
      </c>
      <c r="F135" s="249"/>
      <c r="G135" s="249"/>
      <c r="H135" s="249"/>
      <c r="L135" s="74"/>
    </row>
    <row r="136" spans="2:58" s="79" customFormat="1" ht="12" customHeight="1" x14ac:dyDescent="0.2">
      <c r="B136" s="74"/>
      <c r="C136" s="95" t="s">
        <v>81</v>
      </c>
      <c r="L136" s="74"/>
    </row>
    <row r="137" spans="2:58" s="79" customFormat="1" ht="16.5" customHeight="1" x14ac:dyDescent="0.2">
      <c r="B137" s="74"/>
      <c r="E137" s="246" t="str">
        <f>E9</f>
        <v>2 - SO 01 - Budova bývalej MS - architektúra</v>
      </c>
      <c r="F137" s="247"/>
      <c r="G137" s="247"/>
      <c r="H137" s="247"/>
      <c r="L137" s="74"/>
    </row>
    <row r="138" spans="2:58" s="79" customFormat="1" ht="6.95" customHeight="1" x14ac:dyDescent="0.2">
      <c r="B138" s="74"/>
      <c r="L138" s="74"/>
    </row>
    <row r="139" spans="2:58" s="79" customFormat="1" ht="12" customHeight="1" x14ac:dyDescent="0.2">
      <c r="B139" s="74"/>
      <c r="C139" s="95" t="s">
        <v>15</v>
      </c>
      <c r="F139" s="96" t="str">
        <f>F12</f>
        <v xml:space="preserve">Tornaľa </v>
      </c>
      <c r="I139" s="95" t="s">
        <v>17</v>
      </c>
      <c r="J139" s="97">
        <f>IF(J12="","",J12)</f>
        <v>44466</v>
      </c>
      <c r="L139" s="74"/>
    </row>
    <row r="140" spans="2:58" s="79" customFormat="1" ht="6.95" customHeight="1" x14ac:dyDescent="0.2">
      <c r="B140" s="74"/>
      <c r="L140" s="74"/>
    </row>
    <row r="141" spans="2:58" s="79" customFormat="1" ht="15.2" customHeight="1" x14ac:dyDescent="0.2">
      <c r="B141" s="74"/>
      <c r="C141" s="95" t="s">
        <v>18</v>
      </c>
      <c r="F141" s="96" t="str">
        <f>E15</f>
        <v xml:space="preserve"> </v>
      </c>
      <c r="I141" s="95" t="s">
        <v>22</v>
      </c>
      <c r="J141" s="123" t="str">
        <f>E21</f>
        <v xml:space="preserve"> </v>
      </c>
      <c r="L141" s="74"/>
    </row>
    <row r="142" spans="2:58" s="79" customFormat="1" ht="15.2" customHeight="1" x14ac:dyDescent="0.2">
      <c r="B142" s="74"/>
      <c r="C142" s="95" t="s">
        <v>21</v>
      </c>
      <c r="F142" s="96" t="str">
        <f>IF(E18="","",E18)</f>
        <v xml:space="preserve"> </v>
      </c>
      <c r="I142" s="95" t="s">
        <v>25</v>
      </c>
      <c r="J142" s="123" t="str">
        <f>E24</f>
        <v xml:space="preserve"> </v>
      </c>
      <c r="L142" s="74"/>
    </row>
    <row r="143" spans="2:58" s="79" customFormat="1" ht="10.35" customHeight="1" x14ac:dyDescent="0.2">
      <c r="B143" s="74"/>
      <c r="L143" s="74"/>
    </row>
    <row r="144" spans="2:58" s="144" customFormat="1" ht="29.25" customHeight="1" x14ac:dyDescent="0.2">
      <c r="B144" s="136"/>
      <c r="C144" s="137" t="s">
        <v>100</v>
      </c>
      <c r="D144" s="138" t="s">
        <v>52</v>
      </c>
      <c r="E144" s="138" t="s">
        <v>48</v>
      </c>
      <c r="F144" s="138" t="s">
        <v>49</v>
      </c>
      <c r="G144" s="138" t="s">
        <v>101</v>
      </c>
      <c r="H144" s="138" t="s">
        <v>102</v>
      </c>
      <c r="I144" s="138" t="s">
        <v>103</v>
      </c>
      <c r="J144" s="139" t="s">
        <v>85</v>
      </c>
      <c r="K144" s="140" t="s">
        <v>104</v>
      </c>
      <c r="L144" s="136"/>
      <c r="M144" s="141" t="s">
        <v>1</v>
      </c>
      <c r="N144" s="142" t="s">
        <v>31</v>
      </c>
      <c r="O144" s="142" t="s">
        <v>105</v>
      </c>
      <c r="P144" s="142" t="s">
        <v>106</v>
      </c>
      <c r="Q144" s="142" t="s">
        <v>107</v>
      </c>
      <c r="R144" s="142" t="s">
        <v>108</v>
      </c>
      <c r="S144" s="142" t="s">
        <v>109</v>
      </c>
      <c r="T144" s="142" t="s">
        <v>110</v>
      </c>
      <c r="U144" s="143" t="s">
        <v>111</v>
      </c>
      <c r="BF144" s="179"/>
    </row>
    <row r="145" spans="2:65" s="79" customFormat="1" ht="22.9" customHeight="1" x14ac:dyDescent="0.25">
      <c r="B145" s="74"/>
      <c r="C145" s="145" t="s">
        <v>86</v>
      </c>
      <c r="J145" s="146">
        <f>BK145</f>
        <v>0</v>
      </c>
      <c r="L145" s="74"/>
      <c r="M145" s="147"/>
      <c r="N145" s="100"/>
      <c r="O145" s="100"/>
      <c r="P145" s="148">
        <f>P146+P234+P394+P400</f>
        <v>826.03344247500002</v>
      </c>
      <c r="Q145" s="100"/>
      <c r="R145" s="148">
        <f>R146+R234+R394+R400</f>
        <v>70.516271140000001</v>
      </c>
      <c r="S145" s="100"/>
      <c r="T145" s="148">
        <f>T146+T234+T394+T400</f>
        <v>0</v>
      </c>
      <c r="U145" s="149"/>
      <c r="AT145" s="81" t="s">
        <v>66</v>
      </c>
      <c r="AU145" s="81" t="s">
        <v>87</v>
      </c>
      <c r="BK145" s="150">
        <f>BK146+BK234+BK394+BK400</f>
        <v>0</v>
      </c>
    </row>
    <row r="146" spans="2:65" s="152" customFormat="1" ht="25.9" customHeight="1" x14ac:dyDescent="0.2">
      <c r="B146" s="151"/>
      <c r="D146" s="153" t="s">
        <v>66</v>
      </c>
      <c r="E146" s="154" t="s">
        <v>112</v>
      </c>
      <c r="F146" s="154" t="s">
        <v>113</v>
      </c>
      <c r="J146" s="155">
        <f>BK146</f>
        <v>0</v>
      </c>
      <c r="L146" s="151"/>
      <c r="M146" s="156"/>
      <c r="N146" s="157"/>
      <c r="O146" s="157"/>
      <c r="P146" s="158">
        <f>P147+P158+P164+P179+P191+P201+P222+P232</f>
        <v>571.05432347500005</v>
      </c>
      <c r="Q146" s="157"/>
      <c r="R146" s="158">
        <f>R147+R158+R164+R179+R191+R201+R222+R232</f>
        <v>66.376956919999998</v>
      </c>
      <c r="S146" s="157"/>
      <c r="T146" s="158">
        <f>T147+T158+T164+T179+T191+T201+T222+T232</f>
        <v>0</v>
      </c>
      <c r="U146" s="159"/>
      <c r="AR146" s="153" t="s">
        <v>11</v>
      </c>
      <c r="AT146" s="160" t="s">
        <v>66</v>
      </c>
      <c r="AU146" s="160" t="s">
        <v>67</v>
      </c>
      <c r="AY146" s="153" t="s">
        <v>114</v>
      </c>
      <c r="BK146" s="161">
        <f>BK147+BK158+BK164+BK179+BK191+BK201+BK222+BK232</f>
        <v>0</v>
      </c>
    </row>
    <row r="147" spans="2:65" s="152" customFormat="1" ht="22.9" customHeight="1" x14ac:dyDescent="0.2">
      <c r="B147" s="151"/>
      <c r="D147" s="153" t="s">
        <v>66</v>
      </c>
      <c r="E147" s="162" t="s">
        <v>11</v>
      </c>
      <c r="F147" s="162" t="s">
        <v>298</v>
      </c>
      <c r="J147" s="163">
        <f>BK147</f>
        <v>0</v>
      </c>
      <c r="L147" s="151"/>
      <c r="M147" s="156"/>
      <c r="N147" s="157"/>
      <c r="O147" s="157"/>
      <c r="P147" s="158">
        <f>SUM(P148:P157)</f>
        <v>0</v>
      </c>
      <c r="Q147" s="157"/>
      <c r="R147" s="158">
        <f>SUM(R148:R157)</f>
        <v>0</v>
      </c>
      <c r="S147" s="157"/>
      <c r="T147" s="158">
        <f>SUM(T148:T157)</f>
        <v>0</v>
      </c>
      <c r="U147" s="159"/>
      <c r="AR147" s="153" t="s">
        <v>11</v>
      </c>
      <c r="AT147" s="160" t="s">
        <v>66</v>
      </c>
      <c r="AU147" s="160" t="s">
        <v>11</v>
      </c>
      <c r="AY147" s="153" t="s">
        <v>114</v>
      </c>
      <c r="BK147" s="161">
        <f>SUM(BK148:BK157)</f>
        <v>0</v>
      </c>
    </row>
    <row r="148" spans="2:65" s="79" customFormat="1" ht="24" customHeight="1" x14ac:dyDescent="0.2">
      <c r="B148" s="68"/>
      <c r="C148" s="69" t="s">
        <v>11</v>
      </c>
      <c r="D148" s="69" t="s">
        <v>117</v>
      </c>
      <c r="E148" s="70" t="s">
        <v>299</v>
      </c>
      <c r="F148" s="71" t="s">
        <v>300</v>
      </c>
      <c r="G148" s="72" t="s">
        <v>120</v>
      </c>
      <c r="H148" s="73">
        <v>23.5</v>
      </c>
      <c r="I148" s="73"/>
      <c r="J148" s="73">
        <f t="shared" ref="J148:J157" si="0">ROUND(I148*H148,3)</f>
        <v>0</v>
      </c>
      <c r="K148" s="71" t="s">
        <v>1</v>
      </c>
      <c r="L148" s="74"/>
      <c r="M148" s="75" t="s">
        <v>1</v>
      </c>
      <c r="N148" s="76" t="s">
        <v>33</v>
      </c>
      <c r="O148" s="77">
        <v>0</v>
      </c>
      <c r="P148" s="77">
        <f t="shared" ref="P148:P157" si="1">O148*H148</f>
        <v>0</v>
      </c>
      <c r="Q148" s="77">
        <v>0</v>
      </c>
      <c r="R148" s="77">
        <f t="shared" ref="R148:R157" si="2">Q148*H148</f>
        <v>0</v>
      </c>
      <c r="S148" s="77">
        <v>0</v>
      </c>
      <c r="T148" s="77">
        <f t="shared" ref="T148:T157" si="3">S148*H148</f>
        <v>0</v>
      </c>
      <c r="U148" s="78" t="s">
        <v>1</v>
      </c>
      <c r="AR148" s="80" t="s">
        <v>79</v>
      </c>
      <c r="AT148" s="80" t="s">
        <v>117</v>
      </c>
      <c r="AU148" s="80" t="s">
        <v>121</v>
      </c>
      <c r="AY148" s="81" t="s">
        <v>114</v>
      </c>
      <c r="BE148" s="82">
        <f t="shared" ref="BE148:BE157" si="4">IF(N148="základná",J148,0)</f>
        <v>0</v>
      </c>
      <c r="BF148" s="82">
        <f t="shared" ref="BF148:BF157" si="5">IF(N148="znížená",J148,0)</f>
        <v>0</v>
      </c>
      <c r="BG148" s="82">
        <f t="shared" ref="BG148:BG157" si="6">IF(N148="zákl. prenesená",J148,0)</f>
        <v>0</v>
      </c>
      <c r="BH148" s="82">
        <f t="shared" ref="BH148:BH157" si="7">IF(N148="zníž. prenesená",J148,0)</f>
        <v>0</v>
      </c>
      <c r="BI148" s="82">
        <f t="shared" ref="BI148:BI157" si="8">IF(N148="nulová",J148,0)</f>
        <v>0</v>
      </c>
      <c r="BJ148" s="81" t="s">
        <v>121</v>
      </c>
      <c r="BK148" s="83">
        <f t="shared" ref="BK148:BK157" si="9">ROUND(I148*H148,3)</f>
        <v>0</v>
      </c>
      <c r="BL148" s="81" t="s">
        <v>79</v>
      </c>
      <c r="BM148" s="80" t="s">
        <v>121</v>
      </c>
    </row>
    <row r="149" spans="2:65" s="79" customFormat="1" ht="24" customHeight="1" x14ac:dyDescent="0.2">
      <c r="B149" s="68"/>
      <c r="C149" s="69" t="s">
        <v>121</v>
      </c>
      <c r="D149" s="69" t="s">
        <v>117</v>
      </c>
      <c r="E149" s="70" t="s">
        <v>301</v>
      </c>
      <c r="F149" s="71" t="s">
        <v>302</v>
      </c>
      <c r="G149" s="72" t="s">
        <v>120</v>
      </c>
      <c r="H149" s="73">
        <v>23.5</v>
      </c>
      <c r="I149" s="73"/>
      <c r="J149" s="73">
        <f t="shared" si="0"/>
        <v>0</v>
      </c>
      <c r="K149" s="71" t="s">
        <v>1</v>
      </c>
      <c r="L149" s="74"/>
      <c r="M149" s="75" t="s">
        <v>1</v>
      </c>
      <c r="N149" s="76" t="s">
        <v>33</v>
      </c>
      <c r="O149" s="77">
        <v>0</v>
      </c>
      <c r="P149" s="77">
        <f t="shared" si="1"/>
        <v>0</v>
      </c>
      <c r="Q149" s="77">
        <v>0</v>
      </c>
      <c r="R149" s="77">
        <f t="shared" si="2"/>
        <v>0</v>
      </c>
      <c r="S149" s="77">
        <v>0</v>
      </c>
      <c r="T149" s="77">
        <f t="shared" si="3"/>
        <v>0</v>
      </c>
      <c r="U149" s="78" t="s">
        <v>1</v>
      </c>
      <c r="AR149" s="80" t="s">
        <v>79</v>
      </c>
      <c r="AT149" s="80" t="s">
        <v>117</v>
      </c>
      <c r="AU149" s="80" t="s">
        <v>121</v>
      </c>
      <c r="AY149" s="81" t="s">
        <v>114</v>
      </c>
      <c r="BE149" s="82">
        <f t="shared" si="4"/>
        <v>0</v>
      </c>
      <c r="BF149" s="82">
        <f t="shared" si="5"/>
        <v>0</v>
      </c>
      <c r="BG149" s="82">
        <f t="shared" si="6"/>
        <v>0</v>
      </c>
      <c r="BH149" s="82">
        <f t="shared" si="7"/>
        <v>0</v>
      </c>
      <c r="BI149" s="82">
        <f t="shared" si="8"/>
        <v>0</v>
      </c>
      <c r="BJ149" s="81" t="s">
        <v>121</v>
      </c>
      <c r="BK149" s="83">
        <f t="shared" si="9"/>
        <v>0</v>
      </c>
      <c r="BL149" s="81" t="s">
        <v>79</v>
      </c>
      <c r="BM149" s="80" t="s">
        <v>79</v>
      </c>
    </row>
    <row r="150" spans="2:65" s="79" customFormat="1" ht="16.5" customHeight="1" x14ac:dyDescent="0.2">
      <c r="B150" s="68"/>
      <c r="C150" s="69" t="s">
        <v>78</v>
      </c>
      <c r="D150" s="69" t="s">
        <v>117</v>
      </c>
      <c r="E150" s="70" t="s">
        <v>303</v>
      </c>
      <c r="F150" s="71" t="s">
        <v>304</v>
      </c>
      <c r="G150" s="72" t="s">
        <v>120</v>
      </c>
      <c r="H150" s="73">
        <v>16.779</v>
      </c>
      <c r="I150" s="73"/>
      <c r="J150" s="73">
        <f t="shared" si="0"/>
        <v>0</v>
      </c>
      <c r="K150" s="71" t="s">
        <v>1</v>
      </c>
      <c r="L150" s="74"/>
      <c r="M150" s="75" t="s">
        <v>1</v>
      </c>
      <c r="N150" s="76" t="s">
        <v>33</v>
      </c>
      <c r="O150" s="77">
        <v>0</v>
      </c>
      <c r="P150" s="77">
        <f t="shared" si="1"/>
        <v>0</v>
      </c>
      <c r="Q150" s="77">
        <v>0</v>
      </c>
      <c r="R150" s="77">
        <f t="shared" si="2"/>
        <v>0</v>
      </c>
      <c r="S150" s="77">
        <v>0</v>
      </c>
      <c r="T150" s="77">
        <f t="shared" si="3"/>
        <v>0</v>
      </c>
      <c r="U150" s="78" t="s">
        <v>1</v>
      </c>
      <c r="AR150" s="80" t="s">
        <v>79</v>
      </c>
      <c r="AT150" s="80" t="s">
        <v>117</v>
      </c>
      <c r="AU150" s="80" t="s">
        <v>121</v>
      </c>
      <c r="AY150" s="81" t="s">
        <v>114</v>
      </c>
      <c r="BE150" s="82">
        <f t="shared" si="4"/>
        <v>0</v>
      </c>
      <c r="BF150" s="82">
        <f t="shared" si="5"/>
        <v>0</v>
      </c>
      <c r="BG150" s="82">
        <f t="shared" si="6"/>
        <v>0</v>
      </c>
      <c r="BH150" s="82">
        <f t="shared" si="7"/>
        <v>0</v>
      </c>
      <c r="BI150" s="82">
        <f t="shared" si="8"/>
        <v>0</v>
      </c>
      <c r="BJ150" s="81" t="s">
        <v>121</v>
      </c>
      <c r="BK150" s="83">
        <f t="shared" si="9"/>
        <v>0</v>
      </c>
      <c r="BL150" s="81" t="s">
        <v>79</v>
      </c>
      <c r="BM150" s="80" t="s">
        <v>126</v>
      </c>
    </row>
    <row r="151" spans="2:65" s="79" customFormat="1" ht="36" customHeight="1" x14ac:dyDescent="0.2">
      <c r="B151" s="68"/>
      <c r="C151" s="69" t="s">
        <v>79</v>
      </c>
      <c r="D151" s="69" t="s">
        <v>117</v>
      </c>
      <c r="E151" s="70" t="s">
        <v>305</v>
      </c>
      <c r="F151" s="71" t="s">
        <v>306</v>
      </c>
      <c r="G151" s="72" t="s">
        <v>120</v>
      </c>
      <c r="H151" s="73">
        <v>16.779</v>
      </c>
      <c r="I151" s="73"/>
      <c r="J151" s="73">
        <f t="shared" si="0"/>
        <v>0</v>
      </c>
      <c r="K151" s="71" t="s">
        <v>1</v>
      </c>
      <c r="L151" s="74"/>
      <c r="M151" s="75" t="s">
        <v>1</v>
      </c>
      <c r="N151" s="76" t="s">
        <v>33</v>
      </c>
      <c r="O151" s="77">
        <v>0</v>
      </c>
      <c r="P151" s="77">
        <f t="shared" si="1"/>
        <v>0</v>
      </c>
      <c r="Q151" s="77">
        <v>0</v>
      </c>
      <c r="R151" s="77">
        <f t="shared" si="2"/>
        <v>0</v>
      </c>
      <c r="S151" s="77">
        <v>0</v>
      </c>
      <c r="T151" s="77">
        <f t="shared" si="3"/>
        <v>0</v>
      </c>
      <c r="U151" s="78" t="s">
        <v>1</v>
      </c>
      <c r="AR151" s="80" t="s">
        <v>79</v>
      </c>
      <c r="AT151" s="80" t="s">
        <v>117</v>
      </c>
      <c r="AU151" s="80" t="s">
        <v>121</v>
      </c>
      <c r="AY151" s="81" t="s">
        <v>114</v>
      </c>
      <c r="BE151" s="82">
        <f t="shared" si="4"/>
        <v>0</v>
      </c>
      <c r="BF151" s="82">
        <f t="shared" si="5"/>
        <v>0</v>
      </c>
      <c r="BG151" s="82">
        <f t="shared" si="6"/>
        <v>0</v>
      </c>
      <c r="BH151" s="82">
        <f t="shared" si="7"/>
        <v>0</v>
      </c>
      <c r="BI151" s="82">
        <f t="shared" si="8"/>
        <v>0</v>
      </c>
      <c r="BJ151" s="81" t="s">
        <v>121</v>
      </c>
      <c r="BK151" s="83">
        <f t="shared" si="9"/>
        <v>0</v>
      </c>
      <c r="BL151" s="81" t="s">
        <v>79</v>
      </c>
      <c r="BM151" s="80" t="s">
        <v>130</v>
      </c>
    </row>
    <row r="152" spans="2:65" s="79" customFormat="1" ht="24" customHeight="1" x14ac:dyDescent="0.2">
      <c r="B152" s="68"/>
      <c r="C152" s="69" t="s">
        <v>131</v>
      </c>
      <c r="D152" s="69" t="s">
        <v>117</v>
      </c>
      <c r="E152" s="70" t="s">
        <v>307</v>
      </c>
      <c r="F152" s="71" t="s">
        <v>308</v>
      </c>
      <c r="G152" s="72" t="s">
        <v>120</v>
      </c>
      <c r="H152" s="73">
        <v>64.167000000000002</v>
      </c>
      <c r="I152" s="73"/>
      <c r="J152" s="73">
        <f t="shared" si="0"/>
        <v>0</v>
      </c>
      <c r="K152" s="71" t="s">
        <v>1</v>
      </c>
      <c r="L152" s="74"/>
      <c r="M152" s="75" t="s">
        <v>1</v>
      </c>
      <c r="N152" s="76" t="s">
        <v>33</v>
      </c>
      <c r="O152" s="77">
        <v>0</v>
      </c>
      <c r="P152" s="77">
        <f t="shared" si="1"/>
        <v>0</v>
      </c>
      <c r="Q152" s="77">
        <v>0</v>
      </c>
      <c r="R152" s="77">
        <f t="shared" si="2"/>
        <v>0</v>
      </c>
      <c r="S152" s="77">
        <v>0</v>
      </c>
      <c r="T152" s="77">
        <f t="shared" si="3"/>
        <v>0</v>
      </c>
      <c r="U152" s="78" t="s">
        <v>1</v>
      </c>
      <c r="AR152" s="80" t="s">
        <v>79</v>
      </c>
      <c r="AT152" s="80" t="s">
        <v>117</v>
      </c>
      <c r="AU152" s="80" t="s">
        <v>121</v>
      </c>
      <c r="AY152" s="81" t="s">
        <v>114</v>
      </c>
      <c r="BE152" s="82">
        <f t="shared" si="4"/>
        <v>0</v>
      </c>
      <c r="BF152" s="82">
        <f t="shared" si="5"/>
        <v>0</v>
      </c>
      <c r="BG152" s="82">
        <f t="shared" si="6"/>
        <v>0</v>
      </c>
      <c r="BH152" s="82">
        <f t="shared" si="7"/>
        <v>0</v>
      </c>
      <c r="BI152" s="82">
        <f t="shared" si="8"/>
        <v>0</v>
      </c>
      <c r="BJ152" s="81" t="s">
        <v>121</v>
      </c>
      <c r="BK152" s="83">
        <f t="shared" si="9"/>
        <v>0</v>
      </c>
      <c r="BL152" s="81" t="s">
        <v>79</v>
      </c>
      <c r="BM152" s="80" t="s">
        <v>134</v>
      </c>
    </row>
    <row r="153" spans="2:65" s="79" customFormat="1" ht="16.5" customHeight="1" x14ac:dyDescent="0.2">
      <c r="B153" s="68"/>
      <c r="C153" s="69" t="s">
        <v>126</v>
      </c>
      <c r="D153" s="69" t="s">
        <v>117</v>
      </c>
      <c r="E153" s="70" t="s">
        <v>309</v>
      </c>
      <c r="F153" s="71" t="s">
        <v>310</v>
      </c>
      <c r="G153" s="72" t="s">
        <v>120</v>
      </c>
      <c r="H153" s="73">
        <v>53.976999999999997</v>
      </c>
      <c r="I153" s="73"/>
      <c r="J153" s="73">
        <f t="shared" si="0"/>
        <v>0</v>
      </c>
      <c r="K153" s="71" t="s">
        <v>1</v>
      </c>
      <c r="L153" s="74"/>
      <c r="M153" s="75" t="s">
        <v>1</v>
      </c>
      <c r="N153" s="76" t="s">
        <v>33</v>
      </c>
      <c r="O153" s="77">
        <v>0</v>
      </c>
      <c r="P153" s="77">
        <f t="shared" si="1"/>
        <v>0</v>
      </c>
      <c r="Q153" s="77">
        <v>0</v>
      </c>
      <c r="R153" s="77">
        <f t="shared" si="2"/>
        <v>0</v>
      </c>
      <c r="S153" s="77">
        <v>0</v>
      </c>
      <c r="T153" s="77">
        <f t="shared" si="3"/>
        <v>0</v>
      </c>
      <c r="U153" s="78" t="s">
        <v>1</v>
      </c>
      <c r="AR153" s="80" t="s">
        <v>79</v>
      </c>
      <c r="AT153" s="80" t="s">
        <v>117</v>
      </c>
      <c r="AU153" s="80" t="s">
        <v>121</v>
      </c>
      <c r="AY153" s="81" t="s">
        <v>114</v>
      </c>
      <c r="BE153" s="82">
        <f t="shared" si="4"/>
        <v>0</v>
      </c>
      <c r="BF153" s="82">
        <f t="shared" si="5"/>
        <v>0</v>
      </c>
      <c r="BG153" s="82">
        <f t="shared" si="6"/>
        <v>0</v>
      </c>
      <c r="BH153" s="82">
        <f t="shared" si="7"/>
        <v>0</v>
      </c>
      <c r="BI153" s="82">
        <f t="shared" si="8"/>
        <v>0</v>
      </c>
      <c r="BJ153" s="81" t="s">
        <v>121</v>
      </c>
      <c r="BK153" s="83">
        <f t="shared" si="9"/>
        <v>0</v>
      </c>
      <c r="BL153" s="81" t="s">
        <v>79</v>
      </c>
      <c r="BM153" s="80" t="s">
        <v>138</v>
      </c>
    </row>
    <row r="154" spans="2:65" s="79" customFormat="1" ht="24" customHeight="1" x14ac:dyDescent="0.2">
      <c r="B154" s="68"/>
      <c r="C154" s="69" t="s">
        <v>139</v>
      </c>
      <c r="D154" s="69" t="s">
        <v>117</v>
      </c>
      <c r="E154" s="70" t="s">
        <v>311</v>
      </c>
      <c r="F154" s="71" t="s">
        <v>312</v>
      </c>
      <c r="G154" s="72" t="s">
        <v>120</v>
      </c>
      <c r="H154" s="73">
        <v>53.976999999999997</v>
      </c>
      <c r="I154" s="73"/>
      <c r="J154" s="73">
        <f t="shared" si="0"/>
        <v>0</v>
      </c>
      <c r="K154" s="71" t="s">
        <v>1</v>
      </c>
      <c r="L154" s="74"/>
      <c r="M154" s="75" t="s">
        <v>1</v>
      </c>
      <c r="N154" s="76" t="s">
        <v>33</v>
      </c>
      <c r="O154" s="77">
        <v>0</v>
      </c>
      <c r="P154" s="77">
        <f t="shared" si="1"/>
        <v>0</v>
      </c>
      <c r="Q154" s="77">
        <v>0</v>
      </c>
      <c r="R154" s="77">
        <f t="shared" si="2"/>
        <v>0</v>
      </c>
      <c r="S154" s="77">
        <v>0</v>
      </c>
      <c r="T154" s="77">
        <f t="shared" si="3"/>
        <v>0</v>
      </c>
      <c r="U154" s="78" t="s">
        <v>1</v>
      </c>
      <c r="AR154" s="80" t="s">
        <v>79</v>
      </c>
      <c r="AT154" s="80" t="s">
        <v>117</v>
      </c>
      <c r="AU154" s="80" t="s">
        <v>121</v>
      </c>
      <c r="AY154" s="81" t="s">
        <v>114</v>
      </c>
      <c r="BE154" s="82">
        <f t="shared" si="4"/>
        <v>0</v>
      </c>
      <c r="BF154" s="82">
        <f t="shared" si="5"/>
        <v>0</v>
      </c>
      <c r="BG154" s="82">
        <f t="shared" si="6"/>
        <v>0</v>
      </c>
      <c r="BH154" s="82">
        <f t="shared" si="7"/>
        <v>0</v>
      </c>
      <c r="BI154" s="82">
        <f t="shared" si="8"/>
        <v>0</v>
      </c>
      <c r="BJ154" s="81" t="s">
        <v>121</v>
      </c>
      <c r="BK154" s="83">
        <f t="shared" si="9"/>
        <v>0</v>
      </c>
      <c r="BL154" s="81" t="s">
        <v>79</v>
      </c>
      <c r="BM154" s="80" t="s">
        <v>142</v>
      </c>
    </row>
    <row r="155" spans="2:65" s="79" customFormat="1" ht="16.5" customHeight="1" x14ac:dyDescent="0.2">
      <c r="B155" s="68"/>
      <c r="C155" s="69" t="s">
        <v>130</v>
      </c>
      <c r="D155" s="69" t="s">
        <v>117</v>
      </c>
      <c r="E155" s="70" t="s">
        <v>313</v>
      </c>
      <c r="F155" s="71" t="s">
        <v>314</v>
      </c>
      <c r="G155" s="72" t="s">
        <v>120</v>
      </c>
      <c r="H155" s="73">
        <v>10.19</v>
      </c>
      <c r="I155" s="73"/>
      <c r="J155" s="73">
        <f t="shared" si="0"/>
        <v>0</v>
      </c>
      <c r="K155" s="71" t="s">
        <v>1</v>
      </c>
      <c r="L155" s="74"/>
      <c r="M155" s="75" t="s">
        <v>1</v>
      </c>
      <c r="N155" s="76" t="s">
        <v>33</v>
      </c>
      <c r="O155" s="77">
        <v>0</v>
      </c>
      <c r="P155" s="77">
        <f t="shared" si="1"/>
        <v>0</v>
      </c>
      <c r="Q155" s="77">
        <v>0</v>
      </c>
      <c r="R155" s="77">
        <f t="shared" si="2"/>
        <v>0</v>
      </c>
      <c r="S155" s="77">
        <v>0</v>
      </c>
      <c r="T155" s="77">
        <f t="shared" si="3"/>
        <v>0</v>
      </c>
      <c r="U155" s="78" t="s">
        <v>1</v>
      </c>
      <c r="AR155" s="80" t="s">
        <v>79</v>
      </c>
      <c r="AT155" s="80" t="s">
        <v>117</v>
      </c>
      <c r="AU155" s="80" t="s">
        <v>121</v>
      </c>
      <c r="AY155" s="81" t="s">
        <v>114</v>
      </c>
      <c r="BE155" s="82">
        <f t="shared" si="4"/>
        <v>0</v>
      </c>
      <c r="BF155" s="82">
        <f t="shared" si="5"/>
        <v>0</v>
      </c>
      <c r="BG155" s="82">
        <f t="shared" si="6"/>
        <v>0</v>
      </c>
      <c r="BH155" s="82">
        <f t="shared" si="7"/>
        <v>0</v>
      </c>
      <c r="BI155" s="82">
        <f t="shared" si="8"/>
        <v>0</v>
      </c>
      <c r="BJ155" s="81" t="s">
        <v>121</v>
      </c>
      <c r="BK155" s="83">
        <f t="shared" si="9"/>
        <v>0</v>
      </c>
      <c r="BL155" s="81" t="s">
        <v>79</v>
      </c>
      <c r="BM155" s="80" t="s">
        <v>145</v>
      </c>
    </row>
    <row r="156" spans="2:65" s="79" customFormat="1" ht="24" customHeight="1" x14ac:dyDescent="0.2">
      <c r="B156" s="68"/>
      <c r="C156" s="69" t="s">
        <v>115</v>
      </c>
      <c r="D156" s="69" t="s">
        <v>117</v>
      </c>
      <c r="E156" s="70" t="s">
        <v>315</v>
      </c>
      <c r="F156" s="71" t="s">
        <v>316</v>
      </c>
      <c r="G156" s="72" t="s">
        <v>175</v>
      </c>
      <c r="H156" s="73">
        <v>19.870999999999999</v>
      </c>
      <c r="I156" s="73"/>
      <c r="J156" s="73">
        <f t="shared" si="0"/>
        <v>0</v>
      </c>
      <c r="K156" s="71" t="s">
        <v>1</v>
      </c>
      <c r="L156" s="74"/>
      <c r="M156" s="75" t="s">
        <v>1</v>
      </c>
      <c r="N156" s="76" t="s">
        <v>33</v>
      </c>
      <c r="O156" s="77">
        <v>0</v>
      </c>
      <c r="P156" s="77">
        <f t="shared" si="1"/>
        <v>0</v>
      </c>
      <c r="Q156" s="77">
        <v>0</v>
      </c>
      <c r="R156" s="77">
        <f t="shared" si="2"/>
        <v>0</v>
      </c>
      <c r="S156" s="77">
        <v>0</v>
      </c>
      <c r="T156" s="77">
        <f t="shared" si="3"/>
        <v>0</v>
      </c>
      <c r="U156" s="78" t="s">
        <v>1</v>
      </c>
      <c r="AR156" s="80" t="s">
        <v>79</v>
      </c>
      <c r="AT156" s="80" t="s">
        <v>117</v>
      </c>
      <c r="AU156" s="80" t="s">
        <v>121</v>
      </c>
      <c r="AY156" s="81" t="s">
        <v>114</v>
      </c>
      <c r="BE156" s="82">
        <f t="shared" si="4"/>
        <v>0</v>
      </c>
      <c r="BF156" s="82">
        <f t="shared" si="5"/>
        <v>0</v>
      </c>
      <c r="BG156" s="82">
        <f t="shared" si="6"/>
        <v>0</v>
      </c>
      <c r="BH156" s="82">
        <f t="shared" si="7"/>
        <v>0</v>
      </c>
      <c r="BI156" s="82">
        <f t="shared" si="8"/>
        <v>0</v>
      </c>
      <c r="BJ156" s="81" t="s">
        <v>121</v>
      </c>
      <c r="BK156" s="83">
        <f t="shared" si="9"/>
        <v>0</v>
      </c>
      <c r="BL156" s="81" t="s">
        <v>79</v>
      </c>
      <c r="BM156" s="80" t="s">
        <v>148</v>
      </c>
    </row>
    <row r="157" spans="2:65" s="79" customFormat="1" ht="36" customHeight="1" x14ac:dyDescent="0.2">
      <c r="B157" s="68"/>
      <c r="C157" s="69" t="s">
        <v>134</v>
      </c>
      <c r="D157" s="69" t="s">
        <v>117</v>
      </c>
      <c r="E157" s="70" t="s">
        <v>317</v>
      </c>
      <c r="F157" s="71" t="s">
        <v>318</v>
      </c>
      <c r="G157" s="72" t="s">
        <v>120</v>
      </c>
      <c r="H157" s="73">
        <v>53.976999999999997</v>
      </c>
      <c r="I157" s="73"/>
      <c r="J157" s="73">
        <f t="shared" si="0"/>
        <v>0</v>
      </c>
      <c r="K157" s="71" t="s">
        <v>1</v>
      </c>
      <c r="L157" s="74"/>
      <c r="M157" s="75" t="s">
        <v>1</v>
      </c>
      <c r="N157" s="76" t="s">
        <v>33</v>
      </c>
      <c r="O157" s="77">
        <v>0</v>
      </c>
      <c r="P157" s="77">
        <f t="shared" si="1"/>
        <v>0</v>
      </c>
      <c r="Q157" s="77">
        <v>0</v>
      </c>
      <c r="R157" s="77">
        <f t="shared" si="2"/>
        <v>0</v>
      </c>
      <c r="S157" s="77">
        <v>0</v>
      </c>
      <c r="T157" s="77">
        <f t="shared" si="3"/>
        <v>0</v>
      </c>
      <c r="U157" s="78" t="s">
        <v>1</v>
      </c>
      <c r="AR157" s="80" t="s">
        <v>79</v>
      </c>
      <c r="AT157" s="80" t="s">
        <v>117</v>
      </c>
      <c r="AU157" s="80" t="s">
        <v>121</v>
      </c>
      <c r="AY157" s="81" t="s">
        <v>114</v>
      </c>
      <c r="BE157" s="82">
        <f t="shared" si="4"/>
        <v>0</v>
      </c>
      <c r="BF157" s="82">
        <f t="shared" si="5"/>
        <v>0</v>
      </c>
      <c r="BG157" s="82">
        <f t="shared" si="6"/>
        <v>0</v>
      </c>
      <c r="BH157" s="82">
        <f t="shared" si="7"/>
        <v>0</v>
      </c>
      <c r="BI157" s="82">
        <f t="shared" si="8"/>
        <v>0</v>
      </c>
      <c r="BJ157" s="81" t="s">
        <v>121</v>
      </c>
      <c r="BK157" s="83">
        <f t="shared" si="9"/>
        <v>0</v>
      </c>
      <c r="BL157" s="81" t="s">
        <v>79</v>
      </c>
      <c r="BM157" s="80" t="s">
        <v>7</v>
      </c>
    </row>
    <row r="158" spans="2:65" s="152" customFormat="1" ht="22.9" customHeight="1" x14ac:dyDescent="0.2">
      <c r="B158" s="151"/>
      <c r="D158" s="153" t="s">
        <v>66</v>
      </c>
      <c r="E158" s="162" t="s">
        <v>121</v>
      </c>
      <c r="F158" s="162" t="s">
        <v>319</v>
      </c>
      <c r="J158" s="163">
        <f>BK158</f>
        <v>0</v>
      </c>
      <c r="L158" s="151"/>
      <c r="M158" s="156"/>
      <c r="N158" s="157"/>
      <c r="O158" s="157"/>
      <c r="P158" s="158">
        <f>SUM(P159:P163)</f>
        <v>0</v>
      </c>
      <c r="Q158" s="157"/>
      <c r="R158" s="158">
        <f>SUM(R159:R163)</f>
        <v>0</v>
      </c>
      <c r="S158" s="157"/>
      <c r="T158" s="158">
        <f>SUM(T159:T163)</f>
        <v>0</v>
      </c>
      <c r="U158" s="159"/>
      <c r="AR158" s="153" t="s">
        <v>11</v>
      </c>
      <c r="AT158" s="160" t="s">
        <v>66</v>
      </c>
      <c r="AU158" s="160" t="s">
        <v>11</v>
      </c>
      <c r="AY158" s="153" t="s">
        <v>114</v>
      </c>
      <c r="BK158" s="161">
        <f>SUM(BK159:BK163)</f>
        <v>0</v>
      </c>
    </row>
    <row r="159" spans="2:65" s="79" customFormat="1" ht="24" customHeight="1" x14ac:dyDescent="0.2">
      <c r="B159" s="68"/>
      <c r="C159" s="69" t="s">
        <v>151</v>
      </c>
      <c r="D159" s="69" t="s">
        <v>117</v>
      </c>
      <c r="E159" s="70" t="s">
        <v>320</v>
      </c>
      <c r="F159" s="71" t="s">
        <v>321</v>
      </c>
      <c r="G159" s="72" t="s">
        <v>120</v>
      </c>
      <c r="H159" s="73">
        <v>11.57</v>
      </c>
      <c r="I159" s="73"/>
      <c r="J159" s="73">
        <f>ROUND(I159*H159,3)</f>
        <v>0</v>
      </c>
      <c r="K159" s="71" t="s">
        <v>1</v>
      </c>
      <c r="L159" s="74"/>
      <c r="M159" s="75" t="s">
        <v>1</v>
      </c>
      <c r="N159" s="76" t="s">
        <v>33</v>
      </c>
      <c r="O159" s="77">
        <v>0</v>
      </c>
      <c r="P159" s="77">
        <f>O159*H159</f>
        <v>0</v>
      </c>
      <c r="Q159" s="77">
        <v>0</v>
      </c>
      <c r="R159" s="77">
        <f>Q159*H159</f>
        <v>0</v>
      </c>
      <c r="S159" s="77">
        <v>0</v>
      </c>
      <c r="T159" s="77">
        <f>S159*H159</f>
        <v>0</v>
      </c>
      <c r="U159" s="78" t="s">
        <v>1</v>
      </c>
      <c r="AR159" s="80" t="s">
        <v>79</v>
      </c>
      <c r="AT159" s="80" t="s">
        <v>117</v>
      </c>
      <c r="AU159" s="80" t="s">
        <v>121</v>
      </c>
      <c r="AY159" s="81" t="s">
        <v>114</v>
      </c>
      <c r="BE159" s="82">
        <f>IF(N159="základná",J159,0)</f>
        <v>0</v>
      </c>
      <c r="BF159" s="82">
        <f>IF(N159="znížená",J159,0)</f>
        <v>0</v>
      </c>
      <c r="BG159" s="82">
        <f>IF(N159="zákl. prenesená",J159,0)</f>
        <v>0</v>
      </c>
      <c r="BH159" s="82">
        <f>IF(N159="zníž. prenesená",J159,0)</f>
        <v>0</v>
      </c>
      <c r="BI159" s="82">
        <f>IF(N159="nulová",J159,0)</f>
        <v>0</v>
      </c>
      <c r="BJ159" s="81" t="s">
        <v>121</v>
      </c>
      <c r="BK159" s="83">
        <f>ROUND(I159*H159,3)</f>
        <v>0</v>
      </c>
      <c r="BL159" s="81" t="s">
        <v>79</v>
      </c>
      <c r="BM159" s="80" t="s">
        <v>153</v>
      </c>
    </row>
    <row r="160" spans="2:65" s="79" customFormat="1" ht="24" customHeight="1" x14ac:dyDescent="0.2">
      <c r="B160" s="68"/>
      <c r="C160" s="189">
        <v>12</v>
      </c>
      <c r="D160" s="189" t="s">
        <v>117</v>
      </c>
      <c r="E160" s="190" t="s">
        <v>322</v>
      </c>
      <c r="F160" s="191" t="s">
        <v>1055</v>
      </c>
      <c r="G160" s="192" t="s">
        <v>120</v>
      </c>
      <c r="H160" s="193">
        <v>14.382</v>
      </c>
      <c r="I160" s="193"/>
      <c r="J160" s="193">
        <f>ROUND(I160*H160,3)</f>
        <v>0</v>
      </c>
      <c r="K160" s="71" t="s">
        <v>1</v>
      </c>
      <c r="L160" s="74"/>
      <c r="M160" s="75" t="s">
        <v>1</v>
      </c>
      <c r="N160" s="76" t="s">
        <v>33</v>
      </c>
      <c r="O160" s="77">
        <v>0</v>
      </c>
      <c r="P160" s="77">
        <f>O160*H160</f>
        <v>0</v>
      </c>
      <c r="Q160" s="77">
        <v>0</v>
      </c>
      <c r="R160" s="77">
        <f>Q160*H160</f>
        <v>0</v>
      </c>
      <c r="S160" s="77">
        <v>0</v>
      </c>
      <c r="T160" s="77">
        <f>S160*H160</f>
        <v>0</v>
      </c>
      <c r="U160" s="78" t="s">
        <v>1</v>
      </c>
      <c r="AR160" s="80" t="s">
        <v>79</v>
      </c>
      <c r="AT160" s="80" t="s">
        <v>117</v>
      </c>
      <c r="AU160" s="80" t="s">
        <v>121</v>
      </c>
      <c r="AY160" s="81" t="s">
        <v>114</v>
      </c>
      <c r="BE160" s="82">
        <f>IF(N160="základná",J160,0)</f>
        <v>0</v>
      </c>
      <c r="BF160" s="82">
        <f>IF(N160="znížená",J160,0)</f>
        <v>0</v>
      </c>
      <c r="BG160" s="82">
        <f>IF(N160="zákl. prenesená",J160,0)</f>
        <v>0</v>
      </c>
      <c r="BH160" s="82">
        <f>IF(N160="zníž. prenesená",J160,0)</f>
        <v>0</v>
      </c>
      <c r="BI160" s="82">
        <f>IF(N160="nulová",J160,0)</f>
        <v>0</v>
      </c>
      <c r="BJ160" s="81" t="s">
        <v>121</v>
      </c>
      <c r="BK160" s="83">
        <f>ROUND(I160*H160,3)</f>
        <v>0</v>
      </c>
      <c r="BL160" s="81" t="s">
        <v>79</v>
      </c>
      <c r="BM160" s="80" t="s">
        <v>155</v>
      </c>
    </row>
    <row r="161" spans="2:65" s="79" customFormat="1" ht="16.5" customHeight="1" x14ac:dyDescent="0.2">
      <c r="B161" s="68"/>
      <c r="C161" s="69" t="s">
        <v>162</v>
      </c>
      <c r="D161" s="69" t="s">
        <v>117</v>
      </c>
      <c r="E161" s="70" t="s">
        <v>323</v>
      </c>
      <c r="F161" s="71" t="s">
        <v>324</v>
      </c>
      <c r="G161" s="72" t="s">
        <v>129</v>
      </c>
      <c r="H161" s="73">
        <v>14.52</v>
      </c>
      <c r="I161" s="73"/>
      <c r="J161" s="73">
        <f>ROUND(I161*H161,3)</f>
        <v>0</v>
      </c>
      <c r="K161" s="71" t="s">
        <v>1</v>
      </c>
      <c r="L161" s="74"/>
      <c r="M161" s="75" t="s">
        <v>1</v>
      </c>
      <c r="N161" s="76" t="s">
        <v>33</v>
      </c>
      <c r="O161" s="77">
        <v>0</v>
      </c>
      <c r="P161" s="77">
        <f>O161*H161</f>
        <v>0</v>
      </c>
      <c r="Q161" s="77">
        <v>0</v>
      </c>
      <c r="R161" s="77">
        <f>Q161*H161</f>
        <v>0</v>
      </c>
      <c r="S161" s="77">
        <v>0</v>
      </c>
      <c r="T161" s="77">
        <f>S161*H161</f>
        <v>0</v>
      </c>
      <c r="U161" s="78" t="s">
        <v>1</v>
      </c>
      <c r="AR161" s="80" t="s">
        <v>79</v>
      </c>
      <c r="AT161" s="80" t="s">
        <v>117</v>
      </c>
      <c r="AU161" s="80" t="s">
        <v>121</v>
      </c>
      <c r="AY161" s="81" t="s">
        <v>114</v>
      </c>
      <c r="BE161" s="82">
        <f>IF(N161="základná",J161,0)</f>
        <v>0</v>
      </c>
      <c r="BF161" s="82">
        <f>IF(N161="znížená",J161,0)</f>
        <v>0</v>
      </c>
      <c r="BG161" s="82">
        <f>IF(N161="zákl. prenesená",J161,0)</f>
        <v>0</v>
      </c>
      <c r="BH161" s="82">
        <f>IF(N161="zníž. prenesená",J161,0)</f>
        <v>0</v>
      </c>
      <c r="BI161" s="82">
        <f>IF(N161="nulová",J161,0)</f>
        <v>0</v>
      </c>
      <c r="BJ161" s="81" t="s">
        <v>121</v>
      </c>
      <c r="BK161" s="83">
        <f>ROUND(I161*H161,3)</f>
        <v>0</v>
      </c>
      <c r="BL161" s="81" t="s">
        <v>79</v>
      </c>
      <c r="BM161" s="80" t="s">
        <v>165</v>
      </c>
    </row>
    <row r="162" spans="2:65" s="79" customFormat="1" ht="16.5" customHeight="1" x14ac:dyDescent="0.2">
      <c r="B162" s="68"/>
      <c r="C162" s="69" t="s">
        <v>142</v>
      </c>
      <c r="D162" s="69" t="s">
        <v>117</v>
      </c>
      <c r="E162" s="70" t="s">
        <v>325</v>
      </c>
      <c r="F162" s="71" t="s">
        <v>326</v>
      </c>
      <c r="G162" s="72" t="s">
        <v>129</v>
      </c>
      <c r="H162" s="73">
        <v>14.52</v>
      </c>
      <c r="I162" s="73"/>
      <c r="J162" s="73">
        <f>ROUND(I162*H162,3)</f>
        <v>0</v>
      </c>
      <c r="K162" s="71" t="s">
        <v>1</v>
      </c>
      <c r="L162" s="74"/>
      <c r="M162" s="75" t="s">
        <v>1</v>
      </c>
      <c r="N162" s="76" t="s">
        <v>33</v>
      </c>
      <c r="O162" s="77">
        <v>0</v>
      </c>
      <c r="P162" s="77">
        <f>O162*H162</f>
        <v>0</v>
      </c>
      <c r="Q162" s="77">
        <v>0</v>
      </c>
      <c r="R162" s="77">
        <f>Q162*H162</f>
        <v>0</v>
      </c>
      <c r="S162" s="77">
        <v>0</v>
      </c>
      <c r="T162" s="77">
        <f>S162*H162</f>
        <v>0</v>
      </c>
      <c r="U162" s="78" t="s">
        <v>1</v>
      </c>
      <c r="AR162" s="80" t="s">
        <v>79</v>
      </c>
      <c r="AT162" s="80" t="s">
        <v>117</v>
      </c>
      <c r="AU162" s="80" t="s">
        <v>121</v>
      </c>
      <c r="AY162" s="81" t="s">
        <v>114</v>
      </c>
      <c r="BE162" s="82">
        <f>IF(N162="základná",J162,0)</f>
        <v>0</v>
      </c>
      <c r="BF162" s="82">
        <f>IF(N162="znížená",J162,0)</f>
        <v>0</v>
      </c>
      <c r="BG162" s="82">
        <f>IF(N162="zákl. prenesená",J162,0)</f>
        <v>0</v>
      </c>
      <c r="BH162" s="82">
        <f>IF(N162="zníž. prenesená",J162,0)</f>
        <v>0</v>
      </c>
      <c r="BI162" s="82">
        <f>IF(N162="nulová",J162,0)</f>
        <v>0</v>
      </c>
      <c r="BJ162" s="81" t="s">
        <v>121</v>
      </c>
      <c r="BK162" s="83">
        <f>ROUND(I162*H162,3)</f>
        <v>0</v>
      </c>
      <c r="BL162" s="81" t="s">
        <v>79</v>
      </c>
      <c r="BM162" s="80" t="s">
        <v>168</v>
      </c>
    </row>
    <row r="163" spans="2:65" s="79" customFormat="1" ht="16.5" customHeight="1" x14ac:dyDescent="0.2">
      <c r="B163" s="68"/>
      <c r="C163" s="69" t="s">
        <v>169</v>
      </c>
      <c r="D163" s="69" t="s">
        <v>117</v>
      </c>
      <c r="E163" s="70" t="s">
        <v>327</v>
      </c>
      <c r="F163" s="71" t="s">
        <v>328</v>
      </c>
      <c r="G163" s="72" t="s">
        <v>175</v>
      </c>
      <c r="H163" s="73">
        <v>0.79100000000000004</v>
      </c>
      <c r="I163" s="73"/>
      <c r="J163" s="73">
        <f>ROUND(I163*H163,3)</f>
        <v>0</v>
      </c>
      <c r="K163" s="71" t="s">
        <v>1</v>
      </c>
      <c r="L163" s="74"/>
      <c r="M163" s="75" t="s">
        <v>1</v>
      </c>
      <c r="N163" s="76" t="s">
        <v>33</v>
      </c>
      <c r="O163" s="77">
        <v>0</v>
      </c>
      <c r="P163" s="77">
        <f>O163*H163</f>
        <v>0</v>
      </c>
      <c r="Q163" s="77">
        <v>0</v>
      </c>
      <c r="R163" s="77">
        <f>Q163*H163</f>
        <v>0</v>
      </c>
      <c r="S163" s="77">
        <v>0</v>
      </c>
      <c r="T163" s="77">
        <f>S163*H163</f>
        <v>0</v>
      </c>
      <c r="U163" s="78" t="s">
        <v>1</v>
      </c>
      <c r="AR163" s="80" t="s">
        <v>79</v>
      </c>
      <c r="AT163" s="80" t="s">
        <v>117</v>
      </c>
      <c r="AU163" s="80" t="s">
        <v>121</v>
      </c>
      <c r="AY163" s="81" t="s">
        <v>114</v>
      </c>
      <c r="BE163" s="82">
        <f>IF(N163="základná",J163,0)</f>
        <v>0</v>
      </c>
      <c r="BF163" s="82">
        <f>IF(N163="znížená",J163,0)</f>
        <v>0</v>
      </c>
      <c r="BG163" s="82">
        <f>IF(N163="zákl. prenesená",J163,0)</f>
        <v>0</v>
      </c>
      <c r="BH163" s="82">
        <f>IF(N163="zníž. prenesená",J163,0)</f>
        <v>0</v>
      </c>
      <c r="BI163" s="82">
        <f>IF(N163="nulová",J163,0)</f>
        <v>0</v>
      </c>
      <c r="BJ163" s="81" t="s">
        <v>121</v>
      </c>
      <c r="BK163" s="83">
        <f>ROUND(I163*H163,3)</f>
        <v>0</v>
      </c>
      <c r="BL163" s="81" t="s">
        <v>79</v>
      </c>
      <c r="BM163" s="80" t="s">
        <v>172</v>
      </c>
    </row>
    <row r="164" spans="2:65" s="152" customFormat="1" ht="22.9" customHeight="1" x14ac:dyDescent="0.2">
      <c r="B164" s="151"/>
      <c r="D164" s="153" t="s">
        <v>66</v>
      </c>
      <c r="E164" s="162" t="s">
        <v>78</v>
      </c>
      <c r="F164" s="162" t="s">
        <v>329</v>
      </c>
      <c r="J164" s="163">
        <f>BK164</f>
        <v>0</v>
      </c>
      <c r="L164" s="151"/>
      <c r="M164" s="156"/>
      <c r="N164" s="157"/>
      <c r="O164" s="157"/>
      <c r="P164" s="158">
        <f>SUM(P165:P178)</f>
        <v>142.03827480000001</v>
      </c>
      <c r="Q164" s="157"/>
      <c r="R164" s="158">
        <f>SUM(R165:R178)</f>
        <v>5.0565144000000002</v>
      </c>
      <c r="S164" s="157"/>
      <c r="T164" s="158">
        <f>SUM(T165:T178)</f>
        <v>0</v>
      </c>
      <c r="U164" s="159"/>
      <c r="AR164" s="153" t="s">
        <v>11</v>
      </c>
      <c r="AT164" s="160" t="s">
        <v>66</v>
      </c>
      <c r="AU164" s="160" t="s">
        <v>11</v>
      </c>
      <c r="AY164" s="153" t="s">
        <v>114</v>
      </c>
      <c r="BK164" s="161">
        <f>SUM(BK165:BK178)</f>
        <v>0</v>
      </c>
    </row>
    <row r="165" spans="2:65" s="79" customFormat="1" ht="24" customHeight="1" x14ac:dyDescent="0.2">
      <c r="B165" s="68"/>
      <c r="C165" s="69" t="s">
        <v>330</v>
      </c>
      <c r="D165" s="69" t="s">
        <v>117</v>
      </c>
      <c r="E165" s="70" t="s">
        <v>331</v>
      </c>
      <c r="F165" s="71" t="s">
        <v>332</v>
      </c>
      <c r="G165" s="72" t="s">
        <v>129</v>
      </c>
      <c r="H165" s="73">
        <v>34.619999999999997</v>
      </c>
      <c r="I165" s="73"/>
      <c r="J165" s="73">
        <f t="shared" ref="J165:J178" si="10">ROUND(I165*H165,3)</f>
        <v>0</v>
      </c>
      <c r="K165" s="71" t="s">
        <v>160</v>
      </c>
      <c r="L165" s="74"/>
      <c r="M165" s="75" t="s">
        <v>1</v>
      </c>
      <c r="N165" s="76" t="s">
        <v>33</v>
      </c>
      <c r="O165" s="77">
        <v>3.5025400000000002</v>
      </c>
      <c r="P165" s="77">
        <f t="shared" ref="P165:P178" si="11">O165*H165</f>
        <v>121.2579348</v>
      </c>
      <c r="Q165" s="77">
        <v>1.9120000000000002E-2</v>
      </c>
      <c r="R165" s="77">
        <f t="shared" ref="R165:R178" si="12">Q165*H165</f>
        <v>0.66193440000000003</v>
      </c>
      <c r="S165" s="77">
        <v>0</v>
      </c>
      <c r="T165" s="77">
        <f t="shared" ref="T165:T178" si="13">S165*H165</f>
        <v>0</v>
      </c>
      <c r="U165" s="78" t="s">
        <v>1</v>
      </c>
      <c r="AR165" s="80" t="s">
        <v>79</v>
      </c>
      <c r="AT165" s="80" t="s">
        <v>117</v>
      </c>
      <c r="AU165" s="80" t="s">
        <v>121</v>
      </c>
      <c r="AY165" s="81" t="s">
        <v>114</v>
      </c>
      <c r="BE165" s="82">
        <f t="shared" ref="BE165:BE178" si="14">IF(N165="základná",J165,0)</f>
        <v>0</v>
      </c>
      <c r="BF165" s="82">
        <f t="shared" ref="BF165:BF178" si="15">IF(N165="znížená",J165,0)</f>
        <v>0</v>
      </c>
      <c r="BG165" s="82">
        <f t="shared" ref="BG165:BG178" si="16">IF(N165="zákl. prenesená",J165,0)</f>
        <v>0</v>
      </c>
      <c r="BH165" s="82">
        <f t="shared" ref="BH165:BH178" si="17">IF(N165="zníž. prenesená",J165,0)</f>
        <v>0</v>
      </c>
      <c r="BI165" s="82">
        <f t="shared" ref="BI165:BI178" si="18">IF(N165="nulová",J165,0)</f>
        <v>0</v>
      </c>
      <c r="BJ165" s="81" t="s">
        <v>121</v>
      </c>
      <c r="BK165" s="83">
        <f t="shared" ref="BK165:BK178" si="19">ROUND(I165*H165,3)</f>
        <v>0</v>
      </c>
      <c r="BL165" s="81" t="s">
        <v>79</v>
      </c>
      <c r="BM165" s="80" t="s">
        <v>333</v>
      </c>
    </row>
    <row r="166" spans="2:65" s="79" customFormat="1" ht="24" customHeight="1" x14ac:dyDescent="0.2">
      <c r="B166" s="68"/>
      <c r="C166" s="69" t="s">
        <v>145</v>
      </c>
      <c r="D166" s="69" t="s">
        <v>117</v>
      </c>
      <c r="E166" s="70" t="s">
        <v>334</v>
      </c>
      <c r="F166" s="71" t="s">
        <v>335</v>
      </c>
      <c r="G166" s="72" t="s">
        <v>120</v>
      </c>
      <c r="H166" s="73">
        <v>4.47</v>
      </c>
      <c r="I166" s="73"/>
      <c r="J166" s="73">
        <f t="shared" si="10"/>
        <v>0</v>
      </c>
      <c r="K166" s="71" t="s">
        <v>1</v>
      </c>
      <c r="L166" s="74"/>
      <c r="M166" s="75" t="s">
        <v>1</v>
      </c>
      <c r="N166" s="76" t="s">
        <v>33</v>
      </c>
      <c r="O166" s="77">
        <v>0</v>
      </c>
      <c r="P166" s="77">
        <f t="shared" si="11"/>
        <v>0</v>
      </c>
      <c r="Q166" s="77">
        <v>0</v>
      </c>
      <c r="R166" s="77">
        <f t="shared" si="12"/>
        <v>0</v>
      </c>
      <c r="S166" s="77">
        <v>0</v>
      </c>
      <c r="T166" s="77">
        <f t="shared" si="13"/>
        <v>0</v>
      </c>
      <c r="U166" s="78" t="s">
        <v>1</v>
      </c>
      <c r="AR166" s="80" t="s">
        <v>79</v>
      </c>
      <c r="AT166" s="80" t="s">
        <v>117</v>
      </c>
      <c r="AU166" s="80" t="s">
        <v>121</v>
      </c>
      <c r="AY166" s="81" t="s">
        <v>114</v>
      </c>
      <c r="BE166" s="82">
        <f t="shared" si="14"/>
        <v>0</v>
      </c>
      <c r="BF166" s="82">
        <f t="shared" si="15"/>
        <v>0</v>
      </c>
      <c r="BG166" s="82">
        <f t="shared" si="16"/>
        <v>0</v>
      </c>
      <c r="BH166" s="82">
        <f t="shared" si="17"/>
        <v>0</v>
      </c>
      <c r="BI166" s="82">
        <f t="shared" si="18"/>
        <v>0</v>
      </c>
      <c r="BJ166" s="81" t="s">
        <v>121</v>
      </c>
      <c r="BK166" s="83">
        <f t="shared" si="19"/>
        <v>0</v>
      </c>
      <c r="BL166" s="81" t="s">
        <v>79</v>
      </c>
      <c r="BM166" s="80" t="s">
        <v>176</v>
      </c>
    </row>
    <row r="167" spans="2:65" s="79" customFormat="1" ht="36" customHeight="1" x14ac:dyDescent="0.2">
      <c r="B167" s="68"/>
      <c r="C167" s="69" t="s">
        <v>177</v>
      </c>
      <c r="D167" s="69" t="s">
        <v>117</v>
      </c>
      <c r="E167" s="70" t="s">
        <v>336</v>
      </c>
      <c r="F167" s="71" t="s">
        <v>337</v>
      </c>
      <c r="G167" s="72" t="s">
        <v>120</v>
      </c>
      <c r="H167" s="73">
        <v>0.77</v>
      </c>
      <c r="I167" s="73"/>
      <c r="J167" s="73">
        <f t="shared" si="10"/>
        <v>0</v>
      </c>
      <c r="K167" s="71" t="s">
        <v>1</v>
      </c>
      <c r="L167" s="74"/>
      <c r="M167" s="75" t="s">
        <v>1</v>
      </c>
      <c r="N167" s="76" t="s">
        <v>33</v>
      </c>
      <c r="O167" s="77">
        <v>0</v>
      </c>
      <c r="P167" s="77">
        <f t="shared" si="11"/>
        <v>0</v>
      </c>
      <c r="Q167" s="77">
        <v>0</v>
      </c>
      <c r="R167" s="77">
        <f t="shared" si="12"/>
        <v>0</v>
      </c>
      <c r="S167" s="77">
        <v>0</v>
      </c>
      <c r="T167" s="77">
        <f t="shared" si="13"/>
        <v>0</v>
      </c>
      <c r="U167" s="78" t="s">
        <v>1</v>
      </c>
      <c r="AR167" s="80" t="s">
        <v>79</v>
      </c>
      <c r="AT167" s="80" t="s">
        <v>117</v>
      </c>
      <c r="AU167" s="80" t="s">
        <v>121</v>
      </c>
      <c r="AY167" s="81" t="s">
        <v>114</v>
      </c>
      <c r="BE167" s="82">
        <f t="shared" si="14"/>
        <v>0</v>
      </c>
      <c r="BF167" s="82">
        <f t="shared" si="15"/>
        <v>0</v>
      </c>
      <c r="BG167" s="82">
        <f t="shared" si="16"/>
        <v>0</v>
      </c>
      <c r="BH167" s="82">
        <f t="shared" si="17"/>
        <v>0</v>
      </c>
      <c r="BI167" s="82">
        <f t="shared" si="18"/>
        <v>0</v>
      </c>
      <c r="BJ167" s="81" t="s">
        <v>121</v>
      </c>
      <c r="BK167" s="83">
        <f t="shared" si="19"/>
        <v>0</v>
      </c>
      <c r="BL167" s="81" t="s">
        <v>79</v>
      </c>
      <c r="BM167" s="80" t="s">
        <v>180</v>
      </c>
    </row>
    <row r="168" spans="2:65" s="79" customFormat="1" ht="36" customHeight="1" x14ac:dyDescent="0.2">
      <c r="B168" s="68"/>
      <c r="C168" s="69" t="s">
        <v>148</v>
      </c>
      <c r="D168" s="69" t="s">
        <v>117</v>
      </c>
      <c r="E168" s="70" t="s">
        <v>338</v>
      </c>
      <c r="F168" s="71" t="s">
        <v>339</v>
      </c>
      <c r="G168" s="72" t="s">
        <v>120</v>
      </c>
      <c r="H168" s="73">
        <v>13.654999999999999</v>
      </c>
      <c r="I168" s="73"/>
      <c r="J168" s="73">
        <f t="shared" si="10"/>
        <v>0</v>
      </c>
      <c r="K168" s="71" t="s">
        <v>1</v>
      </c>
      <c r="L168" s="74"/>
      <c r="M168" s="75" t="s">
        <v>1</v>
      </c>
      <c r="N168" s="76" t="s">
        <v>33</v>
      </c>
      <c r="O168" s="77">
        <v>0</v>
      </c>
      <c r="P168" s="77">
        <f t="shared" si="11"/>
        <v>0</v>
      </c>
      <c r="Q168" s="77">
        <v>0</v>
      </c>
      <c r="R168" s="77">
        <f t="shared" si="12"/>
        <v>0</v>
      </c>
      <c r="S168" s="77">
        <v>0</v>
      </c>
      <c r="T168" s="77">
        <f t="shared" si="13"/>
        <v>0</v>
      </c>
      <c r="U168" s="78" t="s">
        <v>1</v>
      </c>
      <c r="AR168" s="80" t="s">
        <v>79</v>
      </c>
      <c r="AT168" s="80" t="s">
        <v>117</v>
      </c>
      <c r="AU168" s="80" t="s">
        <v>121</v>
      </c>
      <c r="AY168" s="81" t="s">
        <v>114</v>
      </c>
      <c r="BE168" s="82">
        <f t="shared" si="14"/>
        <v>0</v>
      </c>
      <c r="BF168" s="82">
        <f t="shared" si="15"/>
        <v>0</v>
      </c>
      <c r="BG168" s="82">
        <f t="shared" si="16"/>
        <v>0</v>
      </c>
      <c r="BH168" s="82">
        <f t="shared" si="17"/>
        <v>0</v>
      </c>
      <c r="BI168" s="82">
        <f t="shared" si="18"/>
        <v>0</v>
      </c>
      <c r="BJ168" s="81" t="s">
        <v>121</v>
      </c>
      <c r="BK168" s="83">
        <f t="shared" si="19"/>
        <v>0</v>
      </c>
      <c r="BL168" s="81" t="s">
        <v>79</v>
      </c>
      <c r="BM168" s="80" t="s">
        <v>183</v>
      </c>
    </row>
    <row r="169" spans="2:65" s="79" customFormat="1" ht="24" customHeight="1" x14ac:dyDescent="0.2">
      <c r="B169" s="68"/>
      <c r="C169" s="69" t="s">
        <v>340</v>
      </c>
      <c r="D169" s="69" t="s">
        <v>117</v>
      </c>
      <c r="E169" s="70" t="s">
        <v>341</v>
      </c>
      <c r="F169" s="71" t="s">
        <v>953</v>
      </c>
      <c r="G169" s="72" t="s">
        <v>225</v>
      </c>
      <c r="H169" s="73">
        <v>24</v>
      </c>
      <c r="I169" s="73"/>
      <c r="J169" s="73">
        <f t="shared" si="10"/>
        <v>0</v>
      </c>
      <c r="K169" s="71" t="s">
        <v>160</v>
      </c>
      <c r="L169" s="74"/>
      <c r="M169" s="75" t="s">
        <v>1</v>
      </c>
      <c r="N169" s="76" t="s">
        <v>33</v>
      </c>
      <c r="O169" s="77">
        <v>0.25735999999999998</v>
      </c>
      <c r="P169" s="77">
        <f t="shared" si="11"/>
        <v>6.176639999999999</v>
      </c>
      <c r="Q169" s="77">
        <v>3.916E-2</v>
      </c>
      <c r="R169" s="77">
        <f t="shared" si="12"/>
        <v>0.93984000000000001</v>
      </c>
      <c r="S169" s="77">
        <v>0</v>
      </c>
      <c r="T169" s="77">
        <f t="shared" si="13"/>
        <v>0</v>
      </c>
      <c r="U169" s="78" t="s">
        <v>1</v>
      </c>
      <c r="AR169" s="80" t="s">
        <v>79</v>
      </c>
      <c r="AT169" s="80" t="s">
        <v>117</v>
      </c>
      <c r="AU169" s="80" t="s">
        <v>121</v>
      </c>
      <c r="AY169" s="81" t="s">
        <v>114</v>
      </c>
      <c r="BE169" s="82">
        <f t="shared" si="14"/>
        <v>0</v>
      </c>
      <c r="BF169" s="82">
        <f t="shared" si="15"/>
        <v>0</v>
      </c>
      <c r="BG169" s="82">
        <f t="shared" si="16"/>
        <v>0</v>
      </c>
      <c r="BH169" s="82">
        <f t="shared" si="17"/>
        <v>0</v>
      </c>
      <c r="BI169" s="82">
        <f t="shared" si="18"/>
        <v>0</v>
      </c>
      <c r="BJ169" s="81" t="s">
        <v>121</v>
      </c>
      <c r="BK169" s="83">
        <f t="shared" si="19"/>
        <v>0</v>
      </c>
      <c r="BL169" s="81" t="s">
        <v>79</v>
      </c>
      <c r="BM169" s="80" t="s">
        <v>342</v>
      </c>
    </row>
    <row r="170" spans="2:65" s="79" customFormat="1" ht="24" customHeight="1" x14ac:dyDescent="0.2">
      <c r="B170" s="68"/>
      <c r="C170" s="69" t="s">
        <v>343</v>
      </c>
      <c r="D170" s="69" t="s">
        <v>117</v>
      </c>
      <c r="E170" s="70" t="s">
        <v>344</v>
      </c>
      <c r="F170" s="71" t="s">
        <v>955</v>
      </c>
      <c r="G170" s="72" t="s">
        <v>225</v>
      </c>
      <c r="H170" s="73">
        <v>6</v>
      </c>
      <c r="I170" s="73"/>
      <c r="J170" s="73">
        <f t="shared" si="10"/>
        <v>0</v>
      </c>
      <c r="K170" s="71" t="s">
        <v>160</v>
      </c>
      <c r="L170" s="74"/>
      <c r="M170" s="75" t="s">
        <v>1</v>
      </c>
      <c r="N170" s="76" t="s">
        <v>33</v>
      </c>
      <c r="O170" s="77">
        <v>0.26565</v>
      </c>
      <c r="P170" s="77">
        <f t="shared" si="11"/>
        <v>1.5939000000000001</v>
      </c>
      <c r="Q170" s="77">
        <v>4.8849999999999998E-2</v>
      </c>
      <c r="R170" s="77">
        <f t="shared" si="12"/>
        <v>0.29309999999999997</v>
      </c>
      <c r="S170" s="77">
        <v>0</v>
      </c>
      <c r="T170" s="77">
        <f t="shared" si="13"/>
        <v>0</v>
      </c>
      <c r="U170" s="78" t="s">
        <v>1</v>
      </c>
      <c r="AR170" s="80" t="s">
        <v>79</v>
      </c>
      <c r="AT170" s="80" t="s">
        <v>117</v>
      </c>
      <c r="AU170" s="80" t="s">
        <v>121</v>
      </c>
      <c r="AY170" s="81" t="s">
        <v>114</v>
      </c>
      <c r="BE170" s="82">
        <f t="shared" si="14"/>
        <v>0</v>
      </c>
      <c r="BF170" s="82">
        <f t="shared" si="15"/>
        <v>0</v>
      </c>
      <c r="BG170" s="82">
        <f t="shared" si="16"/>
        <v>0</v>
      </c>
      <c r="BH170" s="82">
        <f t="shared" si="17"/>
        <v>0</v>
      </c>
      <c r="BI170" s="82">
        <f t="shared" si="18"/>
        <v>0</v>
      </c>
      <c r="BJ170" s="81" t="s">
        <v>121</v>
      </c>
      <c r="BK170" s="83">
        <f t="shared" si="19"/>
        <v>0</v>
      </c>
      <c r="BL170" s="81" t="s">
        <v>79</v>
      </c>
      <c r="BM170" s="80" t="s">
        <v>345</v>
      </c>
    </row>
    <row r="171" spans="2:65" s="79" customFormat="1" ht="24" customHeight="1" x14ac:dyDescent="0.2">
      <c r="B171" s="68"/>
      <c r="C171" s="69" t="s">
        <v>346</v>
      </c>
      <c r="D171" s="69" t="s">
        <v>117</v>
      </c>
      <c r="E171" s="70" t="s">
        <v>347</v>
      </c>
      <c r="F171" s="71" t="s">
        <v>954</v>
      </c>
      <c r="G171" s="72" t="s">
        <v>225</v>
      </c>
      <c r="H171" s="73">
        <v>12</v>
      </c>
      <c r="I171" s="73"/>
      <c r="J171" s="73">
        <f t="shared" si="10"/>
        <v>0</v>
      </c>
      <c r="K171" s="71" t="s">
        <v>160</v>
      </c>
      <c r="L171" s="74"/>
      <c r="M171" s="75" t="s">
        <v>1</v>
      </c>
      <c r="N171" s="76" t="s">
        <v>33</v>
      </c>
      <c r="O171" s="77">
        <v>0.33321000000000001</v>
      </c>
      <c r="P171" s="77">
        <f t="shared" si="11"/>
        <v>3.9985200000000001</v>
      </c>
      <c r="Q171" s="77">
        <v>6.8229999999999999E-2</v>
      </c>
      <c r="R171" s="77">
        <f t="shared" si="12"/>
        <v>0.81875999999999993</v>
      </c>
      <c r="S171" s="77">
        <v>0</v>
      </c>
      <c r="T171" s="77">
        <f t="shared" si="13"/>
        <v>0</v>
      </c>
      <c r="U171" s="78" t="s">
        <v>1</v>
      </c>
      <c r="AR171" s="80" t="s">
        <v>79</v>
      </c>
      <c r="AT171" s="80" t="s">
        <v>117</v>
      </c>
      <c r="AU171" s="80" t="s">
        <v>121</v>
      </c>
      <c r="AY171" s="81" t="s">
        <v>114</v>
      </c>
      <c r="BE171" s="82">
        <f t="shared" si="14"/>
        <v>0</v>
      </c>
      <c r="BF171" s="82">
        <f t="shared" si="15"/>
        <v>0</v>
      </c>
      <c r="BG171" s="82">
        <f t="shared" si="16"/>
        <v>0</v>
      </c>
      <c r="BH171" s="82">
        <f t="shared" si="17"/>
        <v>0</v>
      </c>
      <c r="BI171" s="82">
        <f t="shared" si="18"/>
        <v>0</v>
      </c>
      <c r="BJ171" s="81" t="s">
        <v>121</v>
      </c>
      <c r="BK171" s="83">
        <f t="shared" si="19"/>
        <v>0</v>
      </c>
      <c r="BL171" s="81" t="s">
        <v>79</v>
      </c>
      <c r="BM171" s="80" t="s">
        <v>348</v>
      </c>
    </row>
    <row r="172" spans="2:65" s="79" customFormat="1" ht="24" customHeight="1" x14ac:dyDescent="0.2">
      <c r="B172" s="68"/>
      <c r="C172" s="69" t="s">
        <v>349</v>
      </c>
      <c r="D172" s="69" t="s">
        <v>117</v>
      </c>
      <c r="E172" s="70" t="s">
        <v>350</v>
      </c>
      <c r="F172" s="71" t="s">
        <v>956</v>
      </c>
      <c r="G172" s="72" t="s">
        <v>225</v>
      </c>
      <c r="H172" s="73">
        <v>12</v>
      </c>
      <c r="I172" s="73"/>
      <c r="J172" s="73">
        <f t="shared" si="10"/>
        <v>0</v>
      </c>
      <c r="K172" s="71" t="s">
        <v>160</v>
      </c>
      <c r="L172" s="74"/>
      <c r="M172" s="75" t="s">
        <v>1</v>
      </c>
      <c r="N172" s="76" t="s">
        <v>33</v>
      </c>
      <c r="O172" s="77">
        <v>0.35154000000000002</v>
      </c>
      <c r="P172" s="77">
        <f t="shared" si="11"/>
        <v>4.2184800000000005</v>
      </c>
      <c r="Q172" s="77">
        <v>7.8159999999999993E-2</v>
      </c>
      <c r="R172" s="77">
        <f t="shared" si="12"/>
        <v>0.93791999999999986</v>
      </c>
      <c r="S172" s="77">
        <v>0</v>
      </c>
      <c r="T172" s="77">
        <f t="shared" si="13"/>
        <v>0</v>
      </c>
      <c r="U172" s="78" t="s">
        <v>1</v>
      </c>
      <c r="AR172" s="80" t="s">
        <v>79</v>
      </c>
      <c r="AT172" s="80" t="s">
        <v>117</v>
      </c>
      <c r="AU172" s="80" t="s">
        <v>121</v>
      </c>
      <c r="AY172" s="81" t="s">
        <v>114</v>
      </c>
      <c r="BE172" s="82">
        <f t="shared" si="14"/>
        <v>0</v>
      </c>
      <c r="BF172" s="82">
        <f t="shared" si="15"/>
        <v>0</v>
      </c>
      <c r="BG172" s="82">
        <f t="shared" si="16"/>
        <v>0</v>
      </c>
      <c r="BH172" s="82">
        <f t="shared" si="17"/>
        <v>0</v>
      </c>
      <c r="BI172" s="82">
        <f t="shared" si="18"/>
        <v>0</v>
      </c>
      <c r="BJ172" s="81" t="s">
        <v>121</v>
      </c>
      <c r="BK172" s="83">
        <f t="shared" si="19"/>
        <v>0</v>
      </c>
      <c r="BL172" s="81" t="s">
        <v>79</v>
      </c>
      <c r="BM172" s="80" t="s">
        <v>351</v>
      </c>
    </row>
    <row r="173" spans="2:65" s="79" customFormat="1" ht="24" customHeight="1" x14ac:dyDescent="0.2">
      <c r="B173" s="68"/>
      <c r="C173" s="69" t="s">
        <v>352</v>
      </c>
      <c r="D173" s="69" t="s">
        <v>117</v>
      </c>
      <c r="E173" s="70" t="s">
        <v>353</v>
      </c>
      <c r="F173" s="71" t="s">
        <v>957</v>
      </c>
      <c r="G173" s="72" t="s">
        <v>225</v>
      </c>
      <c r="H173" s="73">
        <v>6</v>
      </c>
      <c r="I173" s="73"/>
      <c r="J173" s="73">
        <f t="shared" si="10"/>
        <v>0</v>
      </c>
      <c r="K173" s="71" t="s">
        <v>160</v>
      </c>
      <c r="L173" s="74"/>
      <c r="M173" s="75" t="s">
        <v>1</v>
      </c>
      <c r="N173" s="76" t="s">
        <v>33</v>
      </c>
      <c r="O173" s="77">
        <v>0.39939999999999998</v>
      </c>
      <c r="P173" s="77">
        <f t="shared" si="11"/>
        <v>2.3963999999999999</v>
      </c>
      <c r="Q173" s="77">
        <v>0.11708</v>
      </c>
      <c r="R173" s="77">
        <f t="shared" si="12"/>
        <v>0.70247999999999999</v>
      </c>
      <c r="S173" s="77">
        <v>0</v>
      </c>
      <c r="T173" s="77">
        <f t="shared" si="13"/>
        <v>0</v>
      </c>
      <c r="U173" s="78" t="s">
        <v>1</v>
      </c>
      <c r="AR173" s="80" t="s">
        <v>79</v>
      </c>
      <c r="AT173" s="80" t="s">
        <v>117</v>
      </c>
      <c r="AU173" s="80" t="s">
        <v>121</v>
      </c>
      <c r="AY173" s="81" t="s">
        <v>114</v>
      </c>
      <c r="BE173" s="82">
        <f t="shared" si="14"/>
        <v>0</v>
      </c>
      <c r="BF173" s="82">
        <f t="shared" si="15"/>
        <v>0</v>
      </c>
      <c r="BG173" s="82">
        <f t="shared" si="16"/>
        <v>0</v>
      </c>
      <c r="BH173" s="82">
        <f t="shared" si="17"/>
        <v>0</v>
      </c>
      <c r="BI173" s="82">
        <f t="shared" si="18"/>
        <v>0</v>
      </c>
      <c r="BJ173" s="81" t="s">
        <v>121</v>
      </c>
      <c r="BK173" s="83">
        <f t="shared" si="19"/>
        <v>0</v>
      </c>
      <c r="BL173" s="81" t="s">
        <v>79</v>
      </c>
      <c r="BM173" s="80" t="s">
        <v>354</v>
      </c>
    </row>
    <row r="174" spans="2:65" s="178" customFormat="1" ht="24" customHeight="1" x14ac:dyDescent="0.2">
      <c r="B174" s="68"/>
      <c r="C174" s="69">
        <v>225</v>
      </c>
      <c r="D174" s="69" t="s">
        <v>117</v>
      </c>
      <c r="E174" s="70" t="s">
        <v>959</v>
      </c>
      <c r="F174" s="71" t="s">
        <v>958</v>
      </c>
      <c r="G174" s="72" t="s">
        <v>225</v>
      </c>
      <c r="H174" s="73">
        <v>4</v>
      </c>
      <c r="I174" s="73"/>
      <c r="J174" s="73">
        <f t="shared" ref="J174" si="20">ROUND(I174*H174,3)</f>
        <v>0</v>
      </c>
      <c r="K174" s="71" t="s">
        <v>160</v>
      </c>
      <c r="L174" s="74"/>
      <c r="M174" s="75" t="s">
        <v>1</v>
      </c>
      <c r="N174" s="76" t="s">
        <v>33</v>
      </c>
      <c r="O174" s="77">
        <v>0.39939999999999998</v>
      </c>
      <c r="P174" s="77">
        <f t="shared" ref="P174" si="21">O174*H174</f>
        <v>1.5975999999999999</v>
      </c>
      <c r="Q174" s="77">
        <v>0.11708</v>
      </c>
      <c r="R174" s="77">
        <f t="shared" ref="R174" si="22">Q174*H174</f>
        <v>0.46832000000000001</v>
      </c>
      <c r="S174" s="77">
        <v>0</v>
      </c>
      <c r="T174" s="77">
        <f t="shared" ref="T174" si="23">S174*H174</f>
        <v>0</v>
      </c>
      <c r="U174" s="78" t="s">
        <v>1</v>
      </c>
      <c r="AR174" s="80" t="s">
        <v>79</v>
      </c>
      <c r="AT174" s="80" t="s">
        <v>117</v>
      </c>
      <c r="AU174" s="80" t="s">
        <v>121</v>
      </c>
      <c r="AY174" s="81" t="s">
        <v>114</v>
      </c>
      <c r="BE174" s="82">
        <f t="shared" ref="BE174" si="24">IF(N174="základná",J174,0)</f>
        <v>0</v>
      </c>
      <c r="BF174" s="82">
        <f t="shared" ref="BF174" si="25">IF(N174="znížená",J174,0)</f>
        <v>0</v>
      </c>
      <c r="BG174" s="82">
        <f t="shared" ref="BG174" si="26">IF(N174="zákl. prenesená",J174,0)</f>
        <v>0</v>
      </c>
      <c r="BH174" s="82">
        <f t="shared" ref="BH174" si="27">IF(N174="zníž. prenesená",J174,0)</f>
        <v>0</v>
      </c>
      <c r="BI174" s="82">
        <f t="shared" ref="BI174" si="28">IF(N174="nulová",J174,0)</f>
        <v>0</v>
      </c>
      <c r="BJ174" s="81" t="s">
        <v>121</v>
      </c>
      <c r="BK174" s="83">
        <f t="shared" ref="BK174" si="29">ROUND(I174*H174,3)</f>
        <v>0</v>
      </c>
      <c r="BL174" s="81" t="s">
        <v>79</v>
      </c>
      <c r="BM174" s="80" t="s">
        <v>354</v>
      </c>
    </row>
    <row r="175" spans="2:65" s="178" customFormat="1" ht="24" customHeight="1" x14ac:dyDescent="0.2">
      <c r="B175" s="68"/>
      <c r="C175" s="69">
        <v>226</v>
      </c>
      <c r="D175" s="69" t="s">
        <v>117</v>
      </c>
      <c r="E175" s="70" t="s">
        <v>960</v>
      </c>
      <c r="F175" s="71" t="s">
        <v>961</v>
      </c>
      <c r="G175" s="72" t="s">
        <v>225</v>
      </c>
      <c r="H175" s="73">
        <v>2</v>
      </c>
      <c r="I175" s="73"/>
      <c r="J175" s="73">
        <f t="shared" ref="J175" si="30">ROUND(I175*H175,3)</f>
        <v>0</v>
      </c>
      <c r="K175" s="71" t="s">
        <v>160</v>
      </c>
      <c r="L175" s="74"/>
      <c r="M175" s="75" t="s">
        <v>1</v>
      </c>
      <c r="N175" s="76" t="s">
        <v>33</v>
      </c>
      <c r="O175" s="77">
        <v>0.39939999999999998</v>
      </c>
      <c r="P175" s="77">
        <f t="shared" ref="P175" si="31">O175*H175</f>
        <v>0.79879999999999995</v>
      </c>
      <c r="Q175" s="77">
        <v>0.11708</v>
      </c>
      <c r="R175" s="77">
        <f t="shared" ref="R175" si="32">Q175*H175</f>
        <v>0.23416000000000001</v>
      </c>
      <c r="S175" s="77">
        <v>0</v>
      </c>
      <c r="T175" s="77">
        <f t="shared" ref="T175" si="33">S175*H175</f>
        <v>0</v>
      </c>
      <c r="U175" s="78" t="s">
        <v>1</v>
      </c>
      <c r="AR175" s="80" t="s">
        <v>79</v>
      </c>
      <c r="AT175" s="80" t="s">
        <v>117</v>
      </c>
      <c r="AU175" s="80" t="s">
        <v>121</v>
      </c>
      <c r="AY175" s="81" t="s">
        <v>114</v>
      </c>
      <c r="BE175" s="82">
        <f t="shared" ref="BE175" si="34">IF(N175="základná",J175,0)</f>
        <v>0</v>
      </c>
      <c r="BF175" s="82">
        <f t="shared" ref="BF175" si="35">IF(N175="znížená",J175,0)</f>
        <v>0</v>
      </c>
      <c r="BG175" s="82">
        <f t="shared" ref="BG175" si="36">IF(N175="zákl. prenesená",J175,0)</f>
        <v>0</v>
      </c>
      <c r="BH175" s="82">
        <f t="shared" ref="BH175" si="37">IF(N175="zníž. prenesená",J175,0)</f>
        <v>0</v>
      </c>
      <c r="BI175" s="82">
        <f t="shared" ref="BI175" si="38">IF(N175="nulová",J175,0)</f>
        <v>0</v>
      </c>
      <c r="BJ175" s="81" t="s">
        <v>121</v>
      </c>
      <c r="BK175" s="83">
        <f t="shared" ref="BK175" si="39">ROUND(I175*H175,3)</f>
        <v>0</v>
      </c>
      <c r="BL175" s="81" t="s">
        <v>79</v>
      </c>
      <c r="BM175" s="80" t="s">
        <v>354</v>
      </c>
    </row>
    <row r="176" spans="2:65" s="79" customFormat="1" ht="24" customHeight="1" x14ac:dyDescent="0.2">
      <c r="B176" s="68"/>
      <c r="C176" s="69" t="s">
        <v>184</v>
      </c>
      <c r="D176" s="69" t="s">
        <v>117</v>
      </c>
      <c r="E176" s="70" t="s">
        <v>355</v>
      </c>
      <c r="F176" s="71" t="s">
        <v>356</v>
      </c>
      <c r="G176" s="72" t="s">
        <v>129</v>
      </c>
      <c r="H176" s="73">
        <v>1.95</v>
      </c>
      <c r="I176" s="73"/>
      <c r="J176" s="73">
        <f t="shared" si="10"/>
        <v>0</v>
      </c>
      <c r="K176" s="71" t="s">
        <v>1</v>
      </c>
      <c r="L176" s="74"/>
      <c r="M176" s="75" t="s">
        <v>1</v>
      </c>
      <c r="N176" s="76" t="s">
        <v>33</v>
      </c>
      <c r="O176" s="77">
        <v>0</v>
      </c>
      <c r="P176" s="77">
        <f t="shared" si="11"/>
        <v>0</v>
      </c>
      <c r="Q176" s="77">
        <v>0</v>
      </c>
      <c r="R176" s="77">
        <f t="shared" si="12"/>
        <v>0</v>
      </c>
      <c r="S176" s="77">
        <v>0</v>
      </c>
      <c r="T176" s="77">
        <f t="shared" si="13"/>
        <v>0</v>
      </c>
      <c r="U176" s="78" t="s">
        <v>1</v>
      </c>
      <c r="AR176" s="80" t="s">
        <v>79</v>
      </c>
      <c r="AT176" s="80" t="s">
        <v>117</v>
      </c>
      <c r="AU176" s="80" t="s">
        <v>121</v>
      </c>
      <c r="AY176" s="81" t="s">
        <v>114</v>
      </c>
      <c r="BE176" s="82">
        <f t="shared" si="14"/>
        <v>0</v>
      </c>
      <c r="BF176" s="82">
        <f t="shared" si="15"/>
        <v>0</v>
      </c>
      <c r="BG176" s="82">
        <f t="shared" si="16"/>
        <v>0</v>
      </c>
      <c r="BH176" s="82">
        <f t="shared" si="17"/>
        <v>0</v>
      </c>
      <c r="BI176" s="82">
        <f t="shared" si="18"/>
        <v>0</v>
      </c>
      <c r="BJ176" s="81" t="s">
        <v>121</v>
      </c>
      <c r="BK176" s="83">
        <f t="shared" si="19"/>
        <v>0</v>
      </c>
      <c r="BL176" s="81" t="s">
        <v>79</v>
      </c>
      <c r="BM176" s="80" t="s">
        <v>187</v>
      </c>
    </row>
    <row r="177" spans="2:65" s="79" customFormat="1" ht="24" customHeight="1" x14ac:dyDescent="0.2">
      <c r="B177" s="68"/>
      <c r="C177" s="69" t="s">
        <v>7</v>
      </c>
      <c r="D177" s="69" t="s">
        <v>117</v>
      </c>
      <c r="E177" s="70" t="s">
        <v>357</v>
      </c>
      <c r="F177" s="71" t="s">
        <v>358</v>
      </c>
      <c r="G177" s="72" t="s">
        <v>129</v>
      </c>
      <c r="H177" s="73">
        <v>60.03</v>
      </c>
      <c r="I177" s="73"/>
      <c r="J177" s="73">
        <f t="shared" si="10"/>
        <v>0</v>
      </c>
      <c r="K177" s="71" t="s">
        <v>1</v>
      </c>
      <c r="L177" s="74"/>
      <c r="M177" s="75" t="s">
        <v>1</v>
      </c>
      <c r="N177" s="76" t="s">
        <v>33</v>
      </c>
      <c r="O177" s="77">
        <v>0</v>
      </c>
      <c r="P177" s="77">
        <f t="shared" si="11"/>
        <v>0</v>
      </c>
      <c r="Q177" s="77">
        <v>0</v>
      </c>
      <c r="R177" s="77">
        <f t="shared" si="12"/>
        <v>0</v>
      </c>
      <c r="S177" s="77">
        <v>0</v>
      </c>
      <c r="T177" s="77">
        <f t="shared" si="13"/>
        <v>0</v>
      </c>
      <c r="U177" s="78" t="s">
        <v>1</v>
      </c>
      <c r="AR177" s="80" t="s">
        <v>79</v>
      </c>
      <c r="AT177" s="80" t="s">
        <v>117</v>
      </c>
      <c r="AU177" s="80" t="s">
        <v>121</v>
      </c>
      <c r="AY177" s="81" t="s">
        <v>114</v>
      </c>
      <c r="BE177" s="82">
        <f t="shared" si="14"/>
        <v>0</v>
      </c>
      <c r="BF177" s="82">
        <f t="shared" si="15"/>
        <v>0</v>
      </c>
      <c r="BG177" s="82">
        <f t="shared" si="16"/>
        <v>0</v>
      </c>
      <c r="BH177" s="82">
        <f t="shared" si="17"/>
        <v>0</v>
      </c>
      <c r="BI177" s="82">
        <f t="shared" si="18"/>
        <v>0</v>
      </c>
      <c r="BJ177" s="81" t="s">
        <v>121</v>
      </c>
      <c r="BK177" s="83">
        <f t="shared" si="19"/>
        <v>0</v>
      </c>
      <c r="BL177" s="81" t="s">
        <v>79</v>
      </c>
      <c r="BM177" s="80" t="s">
        <v>156</v>
      </c>
    </row>
    <row r="178" spans="2:65" s="79" customFormat="1" ht="24" customHeight="1" x14ac:dyDescent="0.2">
      <c r="B178" s="68"/>
      <c r="C178" s="69" t="s">
        <v>198</v>
      </c>
      <c r="D178" s="69" t="s">
        <v>117</v>
      </c>
      <c r="E178" s="70" t="s">
        <v>359</v>
      </c>
      <c r="F178" s="71" t="s">
        <v>360</v>
      </c>
      <c r="G178" s="72" t="s">
        <v>129</v>
      </c>
      <c r="H178" s="73">
        <v>48.277000000000001</v>
      </c>
      <c r="I178" s="73"/>
      <c r="J178" s="73">
        <f t="shared" si="10"/>
        <v>0</v>
      </c>
      <c r="K178" s="71" t="s">
        <v>1</v>
      </c>
      <c r="L178" s="74"/>
      <c r="M178" s="75" t="s">
        <v>1</v>
      </c>
      <c r="N178" s="76" t="s">
        <v>33</v>
      </c>
      <c r="O178" s="77">
        <v>0</v>
      </c>
      <c r="P178" s="77">
        <f t="shared" si="11"/>
        <v>0</v>
      </c>
      <c r="Q178" s="77">
        <v>0</v>
      </c>
      <c r="R178" s="77">
        <f t="shared" si="12"/>
        <v>0</v>
      </c>
      <c r="S178" s="77">
        <v>0</v>
      </c>
      <c r="T178" s="77">
        <f t="shared" si="13"/>
        <v>0</v>
      </c>
      <c r="U178" s="78" t="s">
        <v>1</v>
      </c>
      <c r="AR178" s="80" t="s">
        <v>79</v>
      </c>
      <c r="AT178" s="80" t="s">
        <v>117</v>
      </c>
      <c r="AU178" s="80" t="s">
        <v>121</v>
      </c>
      <c r="AY178" s="81" t="s">
        <v>114</v>
      </c>
      <c r="BE178" s="82">
        <f t="shared" si="14"/>
        <v>0</v>
      </c>
      <c r="BF178" s="82">
        <f t="shared" si="15"/>
        <v>0</v>
      </c>
      <c r="BG178" s="82">
        <f t="shared" si="16"/>
        <v>0</v>
      </c>
      <c r="BH178" s="82">
        <f t="shared" si="17"/>
        <v>0</v>
      </c>
      <c r="BI178" s="82">
        <f t="shared" si="18"/>
        <v>0</v>
      </c>
      <c r="BJ178" s="81" t="s">
        <v>121</v>
      </c>
      <c r="BK178" s="83">
        <f t="shared" si="19"/>
        <v>0</v>
      </c>
      <c r="BL178" s="81" t="s">
        <v>79</v>
      </c>
      <c r="BM178" s="80" t="s">
        <v>202</v>
      </c>
    </row>
    <row r="179" spans="2:65" s="152" customFormat="1" ht="22.9" customHeight="1" x14ac:dyDescent="0.2">
      <c r="B179" s="151"/>
      <c r="D179" s="153" t="s">
        <v>66</v>
      </c>
      <c r="E179" s="162" t="s">
        <v>79</v>
      </c>
      <c r="F179" s="162" t="s">
        <v>361</v>
      </c>
      <c r="J179" s="163">
        <f>BK179</f>
        <v>0</v>
      </c>
      <c r="L179" s="151"/>
      <c r="M179" s="156"/>
      <c r="N179" s="157"/>
      <c r="O179" s="157"/>
      <c r="P179" s="158">
        <f>SUM(P180:P190)</f>
        <v>0</v>
      </c>
      <c r="Q179" s="157"/>
      <c r="R179" s="158">
        <f>SUM(R180:R190)</f>
        <v>0</v>
      </c>
      <c r="S179" s="157"/>
      <c r="T179" s="158">
        <f>SUM(T180:T190)</f>
        <v>0</v>
      </c>
      <c r="U179" s="159"/>
      <c r="AR179" s="153" t="s">
        <v>11</v>
      </c>
      <c r="AT179" s="160" t="s">
        <v>66</v>
      </c>
      <c r="AU179" s="160" t="s">
        <v>11</v>
      </c>
      <c r="AY179" s="153" t="s">
        <v>114</v>
      </c>
      <c r="BK179" s="161">
        <f>SUM(BK180:BK190)</f>
        <v>0</v>
      </c>
    </row>
    <row r="180" spans="2:65" s="79" customFormat="1" ht="16.5" customHeight="1" x14ac:dyDescent="0.2">
      <c r="B180" s="68"/>
      <c r="C180" s="69" t="s">
        <v>153</v>
      </c>
      <c r="D180" s="69" t="s">
        <v>117</v>
      </c>
      <c r="E180" s="70" t="s">
        <v>362</v>
      </c>
      <c r="F180" s="71" t="s">
        <v>363</v>
      </c>
      <c r="G180" s="72" t="s">
        <v>120</v>
      </c>
      <c r="H180" s="73">
        <v>8.0440000000000005</v>
      </c>
      <c r="I180" s="73"/>
      <c r="J180" s="73">
        <f t="shared" ref="J180:J190" si="40">ROUND(I180*H180,3)</f>
        <v>0</v>
      </c>
      <c r="K180" s="71" t="s">
        <v>1</v>
      </c>
      <c r="L180" s="74"/>
      <c r="M180" s="75" t="s">
        <v>1</v>
      </c>
      <c r="N180" s="76" t="s">
        <v>33</v>
      </c>
      <c r="O180" s="77">
        <v>0</v>
      </c>
      <c r="P180" s="77">
        <f t="shared" ref="P180:P190" si="41">O180*H180</f>
        <v>0</v>
      </c>
      <c r="Q180" s="77">
        <v>0</v>
      </c>
      <c r="R180" s="77">
        <f t="shared" ref="R180:R190" si="42">Q180*H180</f>
        <v>0</v>
      </c>
      <c r="S180" s="77">
        <v>0</v>
      </c>
      <c r="T180" s="77">
        <f t="shared" ref="T180:T190" si="43">S180*H180</f>
        <v>0</v>
      </c>
      <c r="U180" s="78" t="s">
        <v>1</v>
      </c>
      <c r="AR180" s="80" t="s">
        <v>79</v>
      </c>
      <c r="AT180" s="80" t="s">
        <v>117</v>
      </c>
      <c r="AU180" s="80" t="s">
        <v>121</v>
      </c>
      <c r="AY180" s="81" t="s">
        <v>114</v>
      </c>
      <c r="BE180" s="82">
        <f t="shared" ref="BE180:BE190" si="44">IF(N180="základná",J180,0)</f>
        <v>0</v>
      </c>
      <c r="BF180" s="82">
        <f t="shared" ref="BF180:BF190" si="45">IF(N180="znížená",J180,0)</f>
        <v>0</v>
      </c>
      <c r="BG180" s="82">
        <f t="shared" ref="BG180:BG190" si="46">IF(N180="zákl. prenesená",J180,0)</f>
        <v>0</v>
      </c>
      <c r="BH180" s="82">
        <f t="shared" ref="BH180:BH190" si="47">IF(N180="zníž. prenesená",J180,0)</f>
        <v>0</v>
      </c>
      <c r="BI180" s="82">
        <f t="shared" ref="BI180:BI190" si="48">IF(N180="nulová",J180,0)</f>
        <v>0</v>
      </c>
      <c r="BJ180" s="81" t="s">
        <v>121</v>
      </c>
      <c r="BK180" s="83">
        <f t="shared" ref="BK180:BK190" si="49">ROUND(I180*H180,3)</f>
        <v>0</v>
      </c>
      <c r="BL180" s="81" t="s">
        <v>79</v>
      </c>
      <c r="BM180" s="80" t="s">
        <v>205</v>
      </c>
    </row>
    <row r="181" spans="2:65" s="79" customFormat="1" ht="24" customHeight="1" x14ac:dyDescent="0.2">
      <c r="B181" s="68"/>
      <c r="C181" s="69" t="s">
        <v>206</v>
      </c>
      <c r="D181" s="69" t="s">
        <v>117</v>
      </c>
      <c r="E181" s="70" t="s">
        <v>364</v>
      </c>
      <c r="F181" s="71" t="s">
        <v>365</v>
      </c>
      <c r="G181" s="72" t="s">
        <v>129</v>
      </c>
      <c r="H181" s="73">
        <v>44.234000000000002</v>
      </c>
      <c r="I181" s="73"/>
      <c r="J181" s="73">
        <f t="shared" si="40"/>
        <v>0</v>
      </c>
      <c r="K181" s="71" t="s">
        <v>1</v>
      </c>
      <c r="L181" s="74"/>
      <c r="M181" s="75" t="s">
        <v>1</v>
      </c>
      <c r="N181" s="76" t="s">
        <v>33</v>
      </c>
      <c r="O181" s="77">
        <v>0</v>
      </c>
      <c r="P181" s="77">
        <f t="shared" si="41"/>
        <v>0</v>
      </c>
      <c r="Q181" s="77">
        <v>0</v>
      </c>
      <c r="R181" s="77">
        <f t="shared" si="42"/>
        <v>0</v>
      </c>
      <c r="S181" s="77">
        <v>0</v>
      </c>
      <c r="T181" s="77">
        <f t="shared" si="43"/>
        <v>0</v>
      </c>
      <c r="U181" s="78" t="s">
        <v>1</v>
      </c>
      <c r="AR181" s="80" t="s">
        <v>79</v>
      </c>
      <c r="AT181" s="80" t="s">
        <v>117</v>
      </c>
      <c r="AU181" s="80" t="s">
        <v>121</v>
      </c>
      <c r="AY181" s="81" t="s">
        <v>114</v>
      </c>
      <c r="BE181" s="82">
        <f t="shared" si="44"/>
        <v>0</v>
      </c>
      <c r="BF181" s="82">
        <f t="shared" si="45"/>
        <v>0</v>
      </c>
      <c r="BG181" s="82">
        <f t="shared" si="46"/>
        <v>0</v>
      </c>
      <c r="BH181" s="82">
        <f t="shared" si="47"/>
        <v>0</v>
      </c>
      <c r="BI181" s="82">
        <f t="shared" si="48"/>
        <v>0</v>
      </c>
      <c r="BJ181" s="81" t="s">
        <v>121</v>
      </c>
      <c r="BK181" s="83">
        <f t="shared" si="49"/>
        <v>0</v>
      </c>
      <c r="BL181" s="81" t="s">
        <v>79</v>
      </c>
      <c r="BM181" s="80" t="s">
        <v>209</v>
      </c>
    </row>
    <row r="182" spans="2:65" s="79" customFormat="1" ht="24" customHeight="1" x14ac:dyDescent="0.2">
      <c r="B182" s="68"/>
      <c r="C182" s="69" t="s">
        <v>155</v>
      </c>
      <c r="D182" s="69" t="s">
        <v>117</v>
      </c>
      <c r="E182" s="70" t="s">
        <v>366</v>
      </c>
      <c r="F182" s="71" t="s">
        <v>367</v>
      </c>
      <c r="G182" s="72" t="s">
        <v>129</v>
      </c>
      <c r="H182" s="73">
        <v>44.234000000000002</v>
      </c>
      <c r="I182" s="73"/>
      <c r="J182" s="73">
        <f t="shared" si="40"/>
        <v>0</v>
      </c>
      <c r="K182" s="71" t="s">
        <v>1</v>
      </c>
      <c r="L182" s="74"/>
      <c r="M182" s="75" t="s">
        <v>1</v>
      </c>
      <c r="N182" s="76" t="s">
        <v>33</v>
      </c>
      <c r="O182" s="77">
        <v>0</v>
      </c>
      <c r="P182" s="77">
        <f t="shared" si="41"/>
        <v>0</v>
      </c>
      <c r="Q182" s="77">
        <v>0</v>
      </c>
      <c r="R182" s="77">
        <f t="shared" si="42"/>
        <v>0</v>
      </c>
      <c r="S182" s="77">
        <v>0</v>
      </c>
      <c r="T182" s="77">
        <f t="shared" si="43"/>
        <v>0</v>
      </c>
      <c r="U182" s="78" t="s">
        <v>1</v>
      </c>
      <c r="AR182" s="80" t="s">
        <v>79</v>
      </c>
      <c r="AT182" s="80" t="s">
        <v>117</v>
      </c>
      <c r="AU182" s="80" t="s">
        <v>121</v>
      </c>
      <c r="AY182" s="81" t="s">
        <v>114</v>
      </c>
      <c r="BE182" s="82">
        <f t="shared" si="44"/>
        <v>0</v>
      </c>
      <c r="BF182" s="82">
        <f t="shared" si="45"/>
        <v>0</v>
      </c>
      <c r="BG182" s="82">
        <f t="shared" si="46"/>
        <v>0</v>
      </c>
      <c r="BH182" s="82">
        <f t="shared" si="47"/>
        <v>0</v>
      </c>
      <c r="BI182" s="82">
        <f t="shared" si="48"/>
        <v>0</v>
      </c>
      <c r="BJ182" s="81" t="s">
        <v>121</v>
      </c>
      <c r="BK182" s="83">
        <f t="shared" si="49"/>
        <v>0</v>
      </c>
      <c r="BL182" s="81" t="s">
        <v>79</v>
      </c>
      <c r="BM182" s="80" t="s">
        <v>212</v>
      </c>
    </row>
    <row r="183" spans="2:65" s="79" customFormat="1" ht="24" customHeight="1" x14ac:dyDescent="0.2">
      <c r="B183" s="68"/>
      <c r="C183" s="69" t="s">
        <v>215</v>
      </c>
      <c r="D183" s="69" t="s">
        <v>117</v>
      </c>
      <c r="E183" s="70" t="s">
        <v>368</v>
      </c>
      <c r="F183" s="71" t="s">
        <v>369</v>
      </c>
      <c r="G183" s="72" t="s">
        <v>175</v>
      </c>
      <c r="H183" s="73">
        <v>0.64</v>
      </c>
      <c r="I183" s="73"/>
      <c r="J183" s="73">
        <f t="shared" si="40"/>
        <v>0</v>
      </c>
      <c r="K183" s="71" t="s">
        <v>1</v>
      </c>
      <c r="L183" s="74"/>
      <c r="M183" s="75" t="s">
        <v>1</v>
      </c>
      <c r="N183" s="76" t="s">
        <v>33</v>
      </c>
      <c r="O183" s="77">
        <v>0</v>
      </c>
      <c r="P183" s="77">
        <f t="shared" si="41"/>
        <v>0</v>
      </c>
      <c r="Q183" s="77">
        <v>0</v>
      </c>
      <c r="R183" s="77">
        <f t="shared" si="42"/>
        <v>0</v>
      </c>
      <c r="S183" s="77">
        <v>0</v>
      </c>
      <c r="T183" s="77">
        <f t="shared" si="43"/>
        <v>0</v>
      </c>
      <c r="U183" s="78" t="s">
        <v>1</v>
      </c>
      <c r="AR183" s="80" t="s">
        <v>79</v>
      </c>
      <c r="AT183" s="80" t="s">
        <v>117</v>
      </c>
      <c r="AU183" s="80" t="s">
        <v>121</v>
      </c>
      <c r="AY183" s="81" t="s">
        <v>114</v>
      </c>
      <c r="BE183" s="82">
        <f t="shared" si="44"/>
        <v>0</v>
      </c>
      <c r="BF183" s="82">
        <f t="shared" si="45"/>
        <v>0</v>
      </c>
      <c r="BG183" s="82">
        <f t="shared" si="46"/>
        <v>0</v>
      </c>
      <c r="BH183" s="82">
        <f t="shared" si="47"/>
        <v>0</v>
      </c>
      <c r="BI183" s="82">
        <f t="shared" si="48"/>
        <v>0</v>
      </c>
      <c r="BJ183" s="81" t="s">
        <v>121</v>
      </c>
      <c r="BK183" s="83">
        <f t="shared" si="49"/>
        <v>0</v>
      </c>
      <c r="BL183" s="81" t="s">
        <v>79</v>
      </c>
      <c r="BM183" s="80" t="s">
        <v>218</v>
      </c>
    </row>
    <row r="184" spans="2:65" s="79" customFormat="1" ht="24" customHeight="1" x14ac:dyDescent="0.2">
      <c r="B184" s="68"/>
      <c r="C184" s="69" t="s">
        <v>165</v>
      </c>
      <c r="D184" s="69" t="s">
        <v>117</v>
      </c>
      <c r="E184" s="70" t="s">
        <v>370</v>
      </c>
      <c r="F184" s="71" t="s">
        <v>371</v>
      </c>
      <c r="G184" s="72" t="s">
        <v>129</v>
      </c>
      <c r="H184" s="73">
        <v>15.67</v>
      </c>
      <c r="I184" s="73"/>
      <c r="J184" s="73">
        <f t="shared" si="40"/>
        <v>0</v>
      </c>
      <c r="K184" s="71" t="s">
        <v>1</v>
      </c>
      <c r="L184" s="74"/>
      <c r="M184" s="75" t="s">
        <v>1</v>
      </c>
      <c r="N184" s="76" t="s">
        <v>33</v>
      </c>
      <c r="O184" s="77">
        <v>0</v>
      </c>
      <c r="P184" s="77">
        <f t="shared" si="41"/>
        <v>0</v>
      </c>
      <c r="Q184" s="77">
        <v>0</v>
      </c>
      <c r="R184" s="77">
        <f t="shared" si="42"/>
        <v>0</v>
      </c>
      <c r="S184" s="77">
        <v>0</v>
      </c>
      <c r="T184" s="77">
        <f t="shared" si="43"/>
        <v>0</v>
      </c>
      <c r="U184" s="78" t="s">
        <v>1</v>
      </c>
      <c r="AR184" s="80" t="s">
        <v>79</v>
      </c>
      <c r="AT184" s="80" t="s">
        <v>117</v>
      </c>
      <c r="AU184" s="80" t="s">
        <v>121</v>
      </c>
      <c r="AY184" s="81" t="s">
        <v>114</v>
      </c>
      <c r="BE184" s="82">
        <f t="shared" si="44"/>
        <v>0</v>
      </c>
      <c r="BF184" s="82">
        <f t="shared" si="45"/>
        <v>0</v>
      </c>
      <c r="BG184" s="82">
        <f t="shared" si="46"/>
        <v>0</v>
      </c>
      <c r="BH184" s="82">
        <f t="shared" si="47"/>
        <v>0</v>
      </c>
      <c r="BI184" s="82">
        <f t="shared" si="48"/>
        <v>0</v>
      </c>
      <c r="BJ184" s="81" t="s">
        <v>121</v>
      </c>
      <c r="BK184" s="83">
        <f t="shared" si="49"/>
        <v>0</v>
      </c>
      <c r="BL184" s="81" t="s">
        <v>79</v>
      </c>
      <c r="BM184" s="80" t="s">
        <v>221</v>
      </c>
    </row>
    <row r="185" spans="2:65" s="79" customFormat="1" ht="24" customHeight="1" x14ac:dyDescent="0.2">
      <c r="B185" s="68"/>
      <c r="C185" s="164" t="s">
        <v>222</v>
      </c>
      <c r="D185" s="164" t="s">
        <v>372</v>
      </c>
      <c r="E185" s="165" t="s">
        <v>373</v>
      </c>
      <c r="F185" s="166" t="s">
        <v>374</v>
      </c>
      <c r="G185" s="167" t="s">
        <v>129</v>
      </c>
      <c r="H185" s="168">
        <v>16.454000000000001</v>
      </c>
      <c r="I185" s="168"/>
      <c r="J185" s="168">
        <f t="shared" si="40"/>
        <v>0</v>
      </c>
      <c r="K185" s="166" t="s">
        <v>1</v>
      </c>
      <c r="L185" s="169"/>
      <c r="M185" s="170" t="s">
        <v>1</v>
      </c>
      <c r="N185" s="171" t="s">
        <v>33</v>
      </c>
      <c r="O185" s="77">
        <v>0</v>
      </c>
      <c r="P185" s="77">
        <f t="shared" si="41"/>
        <v>0</v>
      </c>
      <c r="Q185" s="77">
        <v>0</v>
      </c>
      <c r="R185" s="77">
        <f t="shared" si="42"/>
        <v>0</v>
      </c>
      <c r="S185" s="77">
        <v>0</v>
      </c>
      <c r="T185" s="77">
        <f t="shared" si="43"/>
        <v>0</v>
      </c>
      <c r="U185" s="78" t="s">
        <v>1</v>
      </c>
      <c r="AR185" s="80" t="s">
        <v>130</v>
      </c>
      <c r="AT185" s="80" t="s">
        <v>372</v>
      </c>
      <c r="AU185" s="80" t="s">
        <v>121</v>
      </c>
      <c r="AY185" s="81" t="s">
        <v>114</v>
      </c>
      <c r="BE185" s="82">
        <f t="shared" si="44"/>
        <v>0</v>
      </c>
      <c r="BF185" s="82">
        <f t="shared" si="45"/>
        <v>0</v>
      </c>
      <c r="BG185" s="82">
        <f t="shared" si="46"/>
        <v>0</v>
      </c>
      <c r="BH185" s="82">
        <f t="shared" si="47"/>
        <v>0</v>
      </c>
      <c r="BI185" s="82">
        <f t="shared" si="48"/>
        <v>0</v>
      </c>
      <c r="BJ185" s="81" t="s">
        <v>121</v>
      </c>
      <c r="BK185" s="83">
        <f t="shared" si="49"/>
        <v>0</v>
      </c>
      <c r="BL185" s="81" t="s">
        <v>79</v>
      </c>
      <c r="BM185" s="80" t="s">
        <v>226</v>
      </c>
    </row>
    <row r="186" spans="2:65" s="79" customFormat="1" ht="16.5" customHeight="1" x14ac:dyDescent="0.2">
      <c r="B186" s="68"/>
      <c r="C186" s="69" t="s">
        <v>168</v>
      </c>
      <c r="D186" s="69" t="s">
        <v>117</v>
      </c>
      <c r="E186" s="70" t="s">
        <v>375</v>
      </c>
      <c r="F186" s="71" t="s">
        <v>376</v>
      </c>
      <c r="G186" s="72" t="s">
        <v>120</v>
      </c>
      <c r="H186" s="73">
        <v>3.65</v>
      </c>
      <c r="I186" s="73"/>
      <c r="J186" s="73">
        <f t="shared" si="40"/>
        <v>0</v>
      </c>
      <c r="K186" s="71" t="s">
        <v>1</v>
      </c>
      <c r="L186" s="74"/>
      <c r="M186" s="75" t="s">
        <v>1</v>
      </c>
      <c r="N186" s="76" t="s">
        <v>33</v>
      </c>
      <c r="O186" s="77">
        <v>0</v>
      </c>
      <c r="P186" s="77">
        <f t="shared" si="41"/>
        <v>0</v>
      </c>
      <c r="Q186" s="77">
        <v>0</v>
      </c>
      <c r="R186" s="77">
        <f t="shared" si="42"/>
        <v>0</v>
      </c>
      <c r="S186" s="77">
        <v>0</v>
      </c>
      <c r="T186" s="77">
        <f t="shared" si="43"/>
        <v>0</v>
      </c>
      <c r="U186" s="78" t="s">
        <v>1</v>
      </c>
      <c r="AR186" s="80" t="s">
        <v>79</v>
      </c>
      <c r="AT186" s="80" t="s">
        <v>117</v>
      </c>
      <c r="AU186" s="80" t="s">
        <v>121</v>
      </c>
      <c r="AY186" s="81" t="s">
        <v>114</v>
      </c>
      <c r="BE186" s="82">
        <f t="shared" si="44"/>
        <v>0</v>
      </c>
      <c r="BF186" s="82">
        <f t="shared" si="45"/>
        <v>0</v>
      </c>
      <c r="BG186" s="82">
        <f t="shared" si="46"/>
        <v>0</v>
      </c>
      <c r="BH186" s="82">
        <f t="shared" si="47"/>
        <v>0</v>
      </c>
      <c r="BI186" s="82">
        <f t="shared" si="48"/>
        <v>0</v>
      </c>
      <c r="BJ186" s="81" t="s">
        <v>121</v>
      </c>
      <c r="BK186" s="83">
        <f t="shared" si="49"/>
        <v>0</v>
      </c>
      <c r="BL186" s="81" t="s">
        <v>79</v>
      </c>
      <c r="BM186" s="80" t="s">
        <v>229</v>
      </c>
    </row>
    <row r="187" spans="2:65" s="79" customFormat="1" ht="24" customHeight="1" x14ac:dyDescent="0.2">
      <c r="B187" s="68"/>
      <c r="C187" s="69" t="s">
        <v>230</v>
      </c>
      <c r="D187" s="69" t="s">
        <v>117</v>
      </c>
      <c r="E187" s="70" t="s">
        <v>377</v>
      </c>
      <c r="F187" s="71" t="s">
        <v>378</v>
      </c>
      <c r="G187" s="72" t="s">
        <v>175</v>
      </c>
      <c r="H187" s="73">
        <v>1.1140000000000001</v>
      </c>
      <c r="I187" s="73"/>
      <c r="J187" s="73">
        <f t="shared" si="40"/>
        <v>0</v>
      </c>
      <c r="K187" s="71" t="s">
        <v>1</v>
      </c>
      <c r="L187" s="74"/>
      <c r="M187" s="75" t="s">
        <v>1</v>
      </c>
      <c r="N187" s="76" t="s">
        <v>33</v>
      </c>
      <c r="O187" s="77">
        <v>0</v>
      </c>
      <c r="P187" s="77">
        <f t="shared" si="41"/>
        <v>0</v>
      </c>
      <c r="Q187" s="77">
        <v>0</v>
      </c>
      <c r="R187" s="77">
        <f t="shared" si="42"/>
        <v>0</v>
      </c>
      <c r="S187" s="77">
        <v>0</v>
      </c>
      <c r="T187" s="77">
        <f t="shared" si="43"/>
        <v>0</v>
      </c>
      <c r="U187" s="78" t="s">
        <v>1</v>
      </c>
      <c r="AR187" s="80" t="s">
        <v>79</v>
      </c>
      <c r="AT187" s="80" t="s">
        <v>117</v>
      </c>
      <c r="AU187" s="80" t="s">
        <v>121</v>
      </c>
      <c r="AY187" s="81" t="s">
        <v>114</v>
      </c>
      <c r="BE187" s="82">
        <f t="shared" si="44"/>
        <v>0</v>
      </c>
      <c r="BF187" s="82">
        <f t="shared" si="45"/>
        <v>0</v>
      </c>
      <c r="BG187" s="82">
        <f t="shared" si="46"/>
        <v>0</v>
      </c>
      <c r="BH187" s="82">
        <f t="shared" si="47"/>
        <v>0</v>
      </c>
      <c r="BI187" s="82">
        <f t="shared" si="48"/>
        <v>0</v>
      </c>
      <c r="BJ187" s="81" t="s">
        <v>121</v>
      </c>
      <c r="BK187" s="83">
        <f t="shared" si="49"/>
        <v>0</v>
      </c>
      <c r="BL187" s="81" t="s">
        <v>79</v>
      </c>
      <c r="BM187" s="80" t="s">
        <v>233</v>
      </c>
    </row>
    <row r="188" spans="2:65" s="178" customFormat="1" ht="24" customHeight="1" x14ac:dyDescent="0.2">
      <c r="B188" s="68"/>
      <c r="C188" s="69">
        <v>230</v>
      </c>
      <c r="D188" s="69" t="s">
        <v>117</v>
      </c>
      <c r="E188" s="70" t="s">
        <v>379</v>
      </c>
      <c r="F188" s="71" t="s">
        <v>380</v>
      </c>
      <c r="G188" s="72" t="s">
        <v>129</v>
      </c>
      <c r="H188" s="73">
        <v>9.6</v>
      </c>
      <c r="I188" s="73"/>
      <c r="J188" s="73">
        <f t="shared" ref="J188" si="50">ROUND(I188*H188,3)</f>
        <v>0</v>
      </c>
      <c r="K188" s="71" t="s">
        <v>1</v>
      </c>
      <c r="L188" s="74"/>
      <c r="M188" s="75" t="s">
        <v>1</v>
      </c>
      <c r="N188" s="76" t="s">
        <v>33</v>
      </c>
      <c r="O188" s="77">
        <v>0</v>
      </c>
      <c r="P188" s="77">
        <f t="shared" ref="P188" si="51">O188*H188</f>
        <v>0</v>
      </c>
      <c r="Q188" s="77">
        <v>0</v>
      </c>
      <c r="R188" s="77">
        <f t="shared" ref="R188" si="52">Q188*H188</f>
        <v>0</v>
      </c>
      <c r="S188" s="77">
        <v>0</v>
      </c>
      <c r="T188" s="77">
        <f t="shared" ref="T188" si="53">S188*H188</f>
        <v>0</v>
      </c>
      <c r="U188" s="78" t="s">
        <v>1</v>
      </c>
      <c r="AR188" s="80" t="s">
        <v>79</v>
      </c>
      <c r="AT188" s="80" t="s">
        <v>117</v>
      </c>
      <c r="AU188" s="80" t="s">
        <v>121</v>
      </c>
      <c r="AY188" s="81" t="s">
        <v>114</v>
      </c>
      <c r="BE188" s="82">
        <f t="shared" ref="BE188" si="54">IF(N188="základná",J188,0)</f>
        <v>0</v>
      </c>
      <c r="BF188" s="82">
        <f t="shared" ref="BF188" si="55">IF(N188="znížená",J188,0)</f>
        <v>0</v>
      </c>
      <c r="BG188" s="82">
        <f t="shared" ref="BG188" si="56">IF(N188="zákl. prenesená",J188,0)</f>
        <v>0</v>
      </c>
      <c r="BH188" s="82">
        <f t="shared" ref="BH188" si="57">IF(N188="zníž. prenesená",J188,0)</f>
        <v>0</v>
      </c>
      <c r="BI188" s="82">
        <f t="shared" ref="BI188" si="58">IF(N188="nulová",J188,0)</f>
        <v>0</v>
      </c>
      <c r="BJ188" s="81" t="s">
        <v>121</v>
      </c>
      <c r="BK188" s="83">
        <f t="shared" ref="BK188" si="59">ROUND(I188*H188,3)</f>
        <v>0</v>
      </c>
      <c r="BL188" s="81" t="s">
        <v>79</v>
      </c>
      <c r="BM188" s="80" t="s">
        <v>238</v>
      </c>
    </row>
    <row r="189" spans="2:65" s="79" customFormat="1" ht="24" customHeight="1" x14ac:dyDescent="0.2">
      <c r="B189" s="68"/>
      <c r="C189" s="69" t="s">
        <v>172</v>
      </c>
      <c r="D189" s="69" t="s">
        <v>117</v>
      </c>
      <c r="E189" s="70" t="s">
        <v>381</v>
      </c>
      <c r="F189" s="71" t="s">
        <v>382</v>
      </c>
      <c r="G189" s="72" t="s">
        <v>129</v>
      </c>
      <c r="H189" s="73">
        <v>9.6</v>
      </c>
      <c r="I189" s="73"/>
      <c r="J189" s="73">
        <f t="shared" si="40"/>
        <v>0</v>
      </c>
      <c r="K189" s="71" t="s">
        <v>1</v>
      </c>
      <c r="L189" s="74"/>
      <c r="M189" s="75" t="s">
        <v>1</v>
      </c>
      <c r="N189" s="76" t="s">
        <v>33</v>
      </c>
      <c r="O189" s="77">
        <v>0</v>
      </c>
      <c r="P189" s="77">
        <f t="shared" si="41"/>
        <v>0</v>
      </c>
      <c r="Q189" s="77">
        <v>0</v>
      </c>
      <c r="R189" s="77">
        <f t="shared" si="42"/>
        <v>0</v>
      </c>
      <c r="S189" s="77">
        <v>0</v>
      </c>
      <c r="T189" s="77">
        <f t="shared" si="43"/>
        <v>0</v>
      </c>
      <c r="U189" s="78" t="s">
        <v>1</v>
      </c>
      <c r="AR189" s="80" t="s">
        <v>79</v>
      </c>
      <c r="AT189" s="80" t="s">
        <v>117</v>
      </c>
      <c r="AU189" s="80" t="s">
        <v>121</v>
      </c>
      <c r="AY189" s="81" t="s">
        <v>114</v>
      </c>
      <c r="BE189" s="82">
        <f t="shared" si="44"/>
        <v>0</v>
      </c>
      <c r="BF189" s="82">
        <f t="shared" si="45"/>
        <v>0</v>
      </c>
      <c r="BG189" s="82">
        <f t="shared" si="46"/>
        <v>0</v>
      </c>
      <c r="BH189" s="82">
        <f t="shared" si="47"/>
        <v>0</v>
      </c>
      <c r="BI189" s="82">
        <f t="shared" si="48"/>
        <v>0</v>
      </c>
      <c r="BJ189" s="81" t="s">
        <v>121</v>
      </c>
      <c r="BK189" s="83">
        <f t="shared" si="49"/>
        <v>0</v>
      </c>
      <c r="BL189" s="81" t="s">
        <v>79</v>
      </c>
      <c r="BM189" s="80" t="s">
        <v>238</v>
      </c>
    </row>
    <row r="190" spans="2:65" s="79" customFormat="1" ht="24" customHeight="1" x14ac:dyDescent="0.2">
      <c r="B190" s="68"/>
      <c r="C190" s="69" t="s">
        <v>241</v>
      </c>
      <c r="D190" s="69" t="s">
        <v>117</v>
      </c>
      <c r="E190" s="70" t="s">
        <v>979</v>
      </c>
      <c r="F190" s="71" t="s">
        <v>977</v>
      </c>
      <c r="G190" s="72" t="s">
        <v>129</v>
      </c>
      <c r="H190" s="73">
        <v>9.6</v>
      </c>
      <c r="I190" s="73"/>
      <c r="J190" s="73">
        <f t="shared" si="40"/>
        <v>0</v>
      </c>
      <c r="K190" s="71" t="s">
        <v>1</v>
      </c>
      <c r="L190" s="74"/>
      <c r="M190" s="75" t="s">
        <v>1</v>
      </c>
      <c r="N190" s="76" t="s">
        <v>33</v>
      </c>
      <c r="O190" s="77">
        <v>0</v>
      </c>
      <c r="P190" s="77">
        <f t="shared" si="41"/>
        <v>0</v>
      </c>
      <c r="Q190" s="77">
        <v>0</v>
      </c>
      <c r="R190" s="77">
        <f t="shared" si="42"/>
        <v>0</v>
      </c>
      <c r="S190" s="77">
        <v>0</v>
      </c>
      <c r="T190" s="77">
        <f t="shared" si="43"/>
        <v>0</v>
      </c>
      <c r="U190" s="78" t="s">
        <v>1</v>
      </c>
      <c r="AR190" s="80" t="s">
        <v>79</v>
      </c>
      <c r="AT190" s="80" t="s">
        <v>117</v>
      </c>
      <c r="AU190" s="80" t="s">
        <v>121</v>
      </c>
      <c r="AY190" s="81" t="s">
        <v>114</v>
      </c>
      <c r="BE190" s="82">
        <f t="shared" si="44"/>
        <v>0</v>
      </c>
      <c r="BF190" s="82">
        <f t="shared" si="45"/>
        <v>0</v>
      </c>
      <c r="BG190" s="82">
        <f t="shared" si="46"/>
        <v>0</v>
      </c>
      <c r="BH190" s="82">
        <f t="shared" si="47"/>
        <v>0</v>
      </c>
      <c r="BI190" s="82">
        <f t="shared" si="48"/>
        <v>0</v>
      </c>
      <c r="BJ190" s="81" t="s">
        <v>121</v>
      </c>
      <c r="BK190" s="83">
        <f t="shared" si="49"/>
        <v>0</v>
      </c>
      <c r="BL190" s="81" t="s">
        <v>79</v>
      </c>
      <c r="BM190" s="80" t="s">
        <v>244</v>
      </c>
    </row>
    <row r="191" spans="2:65" s="152" customFormat="1" ht="22.9" customHeight="1" x14ac:dyDescent="0.2">
      <c r="B191" s="151"/>
      <c r="D191" s="153" t="s">
        <v>66</v>
      </c>
      <c r="E191" s="162" t="s">
        <v>131</v>
      </c>
      <c r="F191" s="162" t="s">
        <v>383</v>
      </c>
      <c r="J191" s="163">
        <f>BK191</f>
        <v>0</v>
      </c>
      <c r="L191" s="151"/>
      <c r="M191" s="156"/>
      <c r="N191" s="157"/>
      <c r="O191" s="157"/>
      <c r="P191" s="158">
        <f>SUM(P199:P200)</f>
        <v>0</v>
      </c>
      <c r="Q191" s="157"/>
      <c r="R191" s="158">
        <f>SUM(R199:R200)</f>
        <v>0</v>
      </c>
      <c r="S191" s="157"/>
      <c r="T191" s="158">
        <f>SUM(T199:T200)</f>
        <v>0</v>
      </c>
      <c r="U191" s="159"/>
      <c r="AR191" s="153" t="s">
        <v>11</v>
      </c>
      <c r="AT191" s="160" t="s">
        <v>66</v>
      </c>
      <c r="AU191" s="160" t="s">
        <v>11</v>
      </c>
      <c r="AY191" s="153" t="s">
        <v>114</v>
      </c>
      <c r="BK191" s="161">
        <f>SUM(BK192:BK200)</f>
        <v>0</v>
      </c>
    </row>
    <row r="192" spans="2:65" s="178" customFormat="1" ht="24" customHeight="1" x14ac:dyDescent="0.2">
      <c r="B192" s="68"/>
      <c r="C192" s="69">
        <v>231</v>
      </c>
      <c r="D192" s="69" t="s">
        <v>117</v>
      </c>
      <c r="E192" s="70" t="s">
        <v>384</v>
      </c>
      <c r="F192" s="71" t="s">
        <v>980</v>
      </c>
      <c r="G192" s="72" t="s">
        <v>137</v>
      </c>
      <c r="H192" s="73">
        <v>23</v>
      </c>
      <c r="I192" s="73"/>
      <c r="J192" s="73">
        <f t="shared" ref="J192:J200" si="60">ROUND(I192*H192,3)</f>
        <v>0</v>
      </c>
      <c r="K192" s="71" t="s">
        <v>1</v>
      </c>
      <c r="L192" s="74"/>
      <c r="M192" s="75" t="s">
        <v>1</v>
      </c>
      <c r="N192" s="76" t="s">
        <v>33</v>
      </c>
      <c r="O192" s="77">
        <v>0</v>
      </c>
      <c r="P192" s="77">
        <f t="shared" ref="P192:P200" si="61">O192*H192</f>
        <v>0</v>
      </c>
      <c r="Q192" s="77">
        <v>0</v>
      </c>
      <c r="R192" s="77">
        <f t="shared" ref="R192:R200" si="62">Q192*H192</f>
        <v>0</v>
      </c>
      <c r="S192" s="77">
        <v>0</v>
      </c>
      <c r="T192" s="77">
        <f t="shared" ref="T192:T200" si="63">S192*H192</f>
        <v>0</v>
      </c>
      <c r="U192" s="78" t="s">
        <v>1</v>
      </c>
      <c r="AR192" s="80" t="s">
        <v>79</v>
      </c>
      <c r="AT192" s="80" t="s">
        <v>117</v>
      </c>
      <c r="AU192" s="80" t="s">
        <v>121</v>
      </c>
      <c r="AY192" s="81" t="s">
        <v>114</v>
      </c>
      <c r="BE192" s="82">
        <f t="shared" ref="BE192:BE200" si="64">IF(N192="základná",J192,0)</f>
        <v>0</v>
      </c>
      <c r="BF192" s="82">
        <f t="shared" ref="BF192:BF200" si="65">IF(N192="znížená",J192,0)</f>
        <v>0</v>
      </c>
      <c r="BG192" s="82">
        <f t="shared" ref="BG192:BG200" si="66">IF(N192="zákl. prenesená",J192,0)</f>
        <v>0</v>
      </c>
      <c r="BH192" s="82">
        <f t="shared" ref="BH192:BH200" si="67">IF(N192="zníž. prenesená",J192,0)</f>
        <v>0</v>
      </c>
      <c r="BI192" s="82">
        <f t="shared" ref="BI192:BI200" si="68">IF(N192="nulová",J192,0)</f>
        <v>0</v>
      </c>
      <c r="BJ192" s="81" t="s">
        <v>121</v>
      </c>
      <c r="BK192" s="83">
        <f t="shared" ref="BK192:BK200" si="69">ROUND(I192*H192,3)</f>
        <v>0</v>
      </c>
      <c r="BL192" s="81" t="s">
        <v>79</v>
      </c>
      <c r="BM192" s="80" t="s">
        <v>247</v>
      </c>
    </row>
    <row r="193" spans="2:65" s="178" customFormat="1" ht="24" customHeight="1" x14ac:dyDescent="0.2">
      <c r="B193" s="68"/>
      <c r="C193" s="69">
        <v>232</v>
      </c>
      <c r="D193" s="69" t="s">
        <v>117</v>
      </c>
      <c r="E193" s="70" t="s">
        <v>981</v>
      </c>
      <c r="F193" s="71" t="s">
        <v>983</v>
      </c>
      <c r="G193" s="72" t="s">
        <v>129</v>
      </c>
      <c r="H193" s="73">
        <v>17.399999999999999</v>
      </c>
      <c r="I193" s="73"/>
      <c r="J193" s="73">
        <f t="shared" si="60"/>
        <v>0</v>
      </c>
      <c r="K193" s="71" t="s">
        <v>1</v>
      </c>
      <c r="L193" s="74"/>
      <c r="M193" s="75" t="s">
        <v>1</v>
      </c>
      <c r="N193" s="76" t="s">
        <v>33</v>
      </c>
      <c r="O193" s="77">
        <v>0</v>
      </c>
      <c r="P193" s="77">
        <f t="shared" si="61"/>
        <v>0</v>
      </c>
      <c r="Q193" s="77">
        <v>0</v>
      </c>
      <c r="R193" s="77">
        <f t="shared" si="62"/>
        <v>0</v>
      </c>
      <c r="S193" s="77">
        <v>0</v>
      </c>
      <c r="T193" s="77">
        <f t="shared" si="63"/>
        <v>0</v>
      </c>
      <c r="U193" s="78" t="s">
        <v>1</v>
      </c>
      <c r="AR193" s="80" t="s">
        <v>79</v>
      </c>
      <c r="AT193" s="80" t="s">
        <v>117</v>
      </c>
      <c r="AU193" s="80" t="s">
        <v>121</v>
      </c>
      <c r="AY193" s="81" t="s">
        <v>114</v>
      </c>
      <c r="BE193" s="82">
        <f t="shared" si="64"/>
        <v>0</v>
      </c>
      <c r="BF193" s="82">
        <f t="shared" si="65"/>
        <v>0</v>
      </c>
      <c r="BG193" s="82">
        <f t="shared" si="66"/>
        <v>0</v>
      </c>
      <c r="BH193" s="82">
        <f t="shared" si="67"/>
        <v>0</v>
      </c>
      <c r="BI193" s="82">
        <f t="shared" si="68"/>
        <v>0</v>
      </c>
      <c r="BJ193" s="81" t="s">
        <v>121</v>
      </c>
      <c r="BK193" s="83">
        <f t="shared" si="69"/>
        <v>0</v>
      </c>
      <c r="BL193" s="81" t="s">
        <v>79</v>
      </c>
      <c r="BM193" s="80" t="s">
        <v>247</v>
      </c>
    </row>
    <row r="194" spans="2:65" s="178" customFormat="1" ht="24" customHeight="1" x14ac:dyDescent="0.2">
      <c r="B194" s="68"/>
      <c r="C194" s="69">
        <v>233</v>
      </c>
      <c r="D194" s="69" t="s">
        <v>117</v>
      </c>
      <c r="E194" s="70" t="s">
        <v>982</v>
      </c>
      <c r="F194" s="71" t="s">
        <v>984</v>
      </c>
      <c r="G194" s="72" t="s">
        <v>129</v>
      </c>
      <c r="H194" s="73">
        <v>17.399999999999999</v>
      </c>
      <c r="I194" s="73"/>
      <c r="J194" s="73">
        <f t="shared" si="60"/>
        <v>0</v>
      </c>
      <c r="K194" s="71" t="s">
        <v>1</v>
      </c>
      <c r="L194" s="74"/>
      <c r="M194" s="75" t="s">
        <v>1</v>
      </c>
      <c r="N194" s="76" t="s">
        <v>33</v>
      </c>
      <c r="O194" s="77">
        <v>0</v>
      </c>
      <c r="P194" s="77">
        <f t="shared" si="61"/>
        <v>0</v>
      </c>
      <c r="Q194" s="77">
        <v>0</v>
      </c>
      <c r="R194" s="77">
        <f t="shared" si="62"/>
        <v>0</v>
      </c>
      <c r="S194" s="77">
        <v>0</v>
      </c>
      <c r="T194" s="77">
        <f t="shared" si="63"/>
        <v>0</v>
      </c>
      <c r="U194" s="78" t="s">
        <v>1</v>
      </c>
      <c r="AR194" s="80" t="s">
        <v>79</v>
      </c>
      <c r="AT194" s="80" t="s">
        <v>117</v>
      </c>
      <c r="AU194" s="80" t="s">
        <v>121</v>
      </c>
      <c r="AY194" s="81" t="s">
        <v>114</v>
      </c>
      <c r="BE194" s="82">
        <f t="shared" si="64"/>
        <v>0</v>
      </c>
      <c r="BF194" s="82">
        <f t="shared" si="65"/>
        <v>0</v>
      </c>
      <c r="BG194" s="82">
        <f t="shared" si="66"/>
        <v>0</v>
      </c>
      <c r="BH194" s="82">
        <f t="shared" si="67"/>
        <v>0</v>
      </c>
      <c r="BI194" s="82">
        <f t="shared" si="68"/>
        <v>0</v>
      </c>
      <c r="BJ194" s="81" t="s">
        <v>121</v>
      </c>
      <c r="BK194" s="83">
        <f t="shared" si="69"/>
        <v>0</v>
      </c>
      <c r="BL194" s="81" t="s">
        <v>79</v>
      </c>
      <c r="BM194" s="80" t="s">
        <v>247</v>
      </c>
    </row>
    <row r="195" spans="2:65" s="178" customFormat="1" ht="24" customHeight="1" x14ac:dyDescent="0.2">
      <c r="B195" s="68"/>
      <c r="C195" s="69">
        <v>234</v>
      </c>
      <c r="D195" s="69" t="s">
        <v>117</v>
      </c>
      <c r="E195" s="70" t="s">
        <v>993</v>
      </c>
      <c r="F195" s="71" t="s">
        <v>987</v>
      </c>
      <c r="G195" s="72" t="s">
        <v>129</v>
      </c>
      <c r="H195" s="73">
        <v>17.399999999999999</v>
      </c>
      <c r="I195" s="73"/>
      <c r="J195" s="73">
        <f t="shared" si="60"/>
        <v>0</v>
      </c>
      <c r="K195" s="71" t="s">
        <v>1</v>
      </c>
      <c r="L195" s="74"/>
      <c r="M195" s="75" t="s">
        <v>1</v>
      </c>
      <c r="N195" s="76" t="s">
        <v>33</v>
      </c>
      <c r="O195" s="77">
        <v>0</v>
      </c>
      <c r="P195" s="77">
        <f t="shared" si="61"/>
        <v>0</v>
      </c>
      <c r="Q195" s="77">
        <v>0</v>
      </c>
      <c r="R195" s="77">
        <f t="shared" si="62"/>
        <v>0</v>
      </c>
      <c r="S195" s="77">
        <v>0</v>
      </c>
      <c r="T195" s="77">
        <f t="shared" si="63"/>
        <v>0</v>
      </c>
      <c r="U195" s="78" t="s">
        <v>1</v>
      </c>
      <c r="AR195" s="80" t="s">
        <v>79</v>
      </c>
      <c r="AT195" s="80" t="s">
        <v>117</v>
      </c>
      <c r="AU195" s="80" t="s">
        <v>121</v>
      </c>
      <c r="AY195" s="81" t="s">
        <v>114</v>
      </c>
      <c r="BE195" s="82">
        <f t="shared" si="64"/>
        <v>0</v>
      </c>
      <c r="BF195" s="82">
        <f t="shared" si="65"/>
        <v>0</v>
      </c>
      <c r="BG195" s="82">
        <f t="shared" si="66"/>
        <v>0</v>
      </c>
      <c r="BH195" s="82">
        <f t="shared" si="67"/>
        <v>0</v>
      </c>
      <c r="BI195" s="82">
        <f t="shared" si="68"/>
        <v>0</v>
      </c>
      <c r="BJ195" s="81" t="s">
        <v>121</v>
      </c>
      <c r="BK195" s="83">
        <f t="shared" si="69"/>
        <v>0</v>
      </c>
      <c r="BL195" s="81" t="s">
        <v>79</v>
      </c>
      <c r="BM195" s="80" t="s">
        <v>247</v>
      </c>
    </row>
    <row r="196" spans="2:65" s="178" customFormat="1" ht="24" customHeight="1" x14ac:dyDescent="0.2">
      <c r="B196" s="68"/>
      <c r="C196" s="69">
        <v>235</v>
      </c>
      <c r="D196" s="69" t="s">
        <v>117</v>
      </c>
      <c r="E196" s="70" t="s">
        <v>994</v>
      </c>
      <c r="F196" s="71" t="s">
        <v>985</v>
      </c>
      <c r="G196" s="72" t="s">
        <v>129</v>
      </c>
      <c r="H196" s="73">
        <v>17.399999999999999</v>
      </c>
      <c r="I196" s="73"/>
      <c r="J196" s="73">
        <f t="shared" si="60"/>
        <v>0</v>
      </c>
      <c r="K196" s="71" t="s">
        <v>1</v>
      </c>
      <c r="L196" s="74"/>
      <c r="M196" s="75" t="s">
        <v>1</v>
      </c>
      <c r="N196" s="76" t="s">
        <v>33</v>
      </c>
      <c r="O196" s="77">
        <v>0</v>
      </c>
      <c r="P196" s="77">
        <f t="shared" si="61"/>
        <v>0</v>
      </c>
      <c r="Q196" s="77">
        <v>0</v>
      </c>
      <c r="R196" s="77">
        <f t="shared" si="62"/>
        <v>0</v>
      </c>
      <c r="S196" s="77">
        <v>0</v>
      </c>
      <c r="T196" s="77">
        <f t="shared" si="63"/>
        <v>0</v>
      </c>
      <c r="U196" s="78" t="s">
        <v>1</v>
      </c>
      <c r="AR196" s="80" t="s">
        <v>79</v>
      </c>
      <c r="AT196" s="80" t="s">
        <v>117</v>
      </c>
      <c r="AU196" s="80" t="s">
        <v>121</v>
      </c>
      <c r="AY196" s="81" t="s">
        <v>114</v>
      </c>
      <c r="BE196" s="82">
        <f t="shared" si="64"/>
        <v>0</v>
      </c>
      <c r="BF196" s="82">
        <f t="shared" si="65"/>
        <v>0</v>
      </c>
      <c r="BG196" s="82">
        <f t="shared" si="66"/>
        <v>0</v>
      </c>
      <c r="BH196" s="82">
        <f t="shared" si="67"/>
        <v>0</v>
      </c>
      <c r="BI196" s="82">
        <f t="shared" si="68"/>
        <v>0</v>
      </c>
      <c r="BJ196" s="81" t="s">
        <v>121</v>
      </c>
      <c r="BK196" s="83">
        <f t="shared" si="69"/>
        <v>0</v>
      </c>
      <c r="BL196" s="81" t="s">
        <v>79</v>
      </c>
      <c r="BM196" s="80" t="s">
        <v>247</v>
      </c>
    </row>
    <row r="197" spans="2:65" s="178" customFormat="1" ht="24" customHeight="1" x14ac:dyDescent="0.2">
      <c r="B197" s="68"/>
      <c r="C197" s="69">
        <v>236</v>
      </c>
      <c r="D197" s="69" t="s">
        <v>117</v>
      </c>
      <c r="E197" s="70" t="s">
        <v>995</v>
      </c>
      <c r="F197" s="71" t="s">
        <v>986</v>
      </c>
      <c r="G197" s="72" t="s">
        <v>129</v>
      </c>
      <c r="H197" s="73">
        <v>17.399999999999999</v>
      </c>
      <c r="I197" s="73"/>
      <c r="J197" s="73">
        <f t="shared" si="60"/>
        <v>0</v>
      </c>
      <c r="K197" s="71" t="s">
        <v>1</v>
      </c>
      <c r="L197" s="74"/>
      <c r="M197" s="75" t="s">
        <v>1</v>
      </c>
      <c r="N197" s="76" t="s">
        <v>33</v>
      </c>
      <c r="O197" s="77">
        <v>0</v>
      </c>
      <c r="P197" s="77">
        <f t="shared" si="61"/>
        <v>0</v>
      </c>
      <c r="Q197" s="77">
        <v>0</v>
      </c>
      <c r="R197" s="77">
        <f t="shared" si="62"/>
        <v>0</v>
      </c>
      <c r="S197" s="77">
        <v>0</v>
      </c>
      <c r="T197" s="77">
        <f t="shared" si="63"/>
        <v>0</v>
      </c>
      <c r="U197" s="78" t="s">
        <v>1</v>
      </c>
      <c r="AR197" s="80" t="s">
        <v>79</v>
      </c>
      <c r="AT197" s="80" t="s">
        <v>117</v>
      </c>
      <c r="AU197" s="80" t="s">
        <v>121</v>
      </c>
      <c r="AY197" s="81" t="s">
        <v>114</v>
      </c>
      <c r="BE197" s="82">
        <f t="shared" si="64"/>
        <v>0</v>
      </c>
      <c r="BF197" s="82">
        <f t="shared" si="65"/>
        <v>0</v>
      </c>
      <c r="BG197" s="82">
        <f t="shared" si="66"/>
        <v>0</v>
      </c>
      <c r="BH197" s="82">
        <f t="shared" si="67"/>
        <v>0</v>
      </c>
      <c r="BI197" s="82">
        <f t="shared" si="68"/>
        <v>0</v>
      </c>
      <c r="BJ197" s="81" t="s">
        <v>121</v>
      </c>
      <c r="BK197" s="83">
        <f t="shared" si="69"/>
        <v>0</v>
      </c>
      <c r="BL197" s="81" t="s">
        <v>79</v>
      </c>
      <c r="BM197" s="80" t="s">
        <v>247</v>
      </c>
    </row>
    <row r="198" spans="2:65" s="178" customFormat="1" ht="24" customHeight="1" x14ac:dyDescent="0.2">
      <c r="B198" s="68"/>
      <c r="C198" s="69" t="s">
        <v>176</v>
      </c>
      <c r="D198" s="69" t="s">
        <v>117</v>
      </c>
      <c r="E198" s="70" t="s">
        <v>996</v>
      </c>
      <c r="F198" s="71" t="s">
        <v>978</v>
      </c>
      <c r="G198" s="72" t="s">
        <v>129</v>
      </c>
      <c r="H198" s="73">
        <v>60.085999999999999</v>
      </c>
      <c r="I198" s="73"/>
      <c r="J198" s="73">
        <f t="shared" si="60"/>
        <v>0</v>
      </c>
      <c r="K198" s="71" t="s">
        <v>1</v>
      </c>
      <c r="L198" s="74"/>
      <c r="M198" s="75" t="s">
        <v>1</v>
      </c>
      <c r="N198" s="76" t="s">
        <v>33</v>
      </c>
      <c r="O198" s="77">
        <v>0</v>
      </c>
      <c r="P198" s="77">
        <f t="shared" si="61"/>
        <v>0</v>
      </c>
      <c r="Q198" s="77">
        <v>0</v>
      </c>
      <c r="R198" s="77">
        <f t="shared" si="62"/>
        <v>0</v>
      </c>
      <c r="S198" s="77">
        <v>0</v>
      </c>
      <c r="T198" s="77">
        <f t="shared" si="63"/>
        <v>0</v>
      </c>
      <c r="U198" s="78" t="s">
        <v>1</v>
      </c>
      <c r="AR198" s="80" t="s">
        <v>79</v>
      </c>
      <c r="AT198" s="80" t="s">
        <v>117</v>
      </c>
      <c r="AU198" s="80" t="s">
        <v>121</v>
      </c>
      <c r="AY198" s="81" t="s">
        <v>114</v>
      </c>
      <c r="BE198" s="82">
        <f t="shared" si="64"/>
        <v>0</v>
      </c>
      <c r="BF198" s="82">
        <f t="shared" si="65"/>
        <v>0</v>
      </c>
      <c r="BG198" s="82">
        <f t="shared" si="66"/>
        <v>0</v>
      </c>
      <c r="BH198" s="82">
        <f t="shared" si="67"/>
        <v>0</v>
      </c>
      <c r="BI198" s="82">
        <f t="shared" si="68"/>
        <v>0</v>
      </c>
      <c r="BJ198" s="81" t="s">
        <v>121</v>
      </c>
      <c r="BK198" s="83">
        <f t="shared" si="69"/>
        <v>0</v>
      </c>
      <c r="BL198" s="81" t="s">
        <v>79</v>
      </c>
      <c r="BM198" s="80" t="s">
        <v>247</v>
      </c>
    </row>
    <row r="199" spans="2:65" s="79" customFormat="1" ht="24" customHeight="1" x14ac:dyDescent="0.2">
      <c r="B199" s="68"/>
      <c r="C199" s="69" t="s">
        <v>176</v>
      </c>
      <c r="D199" s="69" t="s">
        <v>117</v>
      </c>
      <c r="E199" s="70" t="s">
        <v>997</v>
      </c>
      <c r="F199" s="71" t="s">
        <v>385</v>
      </c>
      <c r="G199" s="72" t="s">
        <v>129</v>
      </c>
      <c r="H199" s="73">
        <v>57.7</v>
      </c>
      <c r="I199" s="73"/>
      <c r="J199" s="73">
        <f t="shared" si="60"/>
        <v>0</v>
      </c>
      <c r="K199" s="71" t="s">
        <v>1</v>
      </c>
      <c r="L199" s="74"/>
      <c r="M199" s="75" t="s">
        <v>1</v>
      </c>
      <c r="N199" s="76" t="s">
        <v>33</v>
      </c>
      <c r="O199" s="77">
        <v>0</v>
      </c>
      <c r="P199" s="77">
        <f t="shared" si="61"/>
        <v>0</v>
      </c>
      <c r="Q199" s="77">
        <v>0</v>
      </c>
      <c r="R199" s="77">
        <f t="shared" si="62"/>
        <v>0</v>
      </c>
      <c r="S199" s="77">
        <v>0</v>
      </c>
      <c r="T199" s="77">
        <f t="shared" si="63"/>
        <v>0</v>
      </c>
      <c r="U199" s="78" t="s">
        <v>1</v>
      </c>
      <c r="AR199" s="80" t="s">
        <v>79</v>
      </c>
      <c r="AT199" s="80" t="s">
        <v>117</v>
      </c>
      <c r="AU199" s="80" t="s">
        <v>121</v>
      </c>
      <c r="AY199" s="81" t="s">
        <v>114</v>
      </c>
      <c r="BE199" s="82">
        <f t="shared" si="64"/>
        <v>0</v>
      </c>
      <c r="BF199" s="82">
        <f t="shared" si="65"/>
        <v>0</v>
      </c>
      <c r="BG199" s="82">
        <f t="shared" si="66"/>
        <v>0</v>
      </c>
      <c r="BH199" s="82">
        <f t="shared" si="67"/>
        <v>0</v>
      </c>
      <c r="BI199" s="82">
        <f t="shared" si="68"/>
        <v>0</v>
      </c>
      <c r="BJ199" s="81" t="s">
        <v>121</v>
      </c>
      <c r="BK199" s="83">
        <f t="shared" si="69"/>
        <v>0</v>
      </c>
      <c r="BL199" s="81" t="s">
        <v>79</v>
      </c>
      <c r="BM199" s="80" t="s">
        <v>247</v>
      </c>
    </row>
    <row r="200" spans="2:65" s="79" customFormat="1" ht="24" customHeight="1" x14ac:dyDescent="0.2">
      <c r="B200" s="68"/>
      <c r="C200" s="69">
        <v>33</v>
      </c>
      <c r="D200" s="69" t="s">
        <v>117</v>
      </c>
      <c r="E200" s="70" t="s">
        <v>386</v>
      </c>
      <c r="F200" s="71" t="s">
        <v>387</v>
      </c>
      <c r="G200" s="72" t="s">
        <v>129</v>
      </c>
      <c r="H200" s="73">
        <v>57.7</v>
      </c>
      <c r="I200" s="73"/>
      <c r="J200" s="73">
        <f t="shared" si="60"/>
        <v>0</v>
      </c>
      <c r="K200" s="71" t="s">
        <v>1</v>
      </c>
      <c r="L200" s="74"/>
      <c r="M200" s="75" t="s">
        <v>1</v>
      </c>
      <c r="N200" s="76" t="s">
        <v>33</v>
      </c>
      <c r="O200" s="77">
        <v>0</v>
      </c>
      <c r="P200" s="77">
        <f t="shared" si="61"/>
        <v>0</v>
      </c>
      <c r="Q200" s="77">
        <v>0</v>
      </c>
      <c r="R200" s="77">
        <f t="shared" si="62"/>
        <v>0</v>
      </c>
      <c r="S200" s="77">
        <v>0</v>
      </c>
      <c r="T200" s="77">
        <f t="shared" si="63"/>
        <v>0</v>
      </c>
      <c r="U200" s="78" t="s">
        <v>1</v>
      </c>
      <c r="AR200" s="80" t="s">
        <v>79</v>
      </c>
      <c r="AT200" s="80" t="s">
        <v>117</v>
      </c>
      <c r="AU200" s="80" t="s">
        <v>121</v>
      </c>
      <c r="AY200" s="81" t="s">
        <v>114</v>
      </c>
      <c r="BE200" s="82">
        <f t="shared" si="64"/>
        <v>0</v>
      </c>
      <c r="BF200" s="82">
        <f t="shared" si="65"/>
        <v>0</v>
      </c>
      <c r="BG200" s="82">
        <f t="shared" si="66"/>
        <v>0</v>
      </c>
      <c r="BH200" s="82">
        <f t="shared" si="67"/>
        <v>0</v>
      </c>
      <c r="BI200" s="82">
        <f t="shared" si="68"/>
        <v>0</v>
      </c>
      <c r="BJ200" s="81" t="s">
        <v>121</v>
      </c>
      <c r="BK200" s="83">
        <f t="shared" si="69"/>
        <v>0</v>
      </c>
      <c r="BL200" s="81" t="s">
        <v>79</v>
      </c>
      <c r="BM200" s="80" t="s">
        <v>388</v>
      </c>
    </row>
    <row r="201" spans="2:65" s="152" customFormat="1" ht="22.9" customHeight="1" x14ac:dyDescent="0.2">
      <c r="B201" s="151"/>
      <c r="D201" s="153" t="s">
        <v>66</v>
      </c>
      <c r="E201" s="162" t="s">
        <v>126</v>
      </c>
      <c r="F201" s="162" t="s">
        <v>389</v>
      </c>
      <c r="J201" s="163">
        <f>BK201</f>
        <v>0</v>
      </c>
      <c r="L201" s="151"/>
      <c r="M201" s="156"/>
      <c r="N201" s="157"/>
      <c r="O201" s="157"/>
      <c r="P201" s="158">
        <f>SUM(P202:P221)</f>
        <v>428.74255867499994</v>
      </c>
      <c r="Q201" s="157"/>
      <c r="R201" s="158">
        <f>SUM(R202:R221)</f>
        <v>61.043882519999997</v>
      </c>
      <c r="S201" s="157"/>
      <c r="T201" s="158">
        <f>SUM(T202:T221)</f>
        <v>0</v>
      </c>
      <c r="U201" s="159"/>
      <c r="AR201" s="153" t="s">
        <v>11</v>
      </c>
      <c r="AT201" s="160" t="s">
        <v>66</v>
      </c>
      <c r="AU201" s="160" t="s">
        <v>11</v>
      </c>
      <c r="AY201" s="153" t="s">
        <v>114</v>
      </c>
      <c r="BK201" s="161">
        <f>SUM(BK202:BK221)</f>
        <v>0</v>
      </c>
    </row>
    <row r="202" spans="2:65" s="79" customFormat="1" ht="24" customHeight="1" x14ac:dyDescent="0.2">
      <c r="B202" s="68"/>
      <c r="C202" s="69" t="s">
        <v>258</v>
      </c>
      <c r="D202" s="69" t="s">
        <v>117</v>
      </c>
      <c r="E202" s="70" t="s">
        <v>390</v>
      </c>
      <c r="F202" s="71" t="s">
        <v>391</v>
      </c>
      <c r="G202" s="72" t="s">
        <v>129</v>
      </c>
      <c r="H202" s="73">
        <v>48.152999999999999</v>
      </c>
      <c r="I202" s="73"/>
      <c r="J202" s="73">
        <f t="shared" ref="J202:J221" si="70">ROUND(I202*H202,3)</f>
        <v>0</v>
      </c>
      <c r="K202" s="71" t="s">
        <v>1</v>
      </c>
      <c r="L202" s="74"/>
      <c r="M202" s="75" t="s">
        <v>1</v>
      </c>
      <c r="N202" s="76" t="s">
        <v>33</v>
      </c>
      <c r="O202" s="77">
        <v>0</v>
      </c>
      <c r="P202" s="77">
        <f t="shared" ref="P202:P221" si="71">O202*H202</f>
        <v>0</v>
      </c>
      <c r="Q202" s="77">
        <v>0</v>
      </c>
      <c r="R202" s="77">
        <f t="shared" ref="R202:R221" si="72">Q202*H202</f>
        <v>0</v>
      </c>
      <c r="S202" s="77">
        <v>0</v>
      </c>
      <c r="T202" s="77">
        <f t="shared" ref="T202:T221" si="73">S202*H202</f>
        <v>0</v>
      </c>
      <c r="U202" s="78" t="s">
        <v>1</v>
      </c>
      <c r="AR202" s="80" t="s">
        <v>79</v>
      </c>
      <c r="AT202" s="80" t="s">
        <v>117</v>
      </c>
      <c r="AU202" s="80" t="s">
        <v>121</v>
      </c>
      <c r="AY202" s="81" t="s">
        <v>114</v>
      </c>
      <c r="BE202" s="82">
        <f t="shared" ref="BE202:BE221" si="74">IF(N202="základná",J202,0)</f>
        <v>0</v>
      </c>
      <c r="BF202" s="82">
        <f t="shared" ref="BF202:BF221" si="75">IF(N202="znížená",J202,0)</f>
        <v>0</v>
      </c>
      <c r="BG202" s="82">
        <f t="shared" ref="BG202:BG221" si="76">IF(N202="zákl. prenesená",J202,0)</f>
        <v>0</v>
      </c>
      <c r="BH202" s="82">
        <f t="shared" ref="BH202:BH221" si="77">IF(N202="zníž. prenesená",J202,0)</f>
        <v>0</v>
      </c>
      <c r="BI202" s="82">
        <f t="shared" ref="BI202:BI221" si="78">IF(N202="nulová",J202,0)</f>
        <v>0</v>
      </c>
      <c r="BJ202" s="81" t="s">
        <v>121</v>
      </c>
      <c r="BK202" s="83">
        <f t="shared" ref="BK202:BK221" si="79">ROUND(I202*H202,3)</f>
        <v>0</v>
      </c>
      <c r="BL202" s="81" t="s">
        <v>79</v>
      </c>
      <c r="BM202" s="80" t="s">
        <v>261</v>
      </c>
    </row>
    <row r="203" spans="2:65" s="79" customFormat="1" ht="24" customHeight="1" x14ac:dyDescent="0.2">
      <c r="B203" s="68"/>
      <c r="C203" s="69" t="s">
        <v>183</v>
      </c>
      <c r="D203" s="69" t="s">
        <v>117</v>
      </c>
      <c r="E203" s="70" t="s">
        <v>392</v>
      </c>
      <c r="F203" s="71" t="s">
        <v>1007</v>
      </c>
      <c r="G203" s="72" t="s">
        <v>129</v>
      </c>
      <c r="H203" s="73">
        <v>48.152999999999999</v>
      </c>
      <c r="I203" s="73"/>
      <c r="J203" s="73">
        <f t="shared" si="70"/>
        <v>0</v>
      </c>
      <c r="K203" s="71" t="s">
        <v>1</v>
      </c>
      <c r="L203" s="74"/>
      <c r="M203" s="75" t="s">
        <v>1</v>
      </c>
      <c r="N203" s="76" t="s">
        <v>33</v>
      </c>
      <c r="O203" s="77">
        <v>0</v>
      </c>
      <c r="P203" s="77">
        <f t="shared" si="71"/>
        <v>0</v>
      </c>
      <c r="Q203" s="77">
        <v>0</v>
      </c>
      <c r="R203" s="77">
        <f t="shared" si="72"/>
        <v>0</v>
      </c>
      <c r="S203" s="77">
        <v>0</v>
      </c>
      <c r="T203" s="77">
        <f t="shared" si="73"/>
        <v>0</v>
      </c>
      <c r="U203" s="78" t="s">
        <v>1</v>
      </c>
      <c r="AR203" s="80" t="s">
        <v>79</v>
      </c>
      <c r="AT203" s="80" t="s">
        <v>117</v>
      </c>
      <c r="AU203" s="80" t="s">
        <v>121</v>
      </c>
      <c r="AY203" s="81" t="s">
        <v>114</v>
      </c>
      <c r="BE203" s="82">
        <f t="shared" si="74"/>
        <v>0</v>
      </c>
      <c r="BF203" s="82">
        <f t="shared" si="75"/>
        <v>0</v>
      </c>
      <c r="BG203" s="82">
        <f t="shared" si="76"/>
        <v>0</v>
      </c>
      <c r="BH203" s="82">
        <f t="shared" si="77"/>
        <v>0</v>
      </c>
      <c r="BI203" s="82">
        <f t="shared" si="78"/>
        <v>0</v>
      </c>
      <c r="BJ203" s="81" t="s">
        <v>121</v>
      </c>
      <c r="BK203" s="83">
        <f t="shared" si="79"/>
        <v>0</v>
      </c>
      <c r="BL203" s="81" t="s">
        <v>79</v>
      </c>
      <c r="BM203" s="80" t="s">
        <v>264</v>
      </c>
    </row>
    <row r="204" spans="2:65" s="79" customFormat="1" ht="24" customHeight="1" x14ac:dyDescent="0.2">
      <c r="B204" s="68"/>
      <c r="C204" s="69" t="s">
        <v>267</v>
      </c>
      <c r="D204" s="69" t="s">
        <v>117</v>
      </c>
      <c r="E204" s="70" t="s">
        <v>393</v>
      </c>
      <c r="F204" s="71" t="s">
        <v>394</v>
      </c>
      <c r="G204" s="72" t="s">
        <v>129</v>
      </c>
      <c r="H204" s="73">
        <v>775.53899999999999</v>
      </c>
      <c r="I204" s="73"/>
      <c r="J204" s="73">
        <f t="shared" si="70"/>
        <v>0</v>
      </c>
      <c r="K204" s="71" t="s">
        <v>1</v>
      </c>
      <c r="L204" s="74"/>
      <c r="M204" s="75" t="s">
        <v>1</v>
      </c>
      <c r="N204" s="76" t="s">
        <v>33</v>
      </c>
      <c r="O204" s="77">
        <v>0</v>
      </c>
      <c r="P204" s="77">
        <f t="shared" si="71"/>
        <v>0</v>
      </c>
      <c r="Q204" s="77">
        <v>0</v>
      </c>
      <c r="R204" s="77">
        <f t="shared" si="72"/>
        <v>0</v>
      </c>
      <c r="S204" s="77">
        <v>0</v>
      </c>
      <c r="T204" s="77">
        <f t="shared" si="73"/>
        <v>0</v>
      </c>
      <c r="U204" s="78" t="s">
        <v>1</v>
      </c>
      <c r="AR204" s="80" t="s">
        <v>79</v>
      </c>
      <c r="AT204" s="80" t="s">
        <v>117</v>
      </c>
      <c r="AU204" s="80" t="s">
        <v>121</v>
      </c>
      <c r="AY204" s="81" t="s">
        <v>114</v>
      </c>
      <c r="BE204" s="82">
        <f t="shared" si="74"/>
        <v>0</v>
      </c>
      <c r="BF204" s="82">
        <f t="shared" si="75"/>
        <v>0</v>
      </c>
      <c r="BG204" s="82">
        <f t="shared" si="76"/>
        <v>0</v>
      </c>
      <c r="BH204" s="82">
        <f t="shared" si="77"/>
        <v>0</v>
      </c>
      <c r="BI204" s="82">
        <f t="shared" si="78"/>
        <v>0</v>
      </c>
      <c r="BJ204" s="81" t="s">
        <v>121</v>
      </c>
      <c r="BK204" s="83">
        <f t="shared" si="79"/>
        <v>0</v>
      </c>
      <c r="BL204" s="81" t="s">
        <v>79</v>
      </c>
      <c r="BM204" s="80" t="s">
        <v>269</v>
      </c>
    </row>
    <row r="205" spans="2:65" s="79" customFormat="1" ht="24" customHeight="1" x14ac:dyDescent="0.2">
      <c r="B205" s="68"/>
      <c r="C205" s="69" t="s">
        <v>187</v>
      </c>
      <c r="D205" s="69" t="s">
        <v>117</v>
      </c>
      <c r="E205" s="70" t="s">
        <v>395</v>
      </c>
      <c r="F205" s="71" t="s">
        <v>396</v>
      </c>
      <c r="G205" s="72" t="s">
        <v>129</v>
      </c>
      <c r="H205" s="73">
        <v>412.62650000000002</v>
      </c>
      <c r="I205" s="73"/>
      <c r="J205" s="73">
        <f t="shared" si="70"/>
        <v>0</v>
      </c>
      <c r="K205" s="71" t="s">
        <v>1</v>
      </c>
      <c r="L205" s="74"/>
      <c r="M205" s="75" t="s">
        <v>1</v>
      </c>
      <c r="N205" s="76" t="s">
        <v>33</v>
      </c>
      <c r="O205" s="77">
        <v>0</v>
      </c>
      <c r="P205" s="77">
        <f t="shared" si="71"/>
        <v>0</v>
      </c>
      <c r="Q205" s="77">
        <v>0</v>
      </c>
      <c r="R205" s="77">
        <f t="shared" si="72"/>
        <v>0</v>
      </c>
      <c r="S205" s="77">
        <v>0</v>
      </c>
      <c r="T205" s="77">
        <f t="shared" si="73"/>
        <v>0</v>
      </c>
      <c r="U205" s="78" t="s">
        <v>1</v>
      </c>
      <c r="AR205" s="80" t="s">
        <v>79</v>
      </c>
      <c r="AT205" s="80" t="s">
        <v>117</v>
      </c>
      <c r="AU205" s="80" t="s">
        <v>121</v>
      </c>
      <c r="AY205" s="81" t="s">
        <v>114</v>
      </c>
      <c r="BE205" s="82">
        <f t="shared" si="74"/>
        <v>0</v>
      </c>
      <c r="BF205" s="82">
        <f t="shared" si="75"/>
        <v>0</v>
      </c>
      <c r="BG205" s="82">
        <f t="shared" si="76"/>
        <v>0</v>
      </c>
      <c r="BH205" s="82">
        <f t="shared" si="77"/>
        <v>0</v>
      </c>
      <c r="BI205" s="82">
        <f t="shared" si="78"/>
        <v>0</v>
      </c>
      <c r="BJ205" s="81" t="s">
        <v>121</v>
      </c>
      <c r="BK205" s="83">
        <f t="shared" si="79"/>
        <v>0</v>
      </c>
      <c r="BL205" s="81" t="s">
        <v>79</v>
      </c>
      <c r="BM205" s="80" t="s">
        <v>272</v>
      </c>
    </row>
    <row r="206" spans="2:65" s="79" customFormat="1" ht="24" customHeight="1" x14ac:dyDescent="0.2">
      <c r="B206" s="68"/>
      <c r="C206" s="69" t="s">
        <v>275</v>
      </c>
      <c r="D206" s="69" t="s">
        <v>117</v>
      </c>
      <c r="E206" s="70" t="s">
        <v>397</v>
      </c>
      <c r="F206" s="71" t="s">
        <v>398</v>
      </c>
      <c r="G206" s="72" t="s">
        <v>129</v>
      </c>
      <c r="H206" s="73">
        <v>349.16300000000001</v>
      </c>
      <c r="I206" s="73"/>
      <c r="J206" s="73">
        <f t="shared" si="70"/>
        <v>0</v>
      </c>
      <c r="K206" s="71" t="s">
        <v>1</v>
      </c>
      <c r="L206" s="74"/>
      <c r="M206" s="75" t="s">
        <v>1</v>
      </c>
      <c r="N206" s="76" t="s">
        <v>33</v>
      </c>
      <c r="O206" s="77">
        <v>0</v>
      </c>
      <c r="P206" s="77">
        <f t="shared" si="71"/>
        <v>0</v>
      </c>
      <c r="Q206" s="77">
        <v>0</v>
      </c>
      <c r="R206" s="77">
        <f t="shared" si="72"/>
        <v>0</v>
      </c>
      <c r="S206" s="77">
        <v>0</v>
      </c>
      <c r="T206" s="77">
        <f t="shared" si="73"/>
        <v>0</v>
      </c>
      <c r="U206" s="78" t="s">
        <v>1</v>
      </c>
      <c r="AR206" s="80" t="s">
        <v>79</v>
      </c>
      <c r="AT206" s="80" t="s">
        <v>117</v>
      </c>
      <c r="AU206" s="80" t="s">
        <v>121</v>
      </c>
      <c r="AY206" s="81" t="s">
        <v>114</v>
      </c>
      <c r="BE206" s="82">
        <f t="shared" si="74"/>
        <v>0</v>
      </c>
      <c r="BF206" s="82">
        <f t="shared" si="75"/>
        <v>0</v>
      </c>
      <c r="BG206" s="82">
        <f t="shared" si="76"/>
        <v>0</v>
      </c>
      <c r="BH206" s="82">
        <f t="shared" si="77"/>
        <v>0</v>
      </c>
      <c r="BI206" s="82">
        <f t="shared" si="78"/>
        <v>0</v>
      </c>
      <c r="BJ206" s="81" t="s">
        <v>121</v>
      </c>
      <c r="BK206" s="83">
        <f t="shared" si="79"/>
        <v>0</v>
      </c>
      <c r="BL206" s="81" t="s">
        <v>79</v>
      </c>
      <c r="BM206" s="80" t="s">
        <v>278</v>
      </c>
    </row>
    <row r="207" spans="2:65" s="79" customFormat="1" ht="24" customHeight="1" x14ac:dyDescent="0.2">
      <c r="B207" s="68"/>
      <c r="C207" s="69" t="s">
        <v>156</v>
      </c>
      <c r="D207" s="69" t="s">
        <v>117</v>
      </c>
      <c r="E207" s="70" t="s">
        <v>399</v>
      </c>
      <c r="F207" s="71" t="s">
        <v>400</v>
      </c>
      <c r="G207" s="72" t="s">
        <v>129</v>
      </c>
      <c r="H207" s="73">
        <v>349.16300000000001</v>
      </c>
      <c r="I207" s="73"/>
      <c r="J207" s="73">
        <f t="shared" si="70"/>
        <v>0</v>
      </c>
      <c r="K207" s="71" t="s">
        <v>1</v>
      </c>
      <c r="L207" s="74"/>
      <c r="M207" s="75" t="s">
        <v>1</v>
      </c>
      <c r="N207" s="76" t="s">
        <v>33</v>
      </c>
      <c r="O207" s="77">
        <v>0</v>
      </c>
      <c r="P207" s="77">
        <f t="shared" si="71"/>
        <v>0</v>
      </c>
      <c r="Q207" s="77">
        <v>0</v>
      </c>
      <c r="R207" s="77">
        <f t="shared" si="72"/>
        <v>0</v>
      </c>
      <c r="S207" s="77">
        <v>0</v>
      </c>
      <c r="T207" s="77">
        <f t="shared" si="73"/>
        <v>0</v>
      </c>
      <c r="U207" s="78" t="s">
        <v>1</v>
      </c>
      <c r="AR207" s="80" t="s">
        <v>79</v>
      </c>
      <c r="AT207" s="80" t="s">
        <v>117</v>
      </c>
      <c r="AU207" s="80" t="s">
        <v>121</v>
      </c>
      <c r="AY207" s="81" t="s">
        <v>114</v>
      </c>
      <c r="BE207" s="82">
        <f t="shared" si="74"/>
        <v>0</v>
      </c>
      <c r="BF207" s="82">
        <f t="shared" si="75"/>
        <v>0</v>
      </c>
      <c r="BG207" s="82">
        <f t="shared" si="76"/>
        <v>0</v>
      </c>
      <c r="BH207" s="82">
        <f t="shared" si="77"/>
        <v>0</v>
      </c>
      <c r="BI207" s="82">
        <f t="shared" si="78"/>
        <v>0</v>
      </c>
      <c r="BJ207" s="81" t="s">
        <v>121</v>
      </c>
      <c r="BK207" s="83">
        <f t="shared" si="79"/>
        <v>0</v>
      </c>
      <c r="BL207" s="81" t="s">
        <v>79</v>
      </c>
      <c r="BM207" s="80" t="s">
        <v>401</v>
      </c>
    </row>
    <row r="208" spans="2:65" s="79" customFormat="1" ht="24" customHeight="1" x14ac:dyDescent="0.2">
      <c r="B208" s="68"/>
      <c r="C208" s="69" t="s">
        <v>190</v>
      </c>
      <c r="D208" s="69" t="s">
        <v>117</v>
      </c>
      <c r="E208" s="70" t="s">
        <v>402</v>
      </c>
      <c r="F208" s="71" t="s">
        <v>403</v>
      </c>
      <c r="G208" s="72" t="s">
        <v>129</v>
      </c>
      <c r="H208" s="73">
        <v>306.79500000000002</v>
      </c>
      <c r="I208" s="73"/>
      <c r="J208" s="73">
        <f t="shared" si="70"/>
        <v>0</v>
      </c>
      <c r="K208" s="71" t="s">
        <v>1</v>
      </c>
      <c r="L208" s="74"/>
      <c r="M208" s="75" t="s">
        <v>1</v>
      </c>
      <c r="N208" s="76" t="s">
        <v>33</v>
      </c>
      <c r="O208" s="77">
        <v>0</v>
      </c>
      <c r="P208" s="77">
        <f t="shared" si="71"/>
        <v>0</v>
      </c>
      <c r="Q208" s="77">
        <v>0</v>
      </c>
      <c r="R208" s="77">
        <f t="shared" si="72"/>
        <v>0</v>
      </c>
      <c r="S208" s="77">
        <v>0</v>
      </c>
      <c r="T208" s="77">
        <f t="shared" si="73"/>
        <v>0</v>
      </c>
      <c r="U208" s="78" t="s">
        <v>1</v>
      </c>
      <c r="AR208" s="80" t="s">
        <v>79</v>
      </c>
      <c r="AT208" s="80" t="s">
        <v>117</v>
      </c>
      <c r="AU208" s="80" t="s">
        <v>121</v>
      </c>
      <c r="AY208" s="81" t="s">
        <v>114</v>
      </c>
      <c r="BE208" s="82">
        <f t="shared" si="74"/>
        <v>0</v>
      </c>
      <c r="BF208" s="82">
        <f t="shared" si="75"/>
        <v>0</v>
      </c>
      <c r="BG208" s="82">
        <f t="shared" si="76"/>
        <v>0</v>
      </c>
      <c r="BH208" s="82">
        <f t="shared" si="77"/>
        <v>0</v>
      </c>
      <c r="BI208" s="82">
        <f t="shared" si="78"/>
        <v>0</v>
      </c>
      <c r="BJ208" s="81" t="s">
        <v>121</v>
      </c>
      <c r="BK208" s="83">
        <f t="shared" si="79"/>
        <v>0</v>
      </c>
      <c r="BL208" s="81" t="s">
        <v>79</v>
      </c>
      <c r="BM208" s="80" t="s">
        <v>404</v>
      </c>
    </row>
    <row r="209" spans="2:65" s="79" customFormat="1" ht="49.15" customHeight="1" x14ac:dyDescent="0.2">
      <c r="B209" s="68"/>
      <c r="C209" s="189" t="s">
        <v>406</v>
      </c>
      <c r="D209" s="189" t="s">
        <v>117</v>
      </c>
      <c r="E209" s="190" t="s">
        <v>407</v>
      </c>
      <c r="F209" s="191" t="s">
        <v>1057</v>
      </c>
      <c r="G209" s="192" t="s">
        <v>129</v>
      </c>
      <c r="H209" s="193">
        <v>306.79500000000002</v>
      </c>
      <c r="I209" s="193"/>
      <c r="J209" s="193">
        <f t="shared" si="70"/>
        <v>0</v>
      </c>
      <c r="K209" s="71" t="s">
        <v>1</v>
      </c>
      <c r="L209" s="74"/>
      <c r="M209" s="75" t="s">
        <v>1</v>
      </c>
      <c r="N209" s="76" t="s">
        <v>33</v>
      </c>
      <c r="O209" s="77">
        <v>0</v>
      </c>
      <c r="P209" s="77">
        <f t="shared" si="71"/>
        <v>0</v>
      </c>
      <c r="Q209" s="77">
        <v>0</v>
      </c>
      <c r="R209" s="77">
        <f t="shared" si="72"/>
        <v>0</v>
      </c>
      <c r="S209" s="77">
        <v>0</v>
      </c>
      <c r="T209" s="77">
        <f t="shared" si="73"/>
        <v>0</v>
      </c>
      <c r="U209" s="78" t="s">
        <v>1</v>
      </c>
      <c r="AR209" s="80" t="s">
        <v>79</v>
      </c>
      <c r="AT209" s="80" t="s">
        <v>117</v>
      </c>
      <c r="AU209" s="80" t="s">
        <v>121</v>
      </c>
      <c r="AY209" s="81" t="s">
        <v>114</v>
      </c>
      <c r="BE209" s="82">
        <f t="shared" si="74"/>
        <v>0</v>
      </c>
      <c r="BF209" s="82">
        <f t="shared" si="75"/>
        <v>0</v>
      </c>
      <c r="BG209" s="82">
        <f t="shared" si="76"/>
        <v>0</v>
      </c>
      <c r="BH209" s="82">
        <f t="shared" si="77"/>
        <v>0</v>
      </c>
      <c r="BI209" s="82">
        <f t="shared" si="78"/>
        <v>0</v>
      </c>
      <c r="BJ209" s="81" t="s">
        <v>121</v>
      </c>
      <c r="BK209" s="83">
        <f t="shared" si="79"/>
        <v>0</v>
      </c>
      <c r="BL209" s="81" t="s">
        <v>79</v>
      </c>
      <c r="BM209" s="80" t="s">
        <v>408</v>
      </c>
    </row>
    <row r="210" spans="2:65" s="79" customFormat="1" ht="24" customHeight="1" x14ac:dyDescent="0.2">
      <c r="B210" s="68"/>
      <c r="C210" s="69" t="s">
        <v>410</v>
      </c>
      <c r="D210" s="69" t="s">
        <v>117</v>
      </c>
      <c r="E210" s="70" t="s">
        <v>411</v>
      </c>
      <c r="F210" s="71" t="s">
        <v>990</v>
      </c>
      <c r="G210" s="72" t="s">
        <v>129</v>
      </c>
      <c r="H210" s="73">
        <v>8.3689999999999998</v>
      </c>
      <c r="I210" s="73"/>
      <c r="J210" s="73">
        <f t="shared" si="70"/>
        <v>0</v>
      </c>
      <c r="K210" s="71" t="s">
        <v>1</v>
      </c>
      <c r="L210" s="74"/>
      <c r="M210" s="75" t="s">
        <v>1</v>
      </c>
      <c r="N210" s="76" t="s">
        <v>33</v>
      </c>
      <c r="O210" s="77">
        <v>0</v>
      </c>
      <c r="P210" s="77">
        <f t="shared" si="71"/>
        <v>0</v>
      </c>
      <c r="Q210" s="77">
        <v>0</v>
      </c>
      <c r="R210" s="77">
        <f t="shared" si="72"/>
        <v>0</v>
      </c>
      <c r="S210" s="77">
        <v>0</v>
      </c>
      <c r="T210" s="77">
        <f t="shared" si="73"/>
        <v>0</v>
      </c>
      <c r="U210" s="78" t="s">
        <v>1</v>
      </c>
      <c r="AR210" s="80" t="s">
        <v>79</v>
      </c>
      <c r="AT210" s="80" t="s">
        <v>117</v>
      </c>
      <c r="AU210" s="80" t="s">
        <v>121</v>
      </c>
      <c r="AY210" s="81" t="s">
        <v>114</v>
      </c>
      <c r="BE210" s="82">
        <f t="shared" si="74"/>
        <v>0</v>
      </c>
      <c r="BF210" s="82">
        <f t="shared" si="75"/>
        <v>0</v>
      </c>
      <c r="BG210" s="82">
        <f t="shared" si="76"/>
        <v>0</v>
      </c>
      <c r="BH210" s="82">
        <f t="shared" si="77"/>
        <v>0</v>
      </c>
      <c r="BI210" s="82">
        <f t="shared" si="78"/>
        <v>0</v>
      </c>
      <c r="BJ210" s="81" t="s">
        <v>121</v>
      </c>
      <c r="BK210" s="83">
        <f t="shared" si="79"/>
        <v>0</v>
      </c>
      <c r="BL210" s="81" t="s">
        <v>79</v>
      </c>
      <c r="BM210" s="80" t="s">
        <v>412</v>
      </c>
    </row>
    <row r="211" spans="2:65" s="178" customFormat="1" ht="24" customHeight="1" x14ac:dyDescent="0.2">
      <c r="B211" s="68"/>
      <c r="C211" s="69">
        <v>237</v>
      </c>
      <c r="D211" s="69" t="s">
        <v>117</v>
      </c>
      <c r="E211" s="70" t="s">
        <v>989</v>
      </c>
      <c r="F211" s="71" t="s">
        <v>988</v>
      </c>
      <c r="G211" s="72" t="s">
        <v>129</v>
      </c>
      <c r="H211" s="73">
        <v>12.16</v>
      </c>
      <c r="I211" s="73"/>
      <c r="J211" s="73">
        <f t="shared" si="70"/>
        <v>0</v>
      </c>
      <c r="K211" s="71" t="s">
        <v>1</v>
      </c>
      <c r="L211" s="74"/>
      <c r="M211" s="75" t="s">
        <v>1</v>
      </c>
      <c r="N211" s="76" t="s">
        <v>33</v>
      </c>
      <c r="O211" s="77">
        <v>0</v>
      </c>
      <c r="P211" s="77">
        <f t="shared" si="71"/>
        <v>0</v>
      </c>
      <c r="Q211" s="77">
        <v>0</v>
      </c>
      <c r="R211" s="77">
        <f t="shared" si="72"/>
        <v>0</v>
      </c>
      <c r="S211" s="77">
        <v>0</v>
      </c>
      <c r="T211" s="77">
        <f t="shared" si="73"/>
        <v>0</v>
      </c>
      <c r="U211" s="78" t="s">
        <v>1</v>
      </c>
      <c r="AR211" s="80" t="s">
        <v>79</v>
      </c>
      <c r="AT211" s="80" t="s">
        <v>117</v>
      </c>
      <c r="AU211" s="80" t="s">
        <v>121</v>
      </c>
      <c r="AY211" s="81" t="s">
        <v>114</v>
      </c>
      <c r="BE211" s="82">
        <f t="shared" si="74"/>
        <v>0</v>
      </c>
      <c r="BF211" s="82">
        <f t="shared" si="75"/>
        <v>0</v>
      </c>
      <c r="BG211" s="82">
        <f t="shared" si="76"/>
        <v>0</v>
      </c>
      <c r="BH211" s="82">
        <f t="shared" si="77"/>
        <v>0</v>
      </c>
      <c r="BI211" s="82">
        <f t="shared" si="78"/>
        <v>0</v>
      </c>
      <c r="BJ211" s="81" t="s">
        <v>121</v>
      </c>
      <c r="BK211" s="83">
        <f t="shared" si="79"/>
        <v>0</v>
      </c>
      <c r="BL211" s="81" t="s">
        <v>79</v>
      </c>
      <c r="BM211" s="80" t="s">
        <v>412</v>
      </c>
    </row>
    <row r="212" spans="2:65" s="178" customFormat="1" ht="24" customHeight="1" x14ac:dyDescent="0.2">
      <c r="B212" s="68"/>
      <c r="C212" s="69">
        <v>237</v>
      </c>
      <c r="D212" s="69" t="s">
        <v>117</v>
      </c>
      <c r="E212" s="70" t="s">
        <v>989</v>
      </c>
      <c r="F212" s="71" t="s">
        <v>1003</v>
      </c>
      <c r="G212" s="72" t="s">
        <v>129</v>
      </c>
      <c r="H212" s="73">
        <v>32.715000000000003</v>
      </c>
      <c r="I212" s="73"/>
      <c r="J212" s="73">
        <f t="shared" ref="J212" si="80">ROUND(I212*H212,3)</f>
        <v>0</v>
      </c>
      <c r="K212" s="71" t="s">
        <v>1</v>
      </c>
      <c r="L212" s="74"/>
      <c r="M212" s="75" t="s">
        <v>1</v>
      </c>
      <c r="N212" s="76" t="s">
        <v>33</v>
      </c>
      <c r="O212" s="77">
        <v>0</v>
      </c>
      <c r="P212" s="77">
        <f t="shared" ref="P212" si="81">O212*H212</f>
        <v>0</v>
      </c>
      <c r="Q212" s="77">
        <v>0</v>
      </c>
      <c r="R212" s="77">
        <f t="shared" ref="R212" si="82">Q212*H212</f>
        <v>0</v>
      </c>
      <c r="S212" s="77">
        <v>0</v>
      </c>
      <c r="T212" s="77">
        <f t="shared" ref="T212" si="83">S212*H212</f>
        <v>0</v>
      </c>
      <c r="U212" s="78" t="s">
        <v>1</v>
      </c>
      <c r="AR212" s="80" t="s">
        <v>79</v>
      </c>
      <c r="AT212" s="80" t="s">
        <v>117</v>
      </c>
      <c r="AU212" s="80" t="s">
        <v>121</v>
      </c>
      <c r="AY212" s="81" t="s">
        <v>114</v>
      </c>
      <c r="BE212" s="82">
        <f t="shared" ref="BE212" si="84">IF(N212="základná",J212,0)</f>
        <v>0</v>
      </c>
      <c r="BF212" s="82">
        <f t="shared" ref="BF212" si="85">IF(N212="znížená",J212,0)</f>
        <v>0</v>
      </c>
      <c r="BG212" s="82">
        <f t="shared" ref="BG212" si="86">IF(N212="zákl. prenesená",J212,0)</f>
        <v>0</v>
      </c>
      <c r="BH212" s="82">
        <f t="shared" ref="BH212" si="87">IF(N212="zníž. prenesená",J212,0)</f>
        <v>0</v>
      </c>
      <c r="BI212" s="82">
        <f t="shared" ref="BI212" si="88">IF(N212="nulová",J212,0)</f>
        <v>0</v>
      </c>
      <c r="BJ212" s="81" t="s">
        <v>121</v>
      </c>
      <c r="BK212" s="83">
        <f t="shared" ref="BK212" si="89">ROUND(I212*H212,3)</f>
        <v>0</v>
      </c>
      <c r="BL212" s="81" t="s">
        <v>79</v>
      </c>
      <c r="BM212" s="80" t="s">
        <v>412</v>
      </c>
    </row>
    <row r="213" spans="2:65" s="79" customFormat="1" ht="24" customHeight="1" x14ac:dyDescent="0.2">
      <c r="B213" s="68"/>
      <c r="C213" s="69" t="s">
        <v>209</v>
      </c>
      <c r="D213" s="69" t="s">
        <v>117</v>
      </c>
      <c r="E213" s="70" t="s">
        <v>413</v>
      </c>
      <c r="F213" s="71" t="s">
        <v>991</v>
      </c>
      <c r="G213" s="72" t="s">
        <v>129</v>
      </c>
      <c r="H213" s="73">
        <v>81.89</v>
      </c>
      <c r="I213" s="73"/>
      <c r="J213" s="73">
        <f t="shared" si="70"/>
        <v>0</v>
      </c>
      <c r="K213" s="71" t="s">
        <v>1</v>
      </c>
      <c r="L213" s="74"/>
      <c r="M213" s="75" t="s">
        <v>1</v>
      </c>
      <c r="N213" s="76" t="s">
        <v>33</v>
      </c>
      <c r="O213" s="77">
        <v>0</v>
      </c>
      <c r="P213" s="77">
        <f t="shared" si="71"/>
        <v>0</v>
      </c>
      <c r="Q213" s="77">
        <v>0</v>
      </c>
      <c r="R213" s="77">
        <f t="shared" si="72"/>
        <v>0</v>
      </c>
      <c r="S213" s="77">
        <v>0</v>
      </c>
      <c r="T213" s="77">
        <f t="shared" si="73"/>
        <v>0</v>
      </c>
      <c r="U213" s="78" t="s">
        <v>1</v>
      </c>
      <c r="AR213" s="80" t="s">
        <v>79</v>
      </c>
      <c r="AT213" s="80" t="s">
        <v>117</v>
      </c>
      <c r="AU213" s="80" t="s">
        <v>121</v>
      </c>
      <c r="AY213" s="81" t="s">
        <v>114</v>
      </c>
      <c r="BE213" s="82">
        <f t="shared" si="74"/>
        <v>0</v>
      </c>
      <c r="BF213" s="82">
        <f t="shared" si="75"/>
        <v>0</v>
      </c>
      <c r="BG213" s="82">
        <f t="shared" si="76"/>
        <v>0</v>
      </c>
      <c r="BH213" s="82">
        <f t="shared" si="77"/>
        <v>0</v>
      </c>
      <c r="BI213" s="82">
        <f t="shared" si="78"/>
        <v>0</v>
      </c>
      <c r="BJ213" s="81" t="s">
        <v>121</v>
      </c>
      <c r="BK213" s="83">
        <f t="shared" si="79"/>
        <v>0</v>
      </c>
      <c r="BL213" s="81" t="s">
        <v>79</v>
      </c>
      <c r="BM213" s="80" t="s">
        <v>414</v>
      </c>
    </row>
    <row r="214" spans="2:65" s="79" customFormat="1" ht="24" customHeight="1" x14ac:dyDescent="0.2">
      <c r="B214" s="68"/>
      <c r="C214" s="69" t="s">
        <v>415</v>
      </c>
      <c r="D214" s="69" t="s">
        <v>117</v>
      </c>
      <c r="E214" s="70" t="s">
        <v>416</v>
      </c>
      <c r="F214" s="71" t="s">
        <v>417</v>
      </c>
      <c r="G214" s="72" t="s">
        <v>129</v>
      </c>
      <c r="H214" s="73">
        <v>181.31700000000001</v>
      </c>
      <c r="I214" s="73"/>
      <c r="J214" s="73">
        <f t="shared" si="70"/>
        <v>0</v>
      </c>
      <c r="K214" s="71" t="s">
        <v>1</v>
      </c>
      <c r="L214" s="74"/>
      <c r="M214" s="75" t="s">
        <v>1</v>
      </c>
      <c r="N214" s="76" t="s">
        <v>33</v>
      </c>
      <c r="O214" s="77">
        <v>0</v>
      </c>
      <c r="P214" s="77">
        <f t="shared" si="71"/>
        <v>0</v>
      </c>
      <c r="Q214" s="77">
        <v>0</v>
      </c>
      <c r="R214" s="77">
        <f t="shared" si="72"/>
        <v>0</v>
      </c>
      <c r="S214" s="77">
        <v>0</v>
      </c>
      <c r="T214" s="77">
        <f t="shared" si="73"/>
        <v>0</v>
      </c>
      <c r="U214" s="78" t="s">
        <v>1</v>
      </c>
      <c r="AR214" s="80" t="s">
        <v>79</v>
      </c>
      <c r="AT214" s="80" t="s">
        <v>117</v>
      </c>
      <c r="AU214" s="80" t="s">
        <v>121</v>
      </c>
      <c r="AY214" s="81" t="s">
        <v>114</v>
      </c>
      <c r="BE214" s="82">
        <f t="shared" si="74"/>
        <v>0</v>
      </c>
      <c r="BF214" s="82">
        <f t="shared" si="75"/>
        <v>0</v>
      </c>
      <c r="BG214" s="82">
        <f t="shared" si="76"/>
        <v>0</v>
      </c>
      <c r="BH214" s="82">
        <f t="shared" si="77"/>
        <v>0</v>
      </c>
      <c r="BI214" s="82">
        <f t="shared" si="78"/>
        <v>0</v>
      </c>
      <c r="BJ214" s="81" t="s">
        <v>121</v>
      </c>
      <c r="BK214" s="83">
        <f t="shared" si="79"/>
        <v>0</v>
      </c>
      <c r="BL214" s="81" t="s">
        <v>79</v>
      </c>
      <c r="BM214" s="80" t="s">
        <v>418</v>
      </c>
    </row>
    <row r="215" spans="2:65" s="79" customFormat="1" ht="16.5" customHeight="1" x14ac:dyDescent="0.2">
      <c r="B215" s="68"/>
      <c r="C215" s="69" t="s">
        <v>419</v>
      </c>
      <c r="D215" s="69" t="s">
        <v>117</v>
      </c>
      <c r="E215" s="70" t="s">
        <v>420</v>
      </c>
      <c r="F215" s="71" t="s">
        <v>421</v>
      </c>
      <c r="G215" s="72" t="s">
        <v>120</v>
      </c>
      <c r="H215" s="73">
        <v>18.015999999999998</v>
      </c>
      <c r="I215" s="73"/>
      <c r="J215" s="73">
        <f t="shared" si="70"/>
        <v>0</v>
      </c>
      <c r="K215" s="71" t="s">
        <v>160</v>
      </c>
      <c r="L215" s="74"/>
      <c r="M215" s="75" t="s">
        <v>1</v>
      </c>
      <c r="N215" s="76" t="s">
        <v>33</v>
      </c>
      <c r="O215" s="77">
        <v>20.942740000000001</v>
      </c>
      <c r="P215" s="77">
        <f t="shared" si="71"/>
        <v>377.30440383999996</v>
      </c>
      <c r="Q215" s="77">
        <v>2.4637500000000001</v>
      </c>
      <c r="R215" s="77">
        <f t="shared" si="72"/>
        <v>44.386919999999996</v>
      </c>
      <c r="S215" s="77">
        <v>0</v>
      </c>
      <c r="T215" s="77">
        <f t="shared" si="73"/>
        <v>0</v>
      </c>
      <c r="U215" s="78" t="s">
        <v>1</v>
      </c>
      <c r="AR215" s="80" t="s">
        <v>79</v>
      </c>
      <c r="AT215" s="80" t="s">
        <v>117</v>
      </c>
      <c r="AU215" s="80" t="s">
        <v>121</v>
      </c>
      <c r="AY215" s="81" t="s">
        <v>114</v>
      </c>
      <c r="BE215" s="82">
        <f t="shared" si="74"/>
        <v>0</v>
      </c>
      <c r="BF215" s="82">
        <f t="shared" si="75"/>
        <v>0</v>
      </c>
      <c r="BG215" s="82">
        <f t="shared" si="76"/>
        <v>0</v>
      </c>
      <c r="BH215" s="82">
        <f t="shared" si="77"/>
        <v>0</v>
      </c>
      <c r="BI215" s="82">
        <f t="shared" si="78"/>
        <v>0</v>
      </c>
      <c r="BJ215" s="81" t="s">
        <v>121</v>
      </c>
      <c r="BK215" s="83">
        <f t="shared" si="79"/>
        <v>0</v>
      </c>
      <c r="BL215" s="81" t="s">
        <v>79</v>
      </c>
      <c r="BM215" s="80" t="s">
        <v>422</v>
      </c>
    </row>
    <row r="216" spans="2:65" s="79" customFormat="1" ht="36" customHeight="1" x14ac:dyDescent="0.2">
      <c r="B216" s="68"/>
      <c r="C216" s="69" t="s">
        <v>423</v>
      </c>
      <c r="D216" s="69" t="s">
        <v>117</v>
      </c>
      <c r="E216" s="70" t="s">
        <v>424</v>
      </c>
      <c r="F216" s="71" t="s">
        <v>425</v>
      </c>
      <c r="G216" s="72" t="s">
        <v>129</v>
      </c>
      <c r="H216" s="73">
        <v>180.15899999999999</v>
      </c>
      <c r="I216" s="73"/>
      <c r="J216" s="73">
        <f t="shared" si="70"/>
        <v>0</v>
      </c>
      <c r="K216" s="71" t="s">
        <v>160</v>
      </c>
      <c r="L216" s="74"/>
      <c r="M216" s="75" t="s">
        <v>1</v>
      </c>
      <c r="N216" s="76" t="s">
        <v>33</v>
      </c>
      <c r="O216" s="77">
        <v>4.6890000000000001E-2</v>
      </c>
      <c r="P216" s="77">
        <f t="shared" si="71"/>
        <v>8.4476555100000006</v>
      </c>
      <c r="Q216" s="77">
        <v>8.7799999999999996E-3</v>
      </c>
      <c r="R216" s="77">
        <f t="shared" si="72"/>
        <v>1.5817960199999999</v>
      </c>
      <c r="S216" s="77">
        <v>0</v>
      </c>
      <c r="T216" s="77">
        <f t="shared" si="73"/>
        <v>0</v>
      </c>
      <c r="U216" s="78" t="s">
        <v>1</v>
      </c>
      <c r="AR216" s="80" t="s">
        <v>79</v>
      </c>
      <c r="AT216" s="80" t="s">
        <v>117</v>
      </c>
      <c r="AU216" s="80" t="s">
        <v>121</v>
      </c>
      <c r="AY216" s="81" t="s">
        <v>114</v>
      </c>
      <c r="BE216" s="82">
        <f t="shared" si="74"/>
        <v>0</v>
      </c>
      <c r="BF216" s="82">
        <f t="shared" si="75"/>
        <v>0</v>
      </c>
      <c r="BG216" s="82">
        <f t="shared" si="76"/>
        <v>0</v>
      </c>
      <c r="BH216" s="82">
        <f t="shared" si="77"/>
        <v>0</v>
      </c>
      <c r="BI216" s="82">
        <f t="shared" si="78"/>
        <v>0</v>
      </c>
      <c r="BJ216" s="81" t="s">
        <v>121</v>
      </c>
      <c r="BK216" s="83">
        <f t="shared" si="79"/>
        <v>0</v>
      </c>
      <c r="BL216" s="81" t="s">
        <v>79</v>
      </c>
      <c r="BM216" s="80" t="s">
        <v>426</v>
      </c>
    </row>
    <row r="217" spans="2:65" s="79" customFormat="1" ht="24" customHeight="1" x14ac:dyDescent="0.2">
      <c r="B217" s="68"/>
      <c r="C217" s="69" t="s">
        <v>218</v>
      </c>
      <c r="D217" s="69" t="s">
        <v>117</v>
      </c>
      <c r="E217" s="70" t="s">
        <v>427</v>
      </c>
      <c r="F217" s="71" t="s">
        <v>428</v>
      </c>
      <c r="G217" s="72" t="s">
        <v>129</v>
      </c>
      <c r="H217" s="73">
        <v>163.72999999999999</v>
      </c>
      <c r="I217" s="73"/>
      <c r="J217" s="73">
        <f t="shared" si="70"/>
        <v>0</v>
      </c>
      <c r="K217" s="71" t="s">
        <v>1</v>
      </c>
      <c r="L217" s="74"/>
      <c r="M217" s="75" t="s">
        <v>1</v>
      </c>
      <c r="N217" s="76" t="s">
        <v>33</v>
      </c>
      <c r="O217" s="77">
        <v>0</v>
      </c>
      <c r="P217" s="77">
        <f t="shared" si="71"/>
        <v>0</v>
      </c>
      <c r="Q217" s="77">
        <v>0</v>
      </c>
      <c r="R217" s="77">
        <f t="shared" si="72"/>
        <v>0</v>
      </c>
      <c r="S217" s="77">
        <v>0</v>
      </c>
      <c r="T217" s="77">
        <f t="shared" si="73"/>
        <v>0</v>
      </c>
      <c r="U217" s="78" t="s">
        <v>1</v>
      </c>
      <c r="AR217" s="80" t="s">
        <v>79</v>
      </c>
      <c r="AT217" s="80" t="s">
        <v>117</v>
      </c>
      <c r="AU217" s="80" t="s">
        <v>121</v>
      </c>
      <c r="AY217" s="81" t="s">
        <v>114</v>
      </c>
      <c r="BE217" s="82">
        <f t="shared" si="74"/>
        <v>0</v>
      </c>
      <c r="BF217" s="82">
        <f t="shared" si="75"/>
        <v>0</v>
      </c>
      <c r="BG217" s="82">
        <f t="shared" si="76"/>
        <v>0</v>
      </c>
      <c r="BH217" s="82">
        <f t="shared" si="77"/>
        <v>0</v>
      </c>
      <c r="BI217" s="82">
        <f t="shared" si="78"/>
        <v>0</v>
      </c>
      <c r="BJ217" s="81" t="s">
        <v>121</v>
      </c>
      <c r="BK217" s="83">
        <f t="shared" si="79"/>
        <v>0</v>
      </c>
      <c r="BL217" s="81" t="s">
        <v>79</v>
      </c>
      <c r="BM217" s="80" t="s">
        <v>429</v>
      </c>
    </row>
    <row r="218" spans="2:65" s="79" customFormat="1" ht="16.5" customHeight="1" x14ac:dyDescent="0.2">
      <c r="B218" s="68"/>
      <c r="C218" s="164" t="s">
        <v>430</v>
      </c>
      <c r="D218" s="164" t="s">
        <v>372</v>
      </c>
      <c r="E218" s="165" t="s">
        <v>431</v>
      </c>
      <c r="F218" s="166" t="s">
        <v>432</v>
      </c>
      <c r="G218" s="167" t="s">
        <v>129</v>
      </c>
      <c r="H218" s="168">
        <v>188.29</v>
      </c>
      <c r="I218" s="168"/>
      <c r="J218" s="168">
        <f t="shared" si="70"/>
        <v>0</v>
      </c>
      <c r="K218" s="166" t="s">
        <v>1</v>
      </c>
      <c r="L218" s="169"/>
      <c r="M218" s="170" t="s">
        <v>1</v>
      </c>
      <c r="N218" s="171" t="s">
        <v>33</v>
      </c>
      <c r="O218" s="77">
        <v>0</v>
      </c>
      <c r="P218" s="77">
        <f t="shared" si="71"/>
        <v>0</v>
      </c>
      <c r="Q218" s="77">
        <v>0</v>
      </c>
      <c r="R218" s="77">
        <f t="shared" si="72"/>
        <v>0</v>
      </c>
      <c r="S218" s="77">
        <v>0</v>
      </c>
      <c r="T218" s="77">
        <f t="shared" si="73"/>
        <v>0</v>
      </c>
      <c r="U218" s="78" t="s">
        <v>1</v>
      </c>
      <c r="AR218" s="80" t="s">
        <v>130</v>
      </c>
      <c r="AT218" s="80" t="s">
        <v>372</v>
      </c>
      <c r="AU218" s="80" t="s">
        <v>121</v>
      </c>
      <c r="AY218" s="81" t="s">
        <v>114</v>
      </c>
      <c r="BE218" s="82">
        <f t="shared" si="74"/>
        <v>0</v>
      </c>
      <c r="BF218" s="82">
        <f t="shared" si="75"/>
        <v>0</v>
      </c>
      <c r="BG218" s="82">
        <f t="shared" si="76"/>
        <v>0</v>
      </c>
      <c r="BH218" s="82">
        <f t="shared" si="77"/>
        <v>0</v>
      </c>
      <c r="BI218" s="82">
        <f t="shared" si="78"/>
        <v>0</v>
      </c>
      <c r="BJ218" s="81" t="s">
        <v>121</v>
      </c>
      <c r="BK218" s="83">
        <f t="shared" si="79"/>
        <v>0</v>
      </c>
      <c r="BL218" s="81" t="s">
        <v>79</v>
      </c>
      <c r="BM218" s="80" t="s">
        <v>433</v>
      </c>
    </row>
    <row r="219" spans="2:65" s="79" customFormat="1" ht="16.5" customHeight="1" x14ac:dyDescent="0.2">
      <c r="B219" s="68"/>
      <c r="C219" s="69" t="s">
        <v>221</v>
      </c>
      <c r="D219" s="69" t="s">
        <v>117</v>
      </c>
      <c r="E219" s="70" t="s">
        <v>434</v>
      </c>
      <c r="F219" s="71" t="s">
        <v>435</v>
      </c>
      <c r="G219" s="72" t="s">
        <v>137</v>
      </c>
      <c r="H219" s="73">
        <v>174.55</v>
      </c>
      <c r="I219" s="73"/>
      <c r="J219" s="73">
        <f t="shared" si="70"/>
        <v>0</v>
      </c>
      <c r="K219" s="71" t="s">
        <v>1</v>
      </c>
      <c r="L219" s="74"/>
      <c r="M219" s="75" t="s">
        <v>1</v>
      </c>
      <c r="N219" s="76" t="s">
        <v>33</v>
      </c>
      <c r="O219" s="77">
        <v>0</v>
      </c>
      <c r="P219" s="77">
        <f t="shared" si="71"/>
        <v>0</v>
      </c>
      <c r="Q219" s="77">
        <v>0</v>
      </c>
      <c r="R219" s="77">
        <f t="shared" si="72"/>
        <v>0</v>
      </c>
      <c r="S219" s="77">
        <v>0</v>
      </c>
      <c r="T219" s="77">
        <f t="shared" si="73"/>
        <v>0</v>
      </c>
      <c r="U219" s="78" t="s">
        <v>1</v>
      </c>
      <c r="AR219" s="80" t="s">
        <v>79</v>
      </c>
      <c r="AT219" s="80" t="s">
        <v>117</v>
      </c>
      <c r="AU219" s="80" t="s">
        <v>121</v>
      </c>
      <c r="AY219" s="81" t="s">
        <v>114</v>
      </c>
      <c r="BE219" s="82">
        <f t="shared" si="74"/>
        <v>0</v>
      </c>
      <c r="BF219" s="82">
        <f t="shared" si="75"/>
        <v>0</v>
      </c>
      <c r="BG219" s="82">
        <f t="shared" si="76"/>
        <v>0</v>
      </c>
      <c r="BH219" s="82">
        <f t="shared" si="77"/>
        <v>0</v>
      </c>
      <c r="BI219" s="82">
        <f t="shared" si="78"/>
        <v>0</v>
      </c>
      <c r="BJ219" s="81" t="s">
        <v>121</v>
      </c>
      <c r="BK219" s="83">
        <f t="shared" si="79"/>
        <v>0</v>
      </c>
      <c r="BL219" s="81" t="s">
        <v>79</v>
      </c>
      <c r="BM219" s="80" t="s">
        <v>436</v>
      </c>
    </row>
    <row r="220" spans="2:65" s="79" customFormat="1" ht="24" customHeight="1" x14ac:dyDescent="0.2">
      <c r="B220" s="68"/>
      <c r="C220" s="164" t="s">
        <v>437</v>
      </c>
      <c r="D220" s="164" t="s">
        <v>372</v>
      </c>
      <c r="E220" s="165" t="s">
        <v>438</v>
      </c>
      <c r="F220" s="166" t="s">
        <v>439</v>
      </c>
      <c r="G220" s="167" t="s">
        <v>137</v>
      </c>
      <c r="H220" s="168">
        <v>176.29599999999999</v>
      </c>
      <c r="I220" s="168"/>
      <c r="J220" s="168">
        <f t="shared" si="70"/>
        <v>0</v>
      </c>
      <c r="K220" s="166" t="s">
        <v>1</v>
      </c>
      <c r="L220" s="169"/>
      <c r="M220" s="170" t="s">
        <v>1</v>
      </c>
      <c r="N220" s="171" t="s">
        <v>33</v>
      </c>
      <c r="O220" s="77">
        <v>0</v>
      </c>
      <c r="P220" s="77">
        <f t="shared" si="71"/>
        <v>0</v>
      </c>
      <c r="Q220" s="77">
        <v>0</v>
      </c>
      <c r="R220" s="77">
        <f t="shared" si="72"/>
        <v>0</v>
      </c>
      <c r="S220" s="77">
        <v>0</v>
      </c>
      <c r="T220" s="77">
        <f t="shared" si="73"/>
        <v>0</v>
      </c>
      <c r="U220" s="78" t="s">
        <v>1</v>
      </c>
      <c r="AR220" s="80" t="s">
        <v>130</v>
      </c>
      <c r="AT220" s="80" t="s">
        <v>372</v>
      </c>
      <c r="AU220" s="80" t="s">
        <v>121</v>
      </c>
      <c r="AY220" s="81" t="s">
        <v>114</v>
      </c>
      <c r="BE220" s="82">
        <f t="shared" si="74"/>
        <v>0</v>
      </c>
      <c r="BF220" s="82">
        <f t="shared" si="75"/>
        <v>0</v>
      </c>
      <c r="BG220" s="82">
        <f t="shared" si="76"/>
        <v>0</v>
      </c>
      <c r="BH220" s="82">
        <f t="shared" si="77"/>
        <v>0</v>
      </c>
      <c r="BI220" s="82">
        <f t="shared" si="78"/>
        <v>0</v>
      </c>
      <c r="BJ220" s="81" t="s">
        <v>121</v>
      </c>
      <c r="BK220" s="83">
        <f t="shared" si="79"/>
        <v>0</v>
      </c>
      <c r="BL220" s="81" t="s">
        <v>79</v>
      </c>
      <c r="BM220" s="80" t="s">
        <v>440</v>
      </c>
    </row>
    <row r="221" spans="2:65" s="79" customFormat="1" ht="24" customHeight="1" x14ac:dyDescent="0.2">
      <c r="B221" s="68"/>
      <c r="C221" s="69" t="s">
        <v>441</v>
      </c>
      <c r="D221" s="69" t="s">
        <v>117</v>
      </c>
      <c r="E221" s="70" t="s">
        <v>442</v>
      </c>
      <c r="F221" s="71" t="s">
        <v>443</v>
      </c>
      <c r="G221" s="72" t="s">
        <v>129</v>
      </c>
      <c r="H221" s="73">
        <v>164.2175</v>
      </c>
      <c r="I221" s="73"/>
      <c r="J221" s="73">
        <f t="shared" si="70"/>
        <v>0</v>
      </c>
      <c r="K221" s="71" t="s">
        <v>160</v>
      </c>
      <c r="L221" s="74"/>
      <c r="M221" s="75" t="s">
        <v>1</v>
      </c>
      <c r="N221" s="76" t="s">
        <v>33</v>
      </c>
      <c r="O221" s="77">
        <v>0.26179000000000002</v>
      </c>
      <c r="P221" s="77">
        <f t="shared" si="71"/>
        <v>42.990499325000002</v>
      </c>
      <c r="Q221" s="77">
        <v>9.1800000000000007E-2</v>
      </c>
      <c r="R221" s="77">
        <f t="shared" si="72"/>
        <v>15.075166500000002</v>
      </c>
      <c r="S221" s="77">
        <v>0</v>
      </c>
      <c r="T221" s="77">
        <f t="shared" si="73"/>
        <v>0</v>
      </c>
      <c r="U221" s="78" t="s">
        <v>1</v>
      </c>
      <c r="AR221" s="80" t="s">
        <v>79</v>
      </c>
      <c r="AT221" s="80" t="s">
        <v>117</v>
      </c>
      <c r="AU221" s="80" t="s">
        <v>121</v>
      </c>
      <c r="AY221" s="81" t="s">
        <v>114</v>
      </c>
      <c r="BE221" s="82">
        <f t="shared" si="74"/>
        <v>0</v>
      </c>
      <c r="BF221" s="82">
        <f t="shared" si="75"/>
        <v>0</v>
      </c>
      <c r="BG221" s="82">
        <f t="shared" si="76"/>
        <v>0</v>
      </c>
      <c r="BH221" s="82">
        <f t="shared" si="77"/>
        <v>0</v>
      </c>
      <c r="BI221" s="82">
        <f t="shared" si="78"/>
        <v>0</v>
      </c>
      <c r="BJ221" s="81" t="s">
        <v>121</v>
      </c>
      <c r="BK221" s="83">
        <f t="shared" si="79"/>
        <v>0</v>
      </c>
      <c r="BL221" s="81" t="s">
        <v>79</v>
      </c>
      <c r="BM221" s="80" t="s">
        <v>444</v>
      </c>
    </row>
    <row r="222" spans="2:65" s="152" customFormat="1" ht="22.9" customHeight="1" x14ac:dyDescent="0.2">
      <c r="B222" s="151"/>
      <c r="D222" s="153" t="s">
        <v>66</v>
      </c>
      <c r="E222" s="162" t="s">
        <v>115</v>
      </c>
      <c r="F222" s="162" t="s">
        <v>116</v>
      </c>
      <c r="J222" s="163">
        <f>BK222</f>
        <v>0</v>
      </c>
      <c r="L222" s="151"/>
      <c r="M222" s="156"/>
      <c r="N222" s="157"/>
      <c r="O222" s="157"/>
      <c r="P222" s="158">
        <f>SUM(P223:P231)</f>
        <v>0.27349000000000001</v>
      </c>
      <c r="Q222" s="157"/>
      <c r="R222" s="158">
        <f>SUM(R223:R231)</f>
        <v>0.27656000000000003</v>
      </c>
      <c r="S222" s="157"/>
      <c r="T222" s="158">
        <f>SUM(T223:T231)</f>
        <v>0</v>
      </c>
      <c r="U222" s="159"/>
      <c r="AR222" s="153" t="s">
        <v>11</v>
      </c>
      <c r="AT222" s="160" t="s">
        <v>66</v>
      </c>
      <c r="AU222" s="160" t="s">
        <v>11</v>
      </c>
      <c r="AY222" s="153" t="s">
        <v>114</v>
      </c>
      <c r="BK222" s="161">
        <f>SUM(BK223:BK231)</f>
        <v>0</v>
      </c>
    </row>
    <row r="223" spans="2:65" s="79" customFormat="1" ht="36" customHeight="1" x14ac:dyDescent="0.2">
      <c r="B223" s="68"/>
      <c r="C223" s="69" t="s">
        <v>445</v>
      </c>
      <c r="D223" s="69" t="s">
        <v>117</v>
      </c>
      <c r="E223" s="70" t="s">
        <v>446</v>
      </c>
      <c r="F223" s="71" t="s">
        <v>962</v>
      </c>
      <c r="G223" s="72" t="s">
        <v>137</v>
      </c>
      <c r="H223" s="73">
        <v>1</v>
      </c>
      <c r="I223" s="73"/>
      <c r="J223" s="73">
        <f t="shared" ref="J223:J231" si="90">ROUND(I223*H223,3)</f>
        <v>0</v>
      </c>
      <c r="K223" s="71" t="s">
        <v>160</v>
      </c>
      <c r="L223" s="74"/>
      <c r="M223" s="75" t="s">
        <v>1</v>
      </c>
      <c r="N223" s="76" t="s">
        <v>33</v>
      </c>
      <c r="O223" s="77">
        <v>0.27349000000000001</v>
      </c>
      <c r="P223" s="77">
        <f t="shared" ref="P223:P231" si="91">O223*H223</f>
        <v>0.27349000000000001</v>
      </c>
      <c r="Q223" s="77">
        <v>0.24515999999999999</v>
      </c>
      <c r="R223" s="77">
        <f t="shared" ref="R223:R231" si="92">Q223*H223</f>
        <v>0.24515999999999999</v>
      </c>
      <c r="S223" s="77">
        <v>0</v>
      </c>
      <c r="T223" s="77">
        <f t="shared" ref="T223:T231" si="93">S223*H223</f>
        <v>0</v>
      </c>
      <c r="U223" s="78" t="s">
        <v>1</v>
      </c>
      <c r="AR223" s="80" t="s">
        <v>79</v>
      </c>
      <c r="AT223" s="80" t="s">
        <v>117</v>
      </c>
      <c r="AU223" s="80" t="s">
        <v>121</v>
      </c>
      <c r="AY223" s="81" t="s">
        <v>114</v>
      </c>
      <c r="BE223" s="82">
        <f t="shared" ref="BE223:BE231" si="94">IF(N223="základná",J223,0)</f>
        <v>0</v>
      </c>
      <c r="BF223" s="82">
        <f t="shared" ref="BF223:BF231" si="95">IF(N223="znížená",J223,0)</f>
        <v>0</v>
      </c>
      <c r="BG223" s="82">
        <f t="shared" ref="BG223:BG231" si="96">IF(N223="zákl. prenesená",J223,0)</f>
        <v>0</v>
      </c>
      <c r="BH223" s="82">
        <f t="shared" ref="BH223:BH231" si="97">IF(N223="zníž. prenesená",J223,0)</f>
        <v>0</v>
      </c>
      <c r="BI223" s="82">
        <f t="shared" ref="BI223:BI231" si="98">IF(N223="nulová",J223,0)</f>
        <v>0</v>
      </c>
      <c r="BJ223" s="81" t="s">
        <v>121</v>
      </c>
      <c r="BK223" s="83">
        <f t="shared" ref="BK223:BK231" si="99">ROUND(I223*H223,3)</f>
        <v>0</v>
      </c>
      <c r="BL223" s="81" t="s">
        <v>79</v>
      </c>
      <c r="BM223" s="80" t="s">
        <v>447</v>
      </c>
    </row>
    <row r="224" spans="2:65" s="79" customFormat="1" ht="36" customHeight="1" x14ac:dyDescent="0.2">
      <c r="B224" s="68"/>
      <c r="C224" s="164" t="s">
        <v>448</v>
      </c>
      <c r="D224" s="164" t="s">
        <v>372</v>
      </c>
      <c r="E224" s="165" t="s">
        <v>449</v>
      </c>
      <c r="F224" s="166" t="s">
        <v>1008</v>
      </c>
      <c r="G224" s="167" t="s">
        <v>225</v>
      </c>
      <c r="H224" s="168">
        <v>1</v>
      </c>
      <c r="I224" s="168"/>
      <c r="J224" s="168">
        <f t="shared" si="90"/>
        <v>0</v>
      </c>
      <c r="K224" s="166" t="s">
        <v>160</v>
      </c>
      <c r="L224" s="169"/>
      <c r="M224" s="170" t="s">
        <v>1</v>
      </c>
      <c r="N224" s="171" t="s">
        <v>33</v>
      </c>
      <c r="O224" s="77">
        <v>0</v>
      </c>
      <c r="P224" s="77">
        <f t="shared" si="91"/>
        <v>0</v>
      </c>
      <c r="Q224" s="77">
        <v>2.3E-2</v>
      </c>
      <c r="R224" s="77">
        <f t="shared" si="92"/>
        <v>2.3E-2</v>
      </c>
      <c r="S224" s="77">
        <v>0</v>
      </c>
      <c r="T224" s="77">
        <f t="shared" si="93"/>
        <v>0</v>
      </c>
      <c r="U224" s="78" t="s">
        <v>1</v>
      </c>
      <c r="AR224" s="80" t="s">
        <v>130</v>
      </c>
      <c r="AT224" s="80" t="s">
        <v>372</v>
      </c>
      <c r="AU224" s="80" t="s">
        <v>121</v>
      </c>
      <c r="AY224" s="81" t="s">
        <v>114</v>
      </c>
      <c r="BE224" s="82">
        <f t="shared" si="94"/>
        <v>0</v>
      </c>
      <c r="BF224" s="82">
        <f t="shared" si="95"/>
        <v>0</v>
      </c>
      <c r="BG224" s="82">
        <f t="shared" si="96"/>
        <v>0</v>
      </c>
      <c r="BH224" s="82">
        <f t="shared" si="97"/>
        <v>0</v>
      </c>
      <c r="BI224" s="82">
        <f t="shared" si="98"/>
        <v>0</v>
      </c>
      <c r="BJ224" s="81" t="s">
        <v>121</v>
      </c>
      <c r="BK224" s="83">
        <f t="shared" si="99"/>
        <v>0</v>
      </c>
      <c r="BL224" s="81" t="s">
        <v>79</v>
      </c>
      <c r="BM224" s="80" t="s">
        <v>450</v>
      </c>
    </row>
    <row r="225" spans="2:65" s="79" customFormat="1" ht="48" customHeight="1" x14ac:dyDescent="0.2">
      <c r="B225" s="68"/>
      <c r="C225" s="164" t="s">
        <v>451</v>
      </c>
      <c r="D225" s="164" t="s">
        <v>372</v>
      </c>
      <c r="E225" s="165" t="s">
        <v>452</v>
      </c>
      <c r="F225" s="166" t="s">
        <v>1009</v>
      </c>
      <c r="G225" s="167" t="s">
        <v>225</v>
      </c>
      <c r="H225" s="168">
        <v>2</v>
      </c>
      <c r="I225" s="168"/>
      <c r="J225" s="168">
        <f t="shared" si="90"/>
        <v>0</v>
      </c>
      <c r="K225" s="166" t="s">
        <v>160</v>
      </c>
      <c r="L225" s="169"/>
      <c r="M225" s="170" t="s">
        <v>1</v>
      </c>
      <c r="N225" s="171" t="s">
        <v>33</v>
      </c>
      <c r="O225" s="77">
        <v>0</v>
      </c>
      <c r="P225" s="77">
        <f t="shared" si="91"/>
        <v>0</v>
      </c>
      <c r="Q225" s="77">
        <v>4.0000000000000001E-3</v>
      </c>
      <c r="R225" s="77">
        <f t="shared" si="92"/>
        <v>8.0000000000000002E-3</v>
      </c>
      <c r="S225" s="77">
        <v>0</v>
      </c>
      <c r="T225" s="77">
        <f t="shared" si="93"/>
        <v>0</v>
      </c>
      <c r="U225" s="78" t="s">
        <v>1</v>
      </c>
      <c r="AR225" s="80" t="s">
        <v>130</v>
      </c>
      <c r="AT225" s="80" t="s">
        <v>372</v>
      </c>
      <c r="AU225" s="80" t="s">
        <v>121</v>
      </c>
      <c r="AY225" s="81" t="s">
        <v>114</v>
      </c>
      <c r="BE225" s="82">
        <f t="shared" si="94"/>
        <v>0</v>
      </c>
      <c r="BF225" s="82">
        <f t="shared" si="95"/>
        <v>0</v>
      </c>
      <c r="BG225" s="82">
        <f t="shared" si="96"/>
        <v>0</v>
      </c>
      <c r="BH225" s="82">
        <f t="shared" si="97"/>
        <v>0</v>
      </c>
      <c r="BI225" s="82">
        <f t="shared" si="98"/>
        <v>0</v>
      </c>
      <c r="BJ225" s="81" t="s">
        <v>121</v>
      </c>
      <c r="BK225" s="83">
        <f t="shared" si="99"/>
        <v>0</v>
      </c>
      <c r="BL225" s="81" t="s">
        <v>79</v>
      </c>
      <c r="BM225" s="80" t="s">
        <v>453</v>
      </c>
    </row>
    <row r="226" spans="2:65" s="79" customFormat="1" ht="24" customHeight="1" x14ac:dyDescent="0.2">
      <c r="B226" s="68"/>
      <c r="C226" s="164" t="s">
        <v>454</v>
      </c>
      <c r="D226" s="164" t="s">
        <v>372</v>
      </c>
      <c r="E226" s="165" t="s">
        <v>455</v>
      </c>
      <c r="F226" s="166" t="s">
        <v>963</v>
      </c>
      <c r="G226" s="167" t="s">
        <v>225</v>
      </c>
      <c r="H226" s="168">
        <v>2</v>
      </c>
      <c r="I226" s="168"/>
      <c r="J226" s="168">
        <f t="shared" si="90"/>
        <v>0</v>
      </c>
      <c r="K226" s="166" t="s">
        <v>160</v>
      </c>
      <c r="L226" s="169"/>
      <c r="M226" s="170" t="s">
        <v>1</v>
      </c>
      <c r="N226" s="171" t="s">
        <v>33</v>
      </c>
      <c r="O226" s="77">
        <v>0</v>
      </c>
      <c r="P226" s="77">
        <f t="shared" si="91"/>
        <v>0</v>
      </c>
      <c r="Q226" s="77">
        <v>2.0000000000000001E-4</v>
      </c>
      <c r="R226" s="77">
        <f t="shared" si="92"/>
        <v>4.0000000000000002E-4</v>
      </c>
      <c r="S226" s="77">
        <v>0</v>
      </c>
      <c r="T226" s="77">
        <f t="shared" si="93"/>
        <v>0</v>
      </c>
      <c r="U226" s="78" t="s">
        <v>1</v>
      </c>
      <c r="AR226" s="80" t="s">
        <v>130</v>
      </c>
      <c r="AT226" s="80" t="s">
        <v>372</v>
      </c>
      <c r="AU226" s="80" t="s">
        <v>121</v>
      </c>
      <c r="AY226" s="81" t="s">
        <v>114</v>
      </c>
      <c r="BE226" s="82">
        <f t="shared" si="94"/>
        <v>0</v>
      </c>
      <c r="BF226" s="82">
        <f t="shared" si="95"/>
        <v>0</v>
      </c>
      <c r="BG226" s="82">
        <f t="shared" si="96"/>
        <v>0</v>
      </c>
      <c r="BH226" s="82">
        <f t="shared" si="97"/>
        <v>0</v>
      </c>
      <c r="BI226" s="82">
        <f t="shared" si="98"/>
        <v>0</v>
      </c>
      <c r="BJ226" s="81" t="s">
        <v>121</v>
      </c>
      <c r="BK226" s="83">
        <f t="shared" si="99"/>
        <v>0</v>
      </c>
      <c r="BL226" s="81" t="s">
        <v>79</v>
      </c>
      <c r="BM226" s="80" t="s">
        <v>456</v>
      </c>
    </row>
    <row r="227" spans="2:65" s="79" customFormat="1" ht="24" customHeight="1" x14ac:dyDescent="0.2">
      <c r="B227" s="68"/>
      <c r="C227" s="69" t="s">
        <v>457</v>
      </c>
      <c r="D227" s="69" t="s">
        <v>117</v>
      </c>
      <c r="E227" s="70" t="s">
        <v>458</v>
      </c>
      <c r="F227" s="71" t="s">
        <v>459</v>
      </c>
      <c r="G227" s="72" t="s">
        <v>129</v>
      </c>
      <c r="H227" s="73">
        <v>301.11599999999999</v>
      </c>
      <c r="I227" s="73"/>
      <c r="J227" s="73">
        <f t="shared" si="90"/>
        <v>0</v>
      </c>
      <c r="K227" s="71" t="s">
        <v>1</v>
      </c>
      <c r="L227" s="74"/>
      <c r="M227" s="75" t="s">
        <v>1</v>
      </c>
      <c r="N227" s="76" t="s">
        <v>33</v>
      </c>
      <c r="O227" s="77">
        <v>0</v>
      </c>
      <c r="P227" s="77">
        <f t="shared" si="91"/>
        <v>0</v>
      </c>
      <c r="Q227" s="77">
        <v>0</v>
      </c>
      <c r="R227" s="77">
        <f t="shared" si="92"/>
        <v>0</v>
      </c>
      <c r="S227" s="77">
        <v>0</v>
      </c>
      <c r="T227" s="77">
        <f t="shared" si="93"/>
        <v>0</v>
      </c>
      <c r="U227" s="78" t="s">
        <v>1</v>
      </c>
      <c r="AR227" s="80" t="s">
        <v>79</v>
      </c>
      <c r="AT227" s="80" t="s">
        <v>117</v>
      </c>
      <c r="AU227" s="80" t="s">
        <v>121</v>
      </c>
      <c r="AY227" s="81" t="s">
        <v>114</v>
      </c>
      <c r="BE227" s="82">
        <f t="shared" si="94"/>
        <v>0</v>
      </c>
      <c r="BF227" s="82">
        <f t="shared" si="95"/>
        <v>0</v>
      </c>
      <c r="BG227" s="82">
        <f t="shared" si="96"/>
        <v>0</v>
      </c>
      <c r="BH227" s="82">
        <f t="shared" si="97"/>
        <v>0</v>
      </c>
      <c r="BI227" s="82">
        <f t="shared" si="98"/>
        <v>0</v>
      </c>
      <c r="BJ227" s="81" t="s">
        <v>121</v>
      </c>
      <c r="BK227" s="83">
        <f t="shared" si="99"/>
        <v>0</v>
      </c>
      <c r="BL227" s="81" t="s">
        <v>79</v>
      </c>
      <c r="BM227" s="80" t="s">
        <v>460</v>
      </c>
    </row>
    <row r="228" spans="2:65" s="79" customFormat="1" ht="36" customHeight="1" x14ac:dyDescent="0.2">
      <c r="B228" s="68"/>
      <c r="C228" s="69" t="s">
        <v>229</v>
      </c>
      <c r="D228" s="69" t="s">
        <v>117</v>
      </c>
      <c r="E228" s="70" t="s">
        <v>461</v>
      </c>
      <c r="F228" s="71" t="s">
        <v>462</v>
      </c>
      <c r="G228" s="72" t="s">
        <v>129</v>
      </c>
      <c r="H228" s="73">
        <v>2107.8119999999999</v>
      </c>
      <c r="I228" s="73"/>
      <c r="J228" s="73">
        <f t="shared" si="90"/>
        <v>0</v>
      </c>
      <c r="K228" s="71" t="s">
        <v>1</v>
      </c>
      <c r="L228" s="74"/>
      <c r="M228" s="75" t="s">
        <v>1</v>
      </c>
      <c r="N228" s="76" t="s">
        <v>33</v>
      </c>
      <c r="O228" s="77">
        <v>0</v>
      </c>
      <c r="P228" s="77">
        <f t="shared" si="91"/>
        <v>0</v>
      </c>
      <c r="Q228" s="77">
        <v>0</v>
      </c>
      <c r="R228" s="77">
        <f t="shared" si="92"/>
        <v>0</v>
      </c>
      <c r="S228" s="77">
        <v>0</v>
      </c>
      <c r="T228" s="77">
        <f t="shared" si="93"/>
        <v>0</v>
      </c>
      <c r="U228" s="78" t="s">
        <v>1</v>
      </c>
      <c r="AR228" s="80" t="s">
        <v>79</v>
      </c>
      <c r="AT228" s="80" t="s">
        <v>117</v>
      </c>
      <c r="AU228" s="80" t="s">
        <v>121</v>
      </c>
      <c r="AY228" s="81" t="s">
        <v>114</v>
      </c>
      <c r="BE228" s="82">
        <f t="shared" si="94"/>
        <v>0</v>
      </c>
      <c r="BF228" s="82">
        <f t="shared" si="95"/>
        <v>0</v>
      </c>
      <c r="BG228" s="82">
        <f t="shared" si="96"/>
        <v>0</v>
      </c>
      <c r="BH228" s="82">
        <f t="shared" si="97"/>
        <v>0</v>
      </c>
      <c r="BI228" s="82">
        <f t="shared" si="98"/>
        <v>0</v>
      </c>
      <c r="BJ228" s="81" t="s">
        <v>121</v>
      </c>
      <c r="BK228" s="83">
        <f t="shared" si="99"/>
        <v>0</v>
      </c>
      <c r="BL228" s="81" t="s">
        <v>79</v>
      </c>
      <c r="BM228" s="80" t="s">
        <v>463</v>
      </c>
    </row>
    <row r="229" spans="2:65" s="79" customFormat="1" ht="24" customHeight="1" x14ac:dyDescent="0.2">
      <c r="B229" s="68"/>
      <c r="C229" s="69" t="s">
        <v>464</v>
      </c>
      <c r="D229" s="69" t="s">
        <v>117</v>
      </c>
      <c r="E229" s="70" t="s">
        <v>465</v>
      </c>
      <c r="F229" s="71" t="s">
        <v>466</v>
      </c>
      <c r="G229" s="72" t="s">
        <v>129</v>
      </c>
      <c r="H229" s="73">
        <v>301.11599999999999</v>
      </c>
      <c r="I229" s="73"/>
      <c r="J229" s="73">
        <f t="shared" si="90"/>
        <v>0</v>
      </c>
      <c r="K229" s="71" t="s">
        <v>1</v>
      </c>
      <c r="L229" s="74"/>
      <c r="M229" s="75" t="s">
        <v>1</v>
      </c>
      <c r="N229" s="76" t="s">
        <v>33</v>
      </c>
      <c r="O229" s="77">
        <v>0</v>
      </c>
      <c r="P229" s="77">
        <f t="shared" si="91"/>
        <v>0</v>
      </c>
      <c r="Q229" s="77">
        <v>0</v>
      </c>
      <c r="R229" s="77">
        <f t="shared" si="92"/>
        <v>0</v>
      </c>
      <c r="S229" s="77">
        <v>0</v>
      </c>
      <c r="T229" s="77">
        <f t="shared" si="93"/>
        <v>0</v>
      </c>
      <c r="U229" s="78" t="s">
        <v>1</v>
      </c>
      <c r="AR229" s="80" t="s">
        <v>79</v>
      </c>
      <c r="AT229" s="80" t="s">
        <v>117</v>
      </c>
      <c r="AU229" s="80" t="s">
        <v>121</v>
      </c>
      <c r="AY229" s="81" t="s">
        <v>114</v>
      </c>
      <c r="BE229" s="82">
        <f t="shared" si="94"/>
        <v>0</v>
      </c>
      <c r="BF229" s="82">
        <f t="shared" si="95"/>
        <v>0</v>
      </c>
      <c r="BG229" s="82">
        <f t="shared" si="96"/>
        <v>0</v>
      </c>
      <c r="BH229" s="82">
        <f t="shared" si="97"/>
        <v>0</v>
      </c>
      <c r="BI229" s="82">
        <f t="shared" si="98"/>
        <v>0</v>
      </c>
      <c r="BJ229" s="81" t="s">
        <v>121</v>
      </c>
      <c r="BK229" s="83">
        <f t="shared" si="99"/>
        <v>0</v>
      </c>
      <c r="BL229" s="81" t="s">
        <v>79</v>
      </c>
      <c r="BM229" s="80" t="s">
        <v>467</v>
      </c>
    </row>
    <row r="230" spans="2:65" s="79" customFormat="1" ht="24" customHeight="1" x14ac:dyDescent="0.2">
      <c r="B230" s="68"/>
      <c r="C230" s="69" t="s">
        <v>233</v>
      </c>
      <c r="D230" s="69" t="s">
        <v>117</v>
      </c>
      <c r="E230" s="70" t="s">
        <v>468</v>
      </c>
      <c r="F230" s="71" t="s">
        <v>469</v>
      </c>
      <c r="G230" s="72" t="s">
        <v>129</v>
      </c>
      <c r="H230" s="73">
        <v>206.94</v>
      </c>
      <c r="I230" s="73"/>
      <c r="J230" s="73">
        <f t="shared" si="90"/>
        <v>0</v>
      </c>
      <c r="K230" s="71" t="s">
        <v>1</v>
      </c>
      <c r="L230" s="74"/>
      <c r="M230" s="75" t="s">
        <v>1</v>
      </c>
      <c r="N230" s="76" t="s">
        <v>33</v>
      </c>
      <c r="O230" s="77">
        <v>0</v>
      </c>
      <c r="P230" s="77">
        <f t="shared" si="91"/>
        <v>0</v>
      </c>
      <c r="Q230" s="77">
        <v>0</v>
      </c>
      <c r="R230" s="77">
        <f t="shared" si="92"/>
        <v>0</v>
      </c>
      <c r="S230" s="77">
        <v>0</v>
      </c>
      <c r="T230" s="77">
        <f t="shared" si="93"/>
        <v>0</v>
      </c>
      <c r="U230" s="78" t="s">
        <v>1</v>
      </c>
      <c r="AR230" s="80" t="s">
        <v>79</v>
      </c>
      <c r="AT230" s="80" t="s">
        <v>117</v>
      </c>
      <c r="AU230" s="80" t="s">
        <v>121</v>
      </c>
      <c r="AY230" s="81" t="s">
        <v>114</v>
      </c>
      <c r="BE230" s="82">
        <f t="shared" si="94"/>
        <v>0</v>
      </c>
      <c r="BF230" s="82">
        <f t="shared" si="95"/>
        <v>0</v>
      </c>
      <c r="BG230" s="82">
        <f t="shared" si="96"/>
        <v>0</v>
      </c>
      <c r="BH230" s="82">
        <f t="shared" si="97"/>
        <v>0</v>
      </c>
      <c r="BI230" s="82">
        <f t="shared" si="98"/>
        <v>0</v>
      </c>
      <c r="BJ230" s="81" t="s">
        <v>121</v>
      </c>
      <c r="BK230" s="83">
        <f t="shared" si="99"/>
        <v>0</v>
      </c>
      <c r="BL230" s="81" t="s">
        <v>79</v>
      </c>
      <c r="BM230" s="80" t="s">
        <v>470</v>
      </c>
    </row>
    <row r="231" spans="2:65" s="79" customFormat="1" ht="16.5" customHeight="1" x14ac:dyDescent="0.2">
      <c r="B231" s="68"/>
      <c r="C231" s="69" t="s">
        <v>471</v>
      </c>
      <c r="D231" s="69" t="s">
        <v>117</v>
      </c>
      <c r="E231" s="70" t="s">
        <v>472</v>
      </c>
      <c r="F231" s="71" t="s">
        <v>473</v>
      </c>
      <c r="G231" s="72" t="s">
        <v>137</v>
      </c>
      <c r="H231" s="73">
        <v>57.064</v>
      </c>
      <c r="I231" s="73"/>
      <c r="J231" s="73">
        <f t="shared" si="90"/>
        <v>0</v>
      </c>
      <c r="K231" s="71" t="s">
        <v>1</v>
      </c>
      <c r="L231" s="74"/>
      <c r="M231" s="75" t="s">
        <v>1</v>
      </c>
      <c r="N231" s="76" t="s">
        <v>33</v>
      </c>
      <c r="O231" s="77">
        <v>0</v>
      </c>
      <c r="P231" s="77">
        <f t="shared" si="91"/>
        <v>0</v>
      </c>
      <c r="Q231" s="77">
        <v>0</v>
      </c>
      <c r="R231" s="77">
        <f t="shared" si="92"/>
        <v>0</v>
      </c>
      <c r="S231" s="77">
        <v>0</v>
      </c>
      <c r="T231" s="77">
        <f t="shared" si="93"/>
        <v>0</v>
      </c>
      <c r="U231" s="78" t="s">
        <v>1</v>
      </c>
      <c r="AR231" s="80" t="s">
        <v>79</v>
      </c>
      <c r="AT231" s="80" t="s">
        <v>117</v>
      </c>
      <c r="AU231" s="80" t="s">
        <v>121</v>
      </c>
      <c r="AY231" s="81" t="s">
        <v>114</v>
      </c>
      <c r="BE231" s="82">
        <f t="shared" si="94"/>
        <v>0</v>
      </c>
      <c r="BF231" s="82">
        <f t="shared" si="95"/>
        <v>0</v>
      </c>
      <c r="BG231" s="82">
        <f t="shared" si="96"/>
        <v>0</v>
      </c>
      <c r="BH231" s="82">
        <f t="shared" si="97"/>
        <v>0</v>
      </c>
      <c r="BI231" s="82">
        <f t="shared" si="98"/>
        <v>0</v>
      </c>
      <c r="BJ231" s="81" t="s">
        <v>121</v>
      </c>
      <c r="BK231" s="83">
        <f t="shared" si="99"/>
        <v>0</v>
      </c>
      <c r="BL231" s="81" t="s">
        <v>79</v>
      </c>
      <c r="BM231" s="80" t="s">
        <v>474</v>
      </c>
    </row>
    <row r="232" spans="2:65" s="152" customFormat="1" ht="22.9" customHeight="1" x14ac:dyDescent="0.2">
      <c r="B232" s="151"/>
      <c r="D232" s="153" t="s">
        <v>66</v>
      </c>
      <c r="E232" s="162" t="s">
        <v>475</v>
      </c>
      <c r="F232" s="162" t="s">
        <v>476</v>
      </c>
      <c r="J232" s="163">
        <f>BK232</f>
        <v>0</v>
      </c>
      <c r="L232" s="151"/>
      <c r="M232" s="156"/>
      <c r="N232" s="157"/>
      <c r="O232" s="157"/>
      <c r="P232" s="158">
        <f>P233</f>
        <v>0</v>
      </c>
      <c r="Q232" s="157"/>
      <c r="R232" s="158">
        <f>R233</f>
        <v>0</v>
      </c>
      <c r="S232" s="157"/>
      <c r="T232" s="158">
        <f>T233</f>
        <v>0</v>
      </c>
      <c r="U232" s="159"/>
      <c r="AR232" s="153" t="s">
        <v>11</v>
      </c>
      <c r="AT232" s="160" t="s">
        <v>66</v>
      </c>
      <c r="AU232" s="160" t="s">
        <v>11</v>
      </c>
      <c r="AY232" s="153" t="s">
        <v>114</v>
      </c>
      <c r="BK232" s="161">
        <f>BK233</f>
        <v>0</v>
      </c>
    </row>
    <row r="233" spans="2:65" s="79" customFormat="1" ht="24" customHeight="1" x14ac:dyDescent="0.2">
      <c r="B233" s="68"/>
      <c r="C233" s="69" t="s">
        <v>238</v>
      </c>
      <c r="D233" s="69" t="s">
        <v>117</v>
      </c>
      <c r="E233" s="70" t="s">
        <v>477</v>
      </c>
      <c r="F233" s="71" t="s">
        <v>478</v>
      </c>
      <c r="G233" s="72" t="s">
        <v>175</v>
      </c>
      <c r="H233" s="73">
        <v>266.608</v>
      </c>
      <c r="I233" s="73"/>
      <c r="J233" s="73">
        <f>ROUND(I233*H233,3)</f>
        <v>0</v>
      </c>
      <c r="K233" s="71" t="s">
        <v>1</v>
      </c>
      <c r="L233" s="74"/>
      <c r="M233" s="75" t="s">
        <v>1</v>
      </c>
      <c r="N233" s="76" t="s">
        <v>33</v>
      </c>
      <c r="O233" s="77">
        <v>0</v>
      </c>
      <c r="P233" s="77">
        <f>O233*H233</f>
        <v>0</v>
      </c>
      <c r="Q233" s="77">
        <v>0</v>
      </c>
      <c r="R233" s="77">
        <f>Q233*H233</f>
        <v>0</v>
      </c>
      <c r="S233" s="77">
        <v>0</v>
      </c>
      <c r="T233" s="77">
        <f>S233*H233</f>
        <v>0</v>
      </c>
      <c r="U233" s="78" t="s">
        <v>1</v>
      </c>
      <c r="AR233" s="80" t="s">
        <v>79</v>
      </c>
      <c r="AT233" s="80" t="s">
        <v>117</v>
      </c>
      <c r="AU233" s="80" t="s">
        <v>121</v>
      </c>
      <c r="AY233" s="81" t="s">
        <v>114</v>
      </c>
      <c r="BE233" s="82">
        <f>IF(N233="základná",J233,0)</f>
        <v>0</v>
      </c>
      <c r="BF233" s="82">
        <f>IF(N233="znížená",J233,0)</f>
        <v>0</v>
      </c>
      <c r="BG233" s="82">
        <f>IF(N233="zákl. prenesená",J233,0)</f>
        <v>0</v>
      </c>
      <c r="BH233" s="82">
        <f>IF(N233="zníž. prenesená",J233,0)</f>
        <v>0</v>
      </c>
      <c r="BI233" s="82">
        <f>IF(N233="nulová",J233,0)</f>
        <v>0</v>
      </c>
      <c r="BJ233" s="81" t="s">
        <v>121</v>
      </c>
      <c r="BK233" s="83">
        <f>ROUND(I233*H233,3)</f>
        <v>0</v>
      </c>
      <c r="BL233" s="81" t="s">
        <v>79</v>
      </c>
      <c r="BM233" s="80" t="s">
        <v>479</v>
      </c>
    </row>
    <row r="234" spans="2:65" s="152" customFormat="1" ht="25.9" customHeight="1" x14ac:dyDescent="0.2">
      <c r="B234" s="151"/>
      <c r="D234" s="153" t="s">
        <v>66</v>
      </c>
      <c r="E234" s="154" t="s">
        <v>194</v>
      </c>
      <c r="F234" s="154" t="s">
        <v>195</v>
      </c>
      <c r="J234" s="155">
        <f>BK234</f>
        <v>0</v>
      </c>
      <c r="L234" s="151"/>
      <c r="M234" s="156"/>
      <c r="N234" s="157"/>
      <c r="O234" s="157"/>
      <c r="P234" s="158">
        <f>P235+P248+P272+P278+P282+P300+P304+P321+P350+P365+P371+P375+P377+P380+P384+P388+P390</f>
        <v>249.67911899999999</v>
      </c>
      <c r="Q234" s="157"/>
      <c r="R234" s="158">
        <f>R235+R248+R272+R278+R282+R300+R304+R321+R350+R365+R371+R375+R377+R380+R384+R388+R390</f>
        <v>4.1393142199999993</v>
      </c>
      <c r="S234" s="157"/>
      <c r="T234" s="158">
        <f>T235+T248+T272+T278+T282+T300+T304+T321+T350+T365+T371+T375+T377+T380+T384+T388+T390</f>
        <v>0</v>
      </c>
      <c r="U234" s="159"/>
      <c r="AR234" s="153" t="s">
        <v>11</v>
      </c>
      <c r="AT234" s="160" t="s">
        <v>66</v>
      </c>
      <c r="AU234" s="160" t="s">
        <v>67</v>
      </c>
      <c r="AY234" s="153" t="s">
        <v>114</v>
      </c>
      <c r="BK234" s="161">
        <f>BK235+BK248+BK272+BK278+BK282+BK300+BK304+BK321+BK350+BK365+BK371+BK375+BK377+BK380+BK384+BK388+BK390</f>
        <v>0</v>
      </c>
    </row>
    <row r="235" spans="2:65" s="152" customFormat="1" ht="22.9" customHeight="1" x14ac:dyDescent="0.2">
      <c r="B235" s="151"/>
      <c r="D235" s="153" t="s">
        <v>66</v>
      </c>
      <c r="E235" s="162" t="s">
        <v>480</v>
      </c>
      <c r="F235" s="162" t="s">
        <v>481</v>
      </c>
      <c r="J235" s="163">
        <f>BK235</f>
        <v>0</v>
      </c>
      <c r="L235" s="151"/>
      <c r="M235" s="156"/>
      <c r="N235" s="157"/>
      <c r="O235" s="157"/>
      <c r="P235" s="158">
        <f>SUM(P236:P247)</f>
        <v>9.5389459999999993</v>
      </c>
      <c r="Q235" s="157"/>
      <c r="R235" s="158">
        <f>SUM(R236:R247)</f>
        <v>7.0209999999999995E-2</v>
      </c>
      <c r="S235" s="157"/>
      <c r="T235" s="158">
        <f>SUM(T236:T247)</f>
        <v>0</v>
      </c>
      <c r="U235" s="159"/>
      <c r="AR235" s="153" t="s">
        <v>11</v>
      </c>
      <c r="AT235" s="160" t="s">
        <v>66</v>
      </c>
      <c r="AU235" s="160" t="s">
        <v>11</v>
      </c>
      <c r="AY235" s="153" t="s">
        <v>114</v>
      </c>
      <c r="BK235" s="161">
        <f>SUM(BK236:BK247)</f>
        <v>0</v>
      </c>
    </row>
    <row r="236" spans="2:65" s="79" customFormat="1" ht="24" customHeight="1" x14ac:dyDescent="0.2">
      <c r="B236" s="68"/>
      <c r="C236" s="69" t="s">
        <v>482</v>
      </c>
      <c r="D236" s="69" t="s">
        <v>117</v>
      </c>
      <c r="E236" s="70" t="s">
        <v>483</v>
      </c>
      <c r="F236" s="71" t="s">
        <v>992</v>
      </c>
      <c r="G236" s="72" t="s">
        <v>129</v>
      </c>
      <c r="H236" s="73">
        <v>206.35499999999999</v>
      </c>
      <c r="I236" s="73"/>
      <c r="J236" s="73">
        <f t="shared" ref="J236:J247" si="100">ROUND(I236*H236,3)</f>
        <v>0</v>
      </c>
      <c r="K236" s="71" t="s">
        <v>1</v>
      </c>
      <c r="L236" s="74"/>
      <c r="M236" s="75" t="s">
        <v>1</v>
      </c>
      <c r="N236" s="76" t="s">
        <v>33</v>
      </c>
      <c r="O236" s="77">
        <v>0</v>
      </c>
      <c r="P236" s="77">
        <f t="shared" ref="P236:P247" si="101">O236*H236</f>
        <v>0</v>
      </c>
      <c r="Q236" s="77">
        <v>0</v>
      </c>
      <c r="R236" s="77">
        <f t="shared" ref="R236:R247" si="102">Q236*H236</f>
        <v>0</v>
      </c>
      <c r="S236" s="77">
        <v>0</v>
      </c>
      <c r="T236" s="77">
        <f t="shared" ref="T236:T247" si="103">S236*H236</f>
        <v>0</v>
      </c>
      <c r="U236" s="78" t="s">
        <v>1</v>
      </c>
      <c r="AR236" s="80" t="s">
        <v>79</v>
      </c>
      <c r="AT236" s="80" t="s">
        <v>117</v>
      </c>
      <c r="AU236" s="80" t="s">
        <v>121</v>
      </c>
      <c r="AY236" s="81" t="s">
        <v>114</v>
      </c>
      <c r="BE236" s="82">
        <f t="shared" ref="BE236:BE247" si="104">IF(N236="základná",J236,0)</f>
        <v>0</v>
      </c>
      <c r="BF236" s="82">
        <f t="shared" ref="BF236:BF247" si="105">IF(N236="znížená",J236,0)</f>
        <v>0</v>
      </c>
      <c r="BG236" s="82">
        <f t="shared" ref="BG236:BG247" si="106">IF(N236="zákl. prenesená",J236,0)</f>
        <v>0</v>
      </c>
      <c r="BH236" s="82">
        <f t="shared" ref="BH236:BH247" si="107">IF(N236="zníž. prenesená",J236,0)</f>
        <v>0</v>
      </c>
      <c r="BI236" s="82">
        <f t="shared" ref="BI236:BI247" si="108">IF(N236="nulová",J236,0)</f>
        <v>0</v>
      </c>
      <c r="BJ236" s="81" t="s">
        <v>121</v>
      </c>
      <c r="BK236" s="83">
        <f t="shared" ref="BK236:BK247" si="109">ROUND(I236*H236,3)</f>
        <v>0</v>
      </c>
      <c r="BL236" s="81" t="s">
        <v>79</v>
      </c>
      <c r="BM236" s="80" t="s">
        <v>484</v>
      </c>
    </row>
    <row r="237" spans="2:65" s="178" customFormat="1" ht="24" customHeight="1" x14ac:dyDescent="0.2">
      <c r="B237" s="68"/>
      <c r="C237" s="69">
        <v>238</v>
      </c>
      <c r="D237" s="69" t="s">
        <v>117</v>
      </c>
      <c r="E237" s="70" t="s">
        <v>483</v>
      </c>
      <c r="F237" s="71" t="s">
        <v>1000</v>
      </c>
      <c r="G237" s="72" t="s">
        <v>129</v>
      </c>
      <c r="H237" s="73">
        <v>17.850000000000001</v>
      </c>
      <c r="I237" s="73"/>
      <c r="J237" s="73">
        <f t="shared" ref="J237" si="110">ROUND(I237*H237,3)</f>
        <v>0</v>
      </c>
      <c r="K237" s="71" t="s">
        <v>1</v>
      </c>
      <c r="L237" s="74"/>
      <c r="M237" s="75" t="s">
        <v>1</v>
      </c>
      <c r="N237" s="76" t="s">
        <v>33</v>
      </c>
      <c r="O237" s="77">
        <v>0</v>
      </c>
      <c r="P237" s="77">
        <f t="shared" ref="P237" si="111">O237*H237</f>
        <v>0</v>
      </c>
      <c r="Q237" s="77">
        <v>0</v>
      </c>
      <c r="R237" s="77">
        <f t="shared" ref="R237" si="112">Q237*H237</f>
        <v>0</v>
      </c>
      <c r="S237" s="77">
        <v>0</v>
      </c>
      <c r="T237" s="77">
        <f t="shared" ref="T237" si="113">S237*H237</f>
        <v>0</v>
      </c>
      <c r="U237" s="78" t="s">
        <v>1</v>
      </c>
      <c r="AR237" s="80" t="s">
        <v>79</v>
      </c>
      <c r="AT237" s="80" t="s">
        <v>117</v>
      </c>
      <c r="AU237" s="80" t="s">
        <v>121</v>
      </c>
      <c r="AY237" s="81" t="s">
        <v>114</v>
      </c>
      <c r="BE237" s="82">
        <f t="shared" ref="BE237" si="114">IF(N237="základná",J237,0)</f>
        <v>0</v>
      </c>
      <c r="BF237" s="82">
        <f t="shared" ref="BF237" si="115">IF(N237="znížená",J237,0)</f>
        <v>0</v>
      </c>
      <c r="BG237" s="82">
        <f t="shared" ref="BG237" si="116">IF(N237="zákl. prenesená",J237,0)</f>
        <v>0</v>
      </c>
      <c r="BH237" s="82">
        <f t="shared" ref="BH237" si="117">IF(N237="zníž. prenesená",J237,0)</f>
        <v>0</v>
      </c>
      <c r="BI237" s="82">
        <f t="shared" ref="BI237" si="118">IF(N237="nulová",J237,0)</f>
        <v>0</v>
      </c>
      <c r="BJ237" s="81" t="s">
        <v>121</v>
      </c>
      <c r="BK237" s="83">
        <f t="shared" ref="BK237" si="119">ROUND(I237*H237,3)</f>
        <v>0</v>
      </c>
      <c r="BL237" s="81" t="s">
        <v>79</v>
      </c>
      <c r="BM237" s="80" t="s">
        <v>484</v>
      </c>
    </row>
    <row r="238" spans="2:65" s="79" customFormat="1" ht="16.5" customHeight="1" x14ac:dyDescent="0.2">
      <c r="B238" s="68"/>
      <c r="C238" s="164" t="s">
        <v>244</v>
      </c>
      <c r="D238" s="164" t="s">
        <v>372</v>
      </c>
      <c r="E238" s="165" t="s">
        <v>485</v>
      </c>
      <c r="F238" s="166" t="s">
        <v>486</v>
      </c>
      <c r="G238" s="167" t="s">
        <v>175</v>
      </c>
      <c r="H238" s="168">
        <v>6.4000000000000001E-2</v>
      </c>
      <c r="I238" s="168"/>
      <c r="J238" s="168">
        <f t="shared" si="100"/>
        <v>0</v>
      </c>
      <c r="K238" s="166" t="s">
        <v>1</v>
      </c>
      <c r="L238" s="169"/>
      <c r="M238" s="170" t="s">
        <v>1</v>
      </c>
      <c r="N238" s="171" t="s">
        <v>33</v>
      </c>
      <c r="O238" s="77">
        <v>0</v>
      </c>
      <c r="P238" s="77">
        <f t="shared" si="101"/>
        <v>0</v>
      </c>
      <c r="Q238" s="77">
        <v>0</v>
      </c>
      <c r="R238" s="77">
        <f t="shared" si="102"/>
        <v>0</v>
      </c>
      <c r="S238" s="77">
        <v>0</v>
      </c>
      <c r="T238" s="77">
        <f t="shared" si="103"/>
        <v>0</v>
      </c>
      <c r="U238" s="78" t="s">
        <v>1</v>
      </c>
      <c r="AR238" s="80" t="s">
        <v>130</v>
      </c>
      <c r="AT238" s="80" t="s">
        <v>372</v>
      </c>
      <c r="AU238" s="80" t="s">
        <v>121</v>
      </c>
      <c r="AY238" s="81" t="s">
        <v>114</v>
      </c>
      <c r="BE238" s="82">
        <f t="shared" si="104"/>
        <v>0</v>
      </c>
      <c r="BF238" s="82">
        <f t="shared" si="105"/>
        <v>0</v>
      </c>
      <c r="BG238" s="82">
        <f t="shared" si="106"/>
        <v>0</v>
      </c>
      <c r="BH238" s="82">
        <f t="shared" si="107"/>
        <v>0</v>
      </c>
      <c r="BI238" s="82">
        <f t="shared" si="108"/>
        <v>0</v>
      </c>
      <c r="BJ238" s="81" t="s">
        <v>121</v>
      </c>
      <c r="BK238" s="83">
        <f t="shared" si="109"/>
        <v>0</v>
      </c>
      <c r="BL238" s="81" t="s">
        <v>79</v>
      </c>
      <c r="BM238" s="80" t="s">
        <v>487</v>
      </c>
    </row>
    <row r="239" spans="2:65" s="79" customFormat="1" ht="24" customHeight="1" x14ac:dyDescent="0.2">
      <c r="B239" s="68"/>
      <c r="C239" s="69" t="s">
        <v>488</v>
      </c>
      <c r="D239" s="69" t="s">
        <v>117</v>
      </c>
      <c r="E239" s="70" t="s">
        <v>489</v>
      </c>
      <c r="F239" s="71" t="s">
        <v>490</v>
      </c>
      <c r="G239" s="72" t="s">
        <v>129</v>
      </c>
      <c r="H239" s="73">
        <v>29.5</v>
      </c>
      <c r="I239" s="73"/>
      <c r="J239" s="73">
        <f t="shared" si="100"/>
        <v>0</v>
      </c>
      <c r="K239" s="71" t="s">
        <v>160</v>
      </c>
      <c r="L239" s="74"/>
      <c r="M239" s="75" t="s">
        <v>1</v>
      </c>
      <c r="N239" s="76" t="s">
        <v>33</v>
      </c>
      <c r="O239" s="77">
        <v>0.16524</v>
      </c>
      <c r="P239" s="77">
        <f t="shared" si="101"/>
        <v>4.8745799999999999</v>
      </c>
      <c r="Q239" s="77">
        <v>8.0000000000000007E-5</v>
      </c>
      <c r="R239" s="77">
        <f t="shared" si="102"/>
        <v>2.3600000000000001E-3</v>
      </c>
      <c r="S239" s="77">
        <v>0</v>
      </c>
      <c r="T239" s="77">
        <f t="shared" si="103"/>
        <v>0</v>
      </c>
      <c r="U239" s="78" t="s">
        <v>1</v>
      </c>
      <c r="AR239" s="80" t="s">
        <v>79</v>
      </c>
      <c r="AT239" s="80" t="s">
        <v>117</v>
      </c>
      <c r="AU239" s="80" t="s">
        <v>121</v>
      </c>
      <c r="AY239" s="81" t="s">
        <v>114</v>
      </c>
      <c r="BE239" s="82">
        <f t="shared" si="104"/>
        <v>0</v>
      </c>
      <c r="BF239" s="82">
        <f t="shared" si="105"/>
        <v>0</v>
      </c>
      <c r="BG239" s="82">
        <f t="shared" si="106"/>
        <v>0</v>
      </c>
      <c r="BH239" s="82">
        <f t="shared" si="107"/>
        <v>0</v>
      </c>
      <c r="BI239" s="82">
        <f t="shared" si="108"/>
        <v>0</v>
      </c>
      <c r="BJ239" s="81" t="s">
        <v>121</v>
      </c>
      <c r="BK239" s="83">
        <f t="shared" si="109"/>
        <v>0</v>
      </c>
      <c r="BL239" s="81" t="s">
        <v>79</v>
      </c>
      <c r="BM239" s="80" t="s">
        <v>491</v>
      </c>
    </row>
    <row r="240" spans="2:65" s="79" customFormat="1" ht="36" customHeight="1" x14ac:dyDescent="0.2">
      <c r="B240" s="68"/>
      <c r="C240" s="164" t="s">
        <v>492</v>
      </c>
      <c r="D240" s="164" t="s">
        <v>372</v>
      </c>
      <c r="E240" s="165" t="s">
        <v>493</v>
      </c>
      <c r="F240" s="166" t="s">
        <v>964</v>
      </c>
      <c r="G240" s="167" t="s">
        <v>129</v>
      </c>
      <c r="H240" s="168">
        <v>33.924999999999997</v>
      </c>
      <c r="I240" s="168"/>
      <c r="J240" s="168">
        <f t="shared" si="100"/>
        <v>0</v>
      </c>
      <c r="K240" s="166" t="s">
        <v>160</v>
      </c>
      <c r="L240" s="169"/>
      <c r="M240" s="170" t="s">
        <v>1</v>
      </c>
      <c r="N240" s="171" t="s">
        <v>33</v>
      </c>
      <c r="O240" s="77">
        <v>0</v>
      </c>
      <c r="P240" s="77">
        <f t="shared" si="101"/>
        <v>0</v>
      </c>
      <c r="Q240" s="77">
        <v>2E-3</v>
      </c>
      <c r="R240" s="77">
        <f t="shared" si="102"/>
        <v>6.7849999999999994E-2</v>
      </c>
      <c r="S240" s="77">
        <v>0</v>
      </c>
      <c r="T240" s="77">
        <f t="shared" si="103"/>
        <v>0</v>
      </c>
      <c r="U240" s="78" t="s">
        <v>1</v>
      </c>
      <c r="AR240" s="80" t="s">
        <v>130</v>
      </c>
      <c r="AT240" s="80" t="s">
        <v>372</v>
      </c>
      <c r="AU240" s="80" t="s">
        <v>121</v>
      </c>
      <c r="AY240" s="81" t="s">
        <v>114</v>
      </c>
      <c r="BE240" s="82">
        <f t="shared" si="104"/>
        <v>0</v>
      </c>
      <c r="BF240" s="82">
        <f t="shared" si="105"/>
        <v>0</v>
      </c>
      <c r="BG240" s="82">
        <f t="shared" si="106"/>
        <v>0</v>
      </c>
      <c r="BH240" s="82">
        <f t="shared" si="107"/>
        <v>0</v>
      </c>
      <c r="BI240" s="82">
        <f t="shared" si="108"/>
        <v>0</v>
      </c>
      <c r="BJ240" s="81" t="s">
        <v>121</v>
      </c>
      <c r="BK240" s="83">
        <f t="shared" si="109"/>
        <v>0</v>
      </c>
      <c r="BL240" s="81" t="s">
        <v>79</v>
      </c>
      <c r="BM240" s="80" t="s">
        <v>494</v>
      </c>
    </row>
    <row r="241" spans="2:65" s="178" customFormat="1" ht="24" customHeight="1" x14ac:dyDescent="0.2">
      <c r="B241" s="68"/>
      <c r="C241" s="69">
        <v>237</v>
      </c>
      <c r="D241" s="69" t="s">
        <v>117</v>
      </c>
      <c r="E241" s="70" t="s">
        <v>998</v>
      </c>
      <c r="F241" s="71" t="s">
        <v>999</v>
      </c>
      <c r="G241" s="72" t="s">
        <v>129</v>
      </c>
      <c r="H241" s="73">
        <v>30.34</v>
      </c>
      <c r="I241" s="73"/>
      <c r="J241" s="73">
        <f t="shared" ref="J241" si="120">ROUND(I241*H241,3)</f>
        <v>0</v>
      </c>
      <c r="K241" s="71" t="s">
        <v>1</v>
      </c>
      <c r="L241" s="74"/>
      <c r="M241" s="75" t="s">
        <v>1</v>
      </c>
      <c r="N241" s="76" t="s">
        <v>33</v>
      </c>
      <c r="O241" s="77">
        <v>0</v>
      </c>
      <c r="P241" s="77">
        <f t="shared" ref="P241" si="121">O241*H241</f>
        <v>0</v>
      </c>
      <c r="Q241" s="77">
        <v>0</v>
      </c>
      <c r="R241" s="77">
        <f t="shared" ref="R241" si="122">Q241*H241</f>
        <v>0</v>
      </c>
      <c r="S241" s="77">
        <v>0</v>
      </c>
      <c r="T241" s="77">
        <f t="shared" ref="T241" si="123">S241*H241</f>
        <v>0</v>
      </c>
      <c r="U241" s="78" t="s">
        <v>1</v>
      </c>
      <c r="AR241" s="80" t="s">
        <v>79</v>
      </c>
      <c r="AT241" s="80" t="s">
        <v>117</v>
      </c>
      <c r="AU241" s="80" t="s">
        <v>121</v>
      </c>
      <c r="AY241" s="81" t="s">
        <v>114</v>
      </c>
      <c r="BE241" s="82">
        <f t="shared" ref="BE241" si="124">IF(N241="základná",J241,0)</f>
        <v>0</v>
      </c>
      <c r="BF241" s="82">
        <f t="shared" ref="BF241" si="125">IF(N241="znížená",J241,0)</f>
        <v>0</v>
      </c>
      <c r="BG241" s="82">
        <f t="shared" ref="BG241" si="126">IF(N241="zákl. prenesená",J241,0)</f>
        <v>0</v>
      </c>
      <c r="BH241" s="82">
        <f t="shared" ref="BH241" si="127">IF(N241="zníž. prenesená",J241,0)</f>
        <v>0</v>
      </c>
      <c r="BI241" s="82">
        <f t="shared" ref="BI241" si="128">IF(N241="nulová",J241,0)</f>
        <v>0</v>
      </c>
      <c r="BJ241" s="81" t="s">
        <v>121</v>
      </c>
      <c r="BK241" s="83">
        <f t="shared" ref="BK241" si="129">ROUND(I241*H241,3)</f>
        <v>0</v>
      </c>
      <c r="BL241" s="81" t="s">
        <v>79</v>
      </c>
      <c r="BM241" s="80" t="s">
        <v>498</v>
      </c>
    </row>
    <row r="242" spans="2:65" s="79" customFormat="1" ht="24" customHeight="1" x14ac:dyDescent="0.2">
      <c r="B242" s="68"/>
      <c r="C242" s="69" t="s">
        <v>495</v>
      </c>
      <c r="D242" s="69" t="s">
        <v>117</v>
      </c>
      <c r="E242" s="70" t="s">
        <v>496</v>
      </c>
      <c r="F242" s="71" t="s">
        <v>497</v>
      </c>
      <c r="G242" s="72" t="s">
        <v>129</v>
      </c>
      <c r="H242" s="73">
        <v>175.95500000000001</v>
      </c>
      <c r="I242" s="73"/>
      <c r="J242" s="73">
        <f t="shared" si="100"/>
        <v>0</v>
      </c>
      <c r="K242" s="71" t="s">
        <v>1</v>
      </c>
      <c r="L242" s="74"/>
      <c r="M242" s="75" t="s">
        <v>1</v>
      </c>
      <c r="N242" s="76" t="s">
        <v>33</v>
      </c>
      <c r="O242" s="77">
        <v>0</v>
      </c>
      <c r="P242" s="77">
        <f t="shared" si="101"/>
        <v>0</v>
      </c>
      <c r="Q242" s="77">
        <v>0</v>
      </c>
      <c r="R242" s="77">
        <f t="shared" si="102"/>
        <v>0</v>
      </c>
      <c r="S242" s="77">
        <v>0</v>
      </c>
      <c r="T242" s="77">
        <f t="shared" si="103"/>
        <v>0</v>
      </c>
      <c r="U242" s="78" t="s">
        <v>1</v>
      </c>
      <c r="AR242" s="80" t="s">
        <v>79</v>
      </c>
      <c r="AT242" s="80" t="s">
        <v>117</v>
      </c>
      <c r="AU242" s="80" t="s">
        <v>121</v>
      </c>
      <c r="AY242" s="81" t="s">
        <v>114</v>
      </c>
      <c r="BE242" s="82">
        <f t="shared" si="104"/>
        <v>0</v>
      </c>
      <c r="BF242" s="82">
        <f t="shared" si="105"/>
        <v>0</v>
      </c>
      <c r="BG242" s="82">
        <f t="shared" si="106"/>
        <v>0</v>
      </c>
      <c r="BH242" s="82">
        <f t="shared" si="107"/>
        <v>0</v>
      </c>
      <c r="BI242" s="82">
        <f t="shared" si="108"/>
        <v>0</v>
      </c>
      <c r="BJ242" s="81" t="s">
        <v>121</v>
      </c>
      <c r="BK242" s="83">
        <f t="shared" si="109"/>
        <v>0</v>
      </c>
      <c r="BL242" s="81" t="s">
        <v>79</v>
      </c>
      <c r="BM242" s="80" t="s">
        <v>498</v>
      </c>
    </row>
    <row r="243" spans="2:65" s="79" customFormat="1" ht="24" customHeight="1" x14ac:dyDescent="0.2">
      <c r="B243" s="68"/>
      <c r="C243" s="164" t="s">
        <v>247</v>
      </c>
      <c r="D243" s="164" t="s">
        <v>372</v>
      </c>
      <c r="E243" s="165" t="s">
        <v>499</v>
      </c>
      <c r="F243" s="166" t="s">
        <v>965</v>
      </c>
      <c r="G243" s="167" t="s">
        <v>129</v>
      </c>
      <c r="H243" s="168">
        <v>237.24</v>
      </c>
      <c r="I243" s="168"/>
      <c r="J243" s="168">
        <f t="shared" si="100"/>
        <v>0</v>
      </c>
      <c r="K243" s="166" t="s">
        <v>1</v>
      </c>
      <c r="L243" s="169"/>
      <c r="M243" s="170" t="s">
        <v>1</v>
      </c>
      <c r="N243" s="171" t="s">
        <v>33</v>
      </c>
      <c r="O243" s="77">
        <v>0</v>
      </c>
      <c r="P243" s="77">
        <f t="shared" si="101"/>
        <v>0</v>
      </c>
      <c r="Q243" s="77">
        <v>0</v>
      </c>
      <c r="R243" s="77">
        <f t="shared" si="102"/>
        <v>0</v>
      </c>
      <c r="S243" s="77">
        <v>0</v>
      </c>
      <c r="T243" s="77">
        <f t="shared" si="103"/>
        <v>0</v>
      </c>
      <c r="U243" s="78" t="s">
        <v>1</v>
      </c>
      <c r="AR243" s="80" t="s">
        <v>130</v>
      </c>
      <c r="AT243" s="80" t="s">
        <v>372</v>
      </c>
      <c r="AU243" s="80" t="s">
        <v>121</v>
      </c>
      <c r="AY243" s="81" t="s">
        <v>114</v>
      </c>
      <c r="BE243" s="82">
        <f t="shared" si="104"/>
        <v>0</v>
      </c>
      <c r="BF243" s="82">
        <f t="shared" si="105"/>
        <v>0</v>
      </c>
      <c r="BG243" s="82">
        <f t="shared" si="106"/>
        <v>0</v>
      </c>
      <c r="BH243" s="82">
        <f t="shared" si="107"/>
        <v>0</v>
      </c>
      <c r="BI243" s="82">
        <f t="shared" si="108"/>
        <v>0</v>
      </c>
      <c r="BJ243" s="81" t="s">
        <v>121</v>
      </c>
      <c r="BK243" s="83">
        <f t="shared" si="109"/>
        <v>0</v>
      </c>
      <c r="BL243" s="81" t="s">
        <v>79</v>
      </c>
      <c r="BM243" s="80" t="s">
        <v>500</v>
      </c>
    </row>
    <row r="244" spans="2:65" s="79" customFormat="1" ht="24" customHeight="1" x14ac:dyDescent="0.2">
      <c r="B244" s="68"/>
      <c r="C244" s="69" t="s">
        <v>501</v>
      </c>
      <c r="D244" s="69" t="s">
        <v>117</v>
      </c>
      <c r="E244" s="70" t="s">
        <v>502</v>
      </c>
      <c r="F244" s="71" t="s">
        <v>503</v>
      </c>
      <c r="G244" s="72" t="s">
        <v>129</v>
      </c>
      <c r="H244" s="73">
        <v>30.513999999999999</v>
      </c>
      <c r="I244" s="73"/>
      <c r="J244" s="73">
        <f t="shared" si="100"/>
        <v>0</v>
      </c>
      <c r="K244" s="71" t="s">
        <v>1</v>
      </c>
      <c r="L244" s="74"/>
      <c r="M244" s="75" t="s">
        <v>1</v>
      </c>
      <c r="N244" s="76" t="s">
        <v>33</v>
      </c>
      <c r="O244" s="77">
        <v>0</v>
      </c>
      <c r="P244" s="77">
        <f t="shared" si="101"/>
        <v>0</v>
      </c>
      <c r="Q244" s="77">
        <v>0</v>
      </c>
      <c r="R244" s="77">
        <f t="shared" si="102"/>
        <v>0</v>
      </c>
      <c r="S244" s="77">
        <v>0</v>
      </c>
      <c r="T244" s="77">
        <f t="shared" si="103"/>
        <v>0</v>
      </c>
      <c r="U244" s="78" t="s">
        <v>1</v>
      </c>
      <c r="AR244" s="80" t="s">
        <v>79</v>
      </c>
      <c r="AT244" s="80" t="s">
        <v>117</v>
      </c>
      <c r="AU244" s="80" t="s">
        <v>121</v>
      </c>
      <c r="AY244" s="81" t="s">
        <v>114</v>
      </c>
      <c r="BE244" s="82">
        <f t="shared" si="104"/>
        <v>0</v>
      </c>
      <c r="BF244" s="82">
        <f t="shared" si="105"/>
        <v>0</v>
      </c>
      <c r="BG244" s="82">
        <f t="shared" si="106"/>
        <v>0</v>
      </c>
      <c r="BH244" s="82">
        <f t="shared" si="107"/>
        <v>0</v>
      </c>
      <c r="BI244" s="82">
        <f t="shared" si="108"/>
        <v>0</v>
      </c>
      <c r="BJ244" s="81" t="s">
        <v>121</v>
      </c>
      <c r="BK244" s="83">
        <f t="shared" si="109"/>
        <v>0</v>
      </c>
      <c r="BL244" s="81" t="s">
        <v>79</v>
      </c>
      <c r="BM244" s="80" t="s">
        <v>504</v>
      </c>
    </row>
    <row r="245" spans="2:65" s="79" customFormat="1" ht="16.5" customHeight="1" x14ac:dyDescent="0.2">
      <c r="B245" s="68"/>
      <c r="C245" s="164" t="s">
        <v>388</v>
      </c>
      <c r="D245" s="164" t="s">
        <v>372</v>
      </c>
      <c r="E245" s="165" t="s">
        <v>505</v>
      </c>
      <c r="F245" s="166" t="s">
        <v>506</v>
      </c>
      <c r="G245" s="167" t="s">
        <v>507</v>
      </c>
      <c r="H245" s="168">
        <v>47.63</v>
      </c>
      <c r="I245" s="168"/>
      <c r="J245" s="168">
        <f t="shared" si="100"/>
        <v>0</v>
      </c>
      <c r="K245" s="166" t="s">
        <v>1</v>
      </c>
      <c r="L245" s="169"/>
      <c r="M245" s="170" t="s">
        <v>1</v>
      </c>
      <c r="N245" s="171" t="s">
        <v>33</v>
      </c>
      <c r="O245" s="77">
        <v>0</v>
      </c>
      <c r="P245" s="77">
        <f t="shared" si="101"/>
        <v>0</v>
      </c>
      <c r="Q245" s="77">
        <v>0</v>
      </c>
      <c r="R245" s="77">
        <f t="shared" si="102"/>
        <v>0</v>
      </c>
      <c r="S245" s="77">
        <v>0</v>
      </c>
      <c r="T245" s="77">
        <f t="shared" si="103"/>
        <v>0</v>
      </c>
      <c r="U245" s="78" t="s">
        <v>1</v>
      </c>
      <c r="AR245" s="80" t="s">
        <v>130</v>
      </c>
      <c r="AT245" s="80" t="s">
        <v>372</v>
      </c>
      <c r="AU245" s="80" t="s">
        <v>121</v>
      </c>
      <c r="AY245" s="81" t="s">
        <v>114</v>
      </c>
      <c r="BE245" s="82">
        <f t="shared" si="104"/>
        <v>0</v>
      </c>
      <c r="BF245" s="82">
        <f t="shared" si="105"/>
        <v>0</v>
      </c>
      <c r="BG245" s="82">
        <f t="shared" si="106"/>
        <v>0</v>
      </c>
      <c r="BH245" s="82">
        <f t="shared" si="107"/>
        <v>0</v>
      </c>
      <c r="BI245" s="82">
        <f t="shared" si="108"/>
        <v>0</v>
      </c>
      <c r="BJ245" s="81" t="s">
        <v>121</v>
      </c>
      <c r="BK245" s="83">
        <f t="shared" si="109"/>
        <v>0</v>
      </c>
      <c r="BL245" s="81" t="s">
        <v>79</v>
      </c>
      <c r="BM245" s="80" t="s">
        <v>508</v>
      </c>
    </row>
    <row r="246" spans="2:65" s="79" customFormat="1" ht="24" customHeight="1" x14ac:dyDescent="0.2">
      <c r="B246" s="68"/>
      <c r="C246" s="164" t="s">
        <v>509</v>
      </c>
      <c r="D246" s="164" t="s">
        <v>372</v>
      </c>
      <c r="E246" s="165" t="s">
        <v>510</v>
      </c>
      <c r="F246" s="166" t="s">
        <v>511</v>
      </c>
      <c r="G246" s="167" t="s">
        <v>137</v>
      </c>
      <c r="H246" s="168">
        <v>12.206</v>
      </c>
      <c r="I246" s="168"/>
      <c r="J246" s="168">
        <f t="shared" si="100"/>
        <v>0</v>
      </c>
      <c r="K246" s="166" t="s">
        <v>1</v>
      </c>
      <c r="L246" s="169"/>
      <c r="M246" s="170" t="s">
        <v>1</v>
      </c>
      <c r="N246" s="171" t="s">
        <v>33</v>
      </c>
      <c r="O246" s="77">
        <v>0</v>
      </c>
      <c r="P246" s="77">
        <f t="shared" si="101"/>
        <v>0</v>
      </c>
      <c r="Q246" s="77">
        <v>0</v>
      </c>
      <c r="R246" s="77">
        <f t="shared" si="102"/>
        <v>0</v>
      </c>
      <c r="S246" s="77">
        <v>0</v>
      </c>
      <c r="T246" s="77">
        <f t="shared" si="103"/>
        <v>0</v>
      </c>
      <c r="U246" s="78" t="s">
        <v>1</v>
      </c>
      <c r="AR246" s="80" t="s">
        <v>130</v>
      </c>
      <c r="AT246" s="80" t="s">
        <v>372</v>
      </c>
      <c r="AU246" s="80" t="s">
        <v>121</v>
      </c>
      <c r="AY246" s="81" t="s">
        <v>114</v>
      </c>
      <c r="BE246" s="82">
        <f t="shared" si="104"/>
        <v>0</v>
      </c>
      <c r="BF246" s="82">
        <f t="shared" si="105"/>
        <v>0</v>
      </c>
      <c r="BG246" s="82">
        <f t="shared" si="106"/>
        <v>0</v>
      </c>
      <c r="BH246" s="82">
        <f t="shared" si="107"/>
        <v>0</v>
      </c>
      <c r="BI246" s="82">
        <f t="shared" si="108"/>
        <v>0</v>
      </c>
      <c r="BJ246" s="81" t="s">
        <v>121</v>
      </c>
      <c r="BK246" s="83">
        <f t="shared" si="109"/>
        <v>0</v>
      </c>
      <c r="BL246" s="81" t="s">
        <v>79</v>
      </c>
      <c r="BM246" s="80" t="s">
        <v>512</v>
      </c>
    </row>
    <row r="247" spans="2:65" s="79" customFormat="1" ht="24" customHeight="1" x14ac:dyDescent="0.2">
      <c r="B247" s="68"/>
      <c r="C247" s="69" t="s">
        <v>513</v>
      </c>
      <c r="D247" s="69" t="s">
        <v>117</v>
      </c>
      <c r="E247" s="70" t="s">
        <v>514</v>
      </c>
      <c r="F247" s="71" t="s">
        <v>515</v>
      </c>
      <c r="G247" s="72" t="s">
        <v>175</v>
      </c>
      <c r="H247" s="73">
        <v>2.9540000000000002</v>
      </c>
      <c r="I247" s="73"/>
      <c r="J247" s="73">
        <f t="shared" si="100"/>
        <v>0</v>
      </c>
      <c r="K247" s="71" t="s">
        <v>160</v>
      </c>
      <c r="L247" s="74"/>
      <c r="M247" s="75" t="s">
        <v>1</v>
      </c>
      <c r="N247" s="76" t="s">
        <v>33</v>
      </c>
      <c r="O247" s="77">
        <v>1.579</v>
      </c>
      <c r="P247" s="77">
        <f t="shared" si="101"/>
        <v>4.6643660000000002</v>
      </c>
      <c r="Q247" s="77">
        <v>0</v>
      </c>
      <c r="R247" s="77">
        <f t="shared" si="102"/>
        <v>0</v>
      </c>
      <c r="S247" s="77">
        <v>0</v>
      </c>
      <c r="T247" s="77">
        <f t="shared" si="103"/>
        <v>0</v>
      </c>
      <c r="U247" s="78" t="s">
        <v>1</v>
      </c>
      <c r="AR247" s="80" t="s">
        <v>79</v>
      </c>
      <c r="AT247" s="80" t="s">
        <v>117</v>
      </c>
      <c r="AU247" s="80" t="s">
        <v>121</v>
      </c>
      <c r="AY247" s="81" t="s">
        <v>114</v>
      </c>
      <c r="BE247" s="82">
        <f t="shared" si="104"/>
        <v>0</v>
      </c>
      <c r="BF247" s="82">
        <f t="shared" si="105"/>
        <v>0</v>
      </c>
      <c r="BG247" s="82">
        <f t="shared" si="106"/>
        <v>0</v>
      </c>
      <c r="BH247" s="82">
        <f t="shared" si="107"/>
        <v>0</v>
      </c>
      <c r="BI247" s="82">
        <f t="shared" si="108"/>
        <v>0</v>
      </c>
      <c r="BJ247" s="81" t="s">
        <v>121</v>
      </c>
      <c r="BK247" s="83">
        <f t="shared" si="109"/>
        <v>0</v>
      </c>
      <c r="BL247" s="81" t="s">
        <v>79</v>
      </c>
      <c r="BM247" s="80" t="s">
        <v>516</v>
      </c>
    </row>
    <row r="248" spans="2:65" s="152" customFormat="1" ht="22.9" customHeight="1" x14ac:dyDescent="0.2">
      <c r="B248" s="151"/>
      <c r="D248" s="153" t="s">
        <v>66</v>
      </c>
      <c r="E248" s="162" t="s">
        <v>517</v>
      </c>
      <c r="F248" s="162" t="s">
        <v>518</v>
      </c>
      <c r="J248" s="163">
        <f>BK248</f>
        <v>0</v>
      </c>
      <c r="L248" s="151"/>
      <c r="M248" s="156"/>
      <c r="N248" s="157"/>
      <c r="O248" s="157"/>
      <c r="P248" s="158">
        <f>SUM(P249:P269)</f>
        <v>0</v>
      </c>
      <c r="Q248" s="157"/>
      <c r="R248" s="158">
        <f>SUM(R249:R269)</f>
        <v>0</v>
      </c>
      <c r="S248" s="157"/>
      <c r="T248" s="158">
        <f>SUM(T249:T269)</f>
        <v>0</v>
      </c>
      <c r="U248" s="159"/>
      <c r="AR248" s="153" t="s">
        <v>11</v>
      </c>
      <c r="AT248" s="160" t="s">
        <v>66</v>
      </c>
      <c r="AU248" s="160" t="s">
        <v>11</v>
      </c>
      <c r="AY248" s="153" t="s">
        <v>114</v>
      </c>
      <c r="BK248" s="161">
        <f>SUM(BK249:BK269)</f>
        <v>0</v>
      </c>
    </row>
    <row r="249" spans="2:65" s="79" customFormat="1" ht="24" customHeight="1" x14ac:dyDescent="0.2">
      <c r="B249" s="68"/>
      <c r="C249" s="69" t="s">
        <v>519</v>
      </c>
      <c r="D249" s="69" t="s">
        <v>117</v>
      </c>
      <c r="E249" s="70" t="s">
        <v>520</v>
      </c>
      <c r="F249" s="71" t="s">
        <v>521</v>
      </c>
      <c r="G249" s="72" t="s">
        <v>129</v>
      </c>
      <c r="H249" s="73">
        <v>325.73099999999999</v>
      </c>
      <c r="I249" s="73"/>
      <c r="J249" s="73">
        <f t="shared" ref="J249:J269" si="130">ROUND(I249*H249,3)</f>
        <v>0</v>
      </c>
      <c r="K249" s="71" t="s">
        <v>1</v>
      </c>
      <c r="L249" s="74"/>
      <c r="M249" s="75" t="s">
        <v>1</v>
      </c>
      <c r="N249" s="76" t="s">
        <v>33</v>
      </c>
      <c r="O249" s="77">
        <v>0</v>
      </c>
      <c r="P249" s="77">
        <f t="shared" ref="P249:P269" si="131">O249*H249</f>
        <v>0</v>
      </c>
      <c r="Q249" s="77">
        <v>0</v>
      </c>
      <c r="R249" s="77">
        <f t="shared" ref="R249:R269" si="132">Q249*H249</f>
        <v>0</v>
      </c>
      <c r="S249" s="77">
        <v>0</v>
      </c>
      <c r="T249" s="77">
        <f t="shared" ref="T249:T269" si="133">S249*H249</f>
        <v>0</v>
      </c>
      <c r="U249" s="78" t="s">
        <v>1</v>
      </c>
      <c r="AR249" s="80" t="s">
        <v>79</v>
      </c>
      <c r="AT249" s="80" t="s">
        <v>117</v>
      </c>
      <c r="AU249" s="80" t="s">
        <v>121</v>
      </c>
      <c r="AY249" s="81" t="s">
        <v>114</v>
      </c>
      <c r="BE249" s="82">
        <f t="shared" ref="BE249:BE269" si="134">IF(N249="základná",J249,0)</f>
        <v>0</v>
      </c>
      <c r="BF249" s="82">
        <f t="shared" ref="BF249:BF269" si="135">IF(N249="znížená",J249,0)</f>
        <v>0</v>
      </c>
      <c r="BG249" s="82">
        <f t="shared" ref="BG249:BG269" si="136">IF(N249="zákl. prenesená",J249,0)</f>
        <v>0</v>
      </c>
      <c r="BH249" s="82">
        <f t="shared" ref="BH249:BH269" si="137">IF(N249="zníž. prenesená",J249,0)</f>
        <v>0</v>
      </c>
      <c r="BI249" s="82">
        <f t="shared" ref="BI249:BI269" si="138">IF(N249="nulová",J249,0)</f>
        <v>0</v>
      </c>
      <c r="BJ249" s="81" t="s">
        <v>121</v>
      </c>
      <c r="BK249" s="83">
        <f t="shared" ref="BK249:BK269" si="139">ROUND(I249*H249,3)</f>
        <v>0</v>
      </c>
      <c r="BL249" s="81" t="s">
        <v>79</v>
      </c>
      <c r="BM249" s="80" t="s">
        <v>522</v>
      </c>
    </row>
    <row r="250" spans="2:65" s="79" customFormat="1" ht="24.75" customHeight="1" x14ac:dyDescent="0.2">
      <c r="B250" s="68"/>
      <c r="C250" s="164" t="s">
        <v>261</v>
      </c>
      <c r="D250" s="164" t="s">
        <v>372</v>
      </c>
      <c r="E250" s="165" t="s">
        <v>523</v>
      </c>
      <c r="F250" s="172" t="s">
        <v>1010</v>
      </c>
      <c r="G250" s="167" t="s">
        <v>129</v>
      </c>
      <c r="H250" s="168">
        <v>374.59100000000001</v>
      </c>
      <c r="I250" s="168"/>
      <c r="J250" s="168">
        <f t="shared" si="130"/>
        <v>0</v>
      </c>
      <c r="K250" s="166" t="s">
        <v>1</v>
      </c>
      <c r="L250" s="169"/>
      <c r="M250" s="170" t="s">
        <v>1</v>
      </c>
      <c r="N250" s="171" t="s">
        <v>33</v>
      </c>
      <c r="O250" s="77">
        <v>0</v>
      </c>
      <c r="P250" s="77">
        <f t="shared" si="131"/>
        <v>0</v>
      </c>
      <c r="Q250" s="77">
        <v>0</v>
      </c>
      <c r="R250" s="77">
        <f t="shared" si="132"/>
        <v>0</v>
      </c>
      <c r="S250" s="77">
        <v>0</v>
      </c>
      <c r="T250" s="77">
        <f t="shared" si="133"/>
        <v>0</v>
      </c>
      <c r="U250" s="78" t="s">
        <v>1</v>
      </c>
      <c r="AR250" s="80" t="s">
        <v>130</v>
      </c>
      <c r="AT250" s="80" t="s">
        <v>372</v>
      </c>
      <c r="AU250" s="80" t="s">
        <v>121</v>
      </c>
      <c r="AY250" s="81" t="s">
        <v>114</v>
      </c>
      <c r="BE250" s="82">
        <f t="shared" si="134"/>
        <v>0</v>
      </c>
      <c r="BF250" s="82">
        <f t="shared" si="135"/>
        <v>0</v>
      </c>
      <c r="BG250" s="82">
        <f t="shared" si="136"/>
        <v>0</v>
      </c>
      <c r="BH250" s="82">
        <f t="shared" si="137"/>
        <v>0</v>
      </c>
      <c r="BI250" s="82">
        <f t="shared" si="138"/>
        <v>0</v>
      </c>
      <c r="BJ250" s="81" t="s">
        <v>121</v>
      </c>
      <c r="BK250" s="83">
        <f t="shared" si="139"/>
        <v>0</v>
      </c>
      <c r="BL250" s="81" t="s">
        <v>79</v>
      </c>
      <c r="BM250" s="80" t="s">
        <v>524</v>
      </c>
    </row>
    <row r="251" spans="2:65" s="79" customFormat="1" ht="16.5" customHeight="1" x14ac:dyDescent="0.2">
      <c r="B251" s="68"/>
      <c r="C251" s="164" t="s">
        <v>525</v>
      </c>
      <c r="D251" s="164" t="s">
        <v>372</v>
      </c>
      <c r="E251" s="165" t="s">
        <v>526</v>
      </c>
      <c r="F251" s="166" t="s">
        <v>527</v>
      </c>
      <c r="G251" s="167" t="s">
        <v>225</v>
      </c>
      <c r="H251" s="168">
        <v>1325.7249999999999</v>
      </c>
      <c r="I251" s="168"/>
      <c r="J251" s="168">
        <f t="shared" si="130"/>
        <v>0</v>
      </c>
      <c r="K251" s="166" t="s">
        <v>1</v>
      </c>
      <c r="L251" s="169"/>
      <c r="M251" s="170" t="s">
        <v>1</v>
      </c>
      <c r="N251" s="171" t="s">
        <v>33</v>
      </c>
      <c r="O251" s="77">
        <v>0</v>
      </c>
      <c r="P251" s="77">
        <f t="shared" si="131"/>
        <v>0</v>
      </c>
      <c r="Q251" s="77">
        <v>0</v>
      </c>
      <c r="R251" s="77">
        <f t="shared" si="132"/>
        <v>0</v>
      </c>
      <c r="S251" s="77">
        <v>0</v>
      </c>
      <c r="T251" s="77">
        <f t="shared" si="133"/>
        <v>0</v>
      </c>
      <c r="U251" s="78" t="s">
        <v>1</v>
      </c>
      <c r="AR251" s="80" t="s">
        <v>130</v>
      </c>
      <c r="AT251" s="80" t="s">
        <v>372</v>
      </c>
      <c r="AU251" s="80" t="s">
        <v>121</v>
      </c>
      <c r="AY251" s="81" t="s">
        <v>114</v>
      </c>
      <c r="BE251" s="82">
        <f t="shared" si="134"/>
        <v>0</v>
      </c>
      <c r="BF251" s="82">
        <f t="shared" si="135"/>
        <v>0</v>
      </c>
      <c r="BG251" s="82">
        <f t="shared" si="136"/>
        <v>0</v>
      </c>
      <c r="BH251" s="82">
        <f t="shared" si="137"/>
        <v>0</v>
      </c>
      <c r="BI251" s="82">
        <f t="shared" si="138"/>
        <v>0</v>
      </c>
      <c r="BJ251" s="81" t="s">
        <v>121</v>
      </c>
      <c r="BK251" s="83">
        <f t="shared" si="139"/>
        <v>0</v>
      </c>
      <c r="BL251" s="81" t="s">
        <v>79</v>
      </c>
      <c r="BM251" s="80" t="s">
        <v>528</v>
      </c>
    </row>
    <row r="252" spans="2:65" s="79" customFormat="1" ht="16.5" customHeight="1" x14ac:dyDescent="0.2">
      <c r="B252" s="68"/>
      <c r="C252" s="69" t="s">
        <v>264</v>
      </c>
      <c r="D252" s="69" t="s">
        <v>117</v>
      </c>
      <c r="E252" s="70" t="s">
        <v>529</v>
      </c>
      <c r="F252" s="71" t="s">
        <v>530</v>
      </c>
      <c r="G252" s="72" t="s">
        <v>129</v>
      </c>
      <c r="H252" s="173">
        <v>325.73</v>
      </c>
      <c r="I252" s="73"/>
      <c r="J252" s="73">
        <f t="shared" si="130"/>
        <v>0</v>
      </c>
      <c r="K252" s="71" t="s">
        <v>1</v>
      </c>
      <c r="L252" s="74"/>
      <c r="M252" s="75" t="s">
        <v>1</v>
      </c>
      <c r="N252" s="76" t="s">
        <v>33</v>
      </c>
      <c r="O252" s="77">
        <v>0</v>
      </c>
      <c r="P252" s="77">
        <f t="shared" si="131"/>
        <v>0</v>
      </c>
      <c r="Q252" s="77">
        <v>0</v>
      </c>
      <c r="R252" s="77">
        <f t="shared" si="132"/>
        <v>0</v>
      </c>
      <c r="S252" s="77">
        <v>0</v>
      </c>
      <c r="T252" s="77">
        <f t="shared" si="133"/>
        <v>0</v>
      </c>
      <c r="U252" s="78" t="s">
        <v>1</v>
      </c>
      <c r="AR252" s="80" t="s">
        <v>79</v>
      </c>
      <c r="AT252" s="80" t="s">
        <v>117</v>
      </c>
      <c r="AU252" s="80" t="s">
        <v>121</v>
      </c>
      <c r="AY252" s="81" t="s">
        <v>114</v>
      </c>
      <c r="BE252" s="82">
        <f t="shared" si="134"/>
        <v>0</v>
      </c>
      <c r="BF252" s="82">
        <f t="shared" si="135"/>
        <v>0</v>
      </c>
      <c r="BG252" s="82">
        <f t="shared" si="136"/>
        <v>0</v>
      </c>
      <c r="BH252" s="82">
        <f t="shared" si="137"/>
        <v>0</v>
      </c>
      <c r="BI252" s="82">
        <f t="shared" si="138"/>
        <v>0</v>
      </c>
      <c r="BJ252" s="81" t="s">
        <v>121</v>
      </c>
      <c r="BK252" s="83">
        <f t="shared" si="139"/>
        <v>0</v>
      </c>
      <c r="BL252" s="81" t="s">
        <v>79</v>
      </c>
      <c r="BM252" s="80" t="s">
        <v>531</v>
      </c>
    </row>
    <row r="253" spans="2:65" s="79" customFormat="1" ht="24" customHeight="1" x14ac:dyDescent="0.2">
      <c r="B253" s="68"/>
      <c r="C253" s="69" t="s">
        <v>532</v>
      </c>
      <c r="D253" s="69" t="s">
        <v>117</v>
      </c>
      <c r="E253" s="70" t="s">
        <v>533</v>
      </c>
      <c r="F253" s="71" t="s">
        <v>1015</v>
      </c>
      <c r="G253" s="72" t="s">
        <v>137</v>
      </c>
      <c r="H253" s="173">
        <v>66</v>
      </c>
      <c r="I253" s="73"/>
      <c r="J253" s="73">
        <f t="shared" si="130"/>
        <v>0</v>
      </c>
      <c r="K253" s="71" t="s">
        <v>1</v>
      </c>
      <c r="L253" s="74"/>
      <c r="M253" s="75" t="s">
        <v>1</v>
      </c>
      <c r="N253" s="76" t="s">
        <v>33</v>
      </c>
      <c r="O253" s="77">
        <v>0</v>
      </c>
      <c r="P253" s="77">
        <f t="shared" si="131"/>
        <v>0</v>
      </c>
      <c r="Q253" s="77">
        <v>0</v>
      </c>
      <c r="R253" s="77">
        <f t="shared" si="132"/>
        <v>0</v>
      </c>
      <c r="S253" s="77">
        <v>0</v>
      </c>
      <c r="T253" s="77">
        <f t="shared" si="133"/>
        <v>0</v>
      </c>
      <c r="U253" s="78" t="s">
        <v>1</v>
      </c>
      <c r="AR253" s="80" t="s">
        <v>79</v>
      </c>
      <c r="AT253" s="80" t="s">
        <v>117</v>
      </c>
      <c r="AU253" s="80" t="s">
        <v>121</v>
      </c>
      <c r="AY253" s="81" t="s">
        <v>114</v>
      </c>
      <c r="BE253" s="82">
        <f t="shared" si="134"/>
        <v>0</v>
      </c>
      <c r="BF253" s="82">
        <f t="shared" si="135"/>
        <v>0</v>
      </c>
      <c r="BG253" s="82">
        <f t="shared" si="136"/>
        <v>0</v>
      </c>
      <c r="BH253" s="82">
        <f t="shared" si="137"/>
        <v>0</v>
      </c>
      <c r="BI253" s="82">
        <f t="shared" si="138"/>
        <v>0</v>
      </c>
      <c r="BJ253" s="81" t="s">
        <v>121</v>
      </c>
      <c r="BK253" s="83">
        <f t="shared" si="139"/>
        <v>0</v>
      </c>
      <c r="BL253" s="81" t="s">
        <v>79</v>
      </c>
      <c r="BM253" s="80" t="s">
        <v>534</v>
      </c>
    </row>
    <row r="254" spans="2:65" s="79" customFormat="1" ht="16.5" customHeight="1" x14ac:dyDescent="0.2">
      <c r="B254" s="68"/>
      <c r="C254" s="69" t="s">
        <v>535</v>
      </c>
      <c r="D254" s="69" t="s">
        <v>117</v>
      </c>
      <c r="E254" s="70" t="s">
        <v>536</v>
      </c>
      <c r="F254" s="71" t="s">
        <v>1014</v>
      </c>
      <c r="G254" s="72" t="s">
        <v>137</v>
      </c>
      <c r="H254" s="173">
        <v>66</v>
      </c>
      <c r="I254" s="73"/>
      <c r="J254" s="73">
        <f t="shared" si="130"/>
        <v>0</v>
      </c>
      <c r="K254" s="71" t="s">
        <v>1</v>
      </c>
      <c r="L254" s="74"/>
      <c r="M254" s="75" t="s">
        <v>1</v>
      </c>
      <c r="N254" s="76" t="s">
        <v>33</v>
      </c>
      <c r="O254" s="77">
        <v>0</v>
      </c>
      <c r="P254" s="77">
        <f t="shared" si="131"/>
        <v>0</v>
      </c>
      <c r="Q254" s="77">
        <v>0</v>
      </c>
      <c r="R254" s="77">
        <f t="shared" si="132"/>
        <v>0</v>
      </c>
      <c r="S254" s="77">
        <v>0</v>
      </c>
      <c r="T254" s="77">
        <f t="shared" si="133"/>
        <v>0</v>
      </c>
      <c r="U254" s="78" t="s">
        <v>1</v>
      </c>
      <c r="AR254" s="80" t="s">
        <v>79</v>
      </c>
      <c r="AT254" s="80" t="s">
        <v>117</v>
      </c>
      <c r="AU254" s="80" t="s">
        <v>121</v>
      </c>
      <c r="AY254" s="81" t="s">
        <v>114</v>
      </c>
      <c r="BE254" s="82">
        <f t="shared" si="134"/>
        <v>0</v>
      </c>
      <c r="BF254" s="82">
        <f t="shared" si="135"/>
        <v>0</v>
      </c>
      <c r="BG254" s="82">
        <f t="shared" si="136"/>
        <v>0</v>
      </c>
      <c r="BH254" s="82">
        <f t="shared" si="137"/>
        <v>0</v>
      </c>
      <c r="BI254" s="82">
        <f t="shared" si="138"/>
        <v>0</v>
      </c>
      <c r="BJ254" s="81" t="s">
        <v>121</v>
      </c>
      <c r="BK254" s="83">
        <f t="shared" si="139"/>
        <v>0</v>
      </c>
      <c r="BL254" s="81" t="s">
        <v>79</v>
      </c>
      <c r="BM254" s="80" t="s">
        <v>537</v>
      </c>
    </row>
    <row r="255" spans="2:65" s="79" customFormat="1" ht="24" customHeight="1" x14ac:dyDescent="0.2">
      <c r="B255" s="68"/>
      <c r="C255" s="69" t="s">
        <v>538</v>
      </c>
      <c r="D255" s="69" t="s">
        <v>117</v>
      </c>
      <c r="E255" s="70" t="s">
        <v>539</v>
      </c>
      <c r="F255" s="71" t="s">
        <v>1013</v>
      </c>
      <c r="G255" s="72" t="s">
        <v>129</v>
      </c>
      <c r="H255" s="173">
        <v>325.73</v>
      </c>
      <c r="I255" s="73"/>
      <c r="J255" s="73">
        <f t="shared" si="130"/>
        <v>0</v>
      </c>
      <c r="K255" s="71" t="s">
        <v>1</v>
      </c>
      <c r="L255" s="74"/>
      <c r="M255" s="75" t="s">
        <v>1</v>
      </c>
      <c r="N255" s="76" t="s">
        <v>33</v>
      </c>
      <c r="O255" s="77">
        <v>0</v>
      </c>
      <c r="P255" s="77">
        <f t="shared" si="131"/>
        <v>0</v>
      </c>
      <c r="Q255" s="77">
        <v>0</v>
      </c>
      <c r="R255" s="77">
        <f t="shared" si="132"/>
        <v>0</v>
      </c>
      <c r="S255" s="77">
        <v>0</v>
      </c>
      <c r="T255" s="77">
        <f t="shared" si="133"/>
        <v>0</v>
      </c>
      <c r="U255" s="78" t="s">
        <v>1</v>
      </c>
      <c r="AR255" s="80" t="s">
        <v>79</v>
      </c>
      <c r="AT255" s="80" t="s">
        <v>117</v>
      </c>
      <c r="AU255" s="80" t="s">
        <v>121</v>
      </c>
      <c r="AY255" s="81" t="s">
        <v>114</v>
      </c>
      <c r="BE255" s="82">
        <f t="shared" si="134"/>
        <v>0</v>
      </c>
      <c r="BF255" s="82">
        <f t="shared" si="135"/>
        <v>0</v>
      </c>
      <c r="BG255" s="82">
        <f t="shared" si="136"/>
        <v>0</v>
      </c>
      <c r="BH255" s="82">
        <f t="shared" si="137"/>
        <v>0</v>
      </c>
      <c r="BI255" s="82">
        <f t="shared" si="138"/>
        <v>0</v>
      </c>
      <c r="BJ255" s="81" t="s">
        <v>121</v>
      </c>
      <c r="BK255" s="83">
        <f t="shared" si="139"/>
        <v>0</v>
      </c>
      <c r="BL255" s="81" t="s">
        <v>79</v>
      </c>
      <c r="BM255" s="80" t="s">
        <v>540</v>
      </c>
    </row>
    <row r="256" spans="2:65" s="79" customFormat="1" ht="25.5" customHeight="1" x14ac:dyDescent="0.2">
      <c r="B256" s="68"/>
      <c r="C256" s="69" t="s">
        <v>541</v>
      </c>
      <c r="D256" s="69" t="s">
        <v>117</v>
      </c>
      <c r="E256" s="70" t="s">
        <v>542</v>
      </c>
      <c r="F256" s="71" t="s">
        <v>1012</v>
      </c>
      <c r="G256" s="72" t="s">
        <v>129</v>
      </c>
      <c r="H256" s="173">
        <v>325.73</v>
      </c>
      <c r="I256" s="73"/>
      <c r="J256" s="73">
        <f t="shared" si="130"/>
        <v>0</v>
      </c>
      <c r="K256" s="71" t="s">
        <v>1</v>
      </c>
      <c r="L256" s="74"/>
      <c r="M256" s="75" t="s">
        <v>1</v>
      </c>
      <c r="N256" s="76" t="s">
        <v>33</v>
      </c>
      <c r="O256" s="77">
        <v>0</v>
      </c>
      <c r="P256" s="77">
        <f t="shared" si="131"/>
        <v>0</v>
      </c>
      <c r="Q256" s="77">
        <v>0</v>
      </c>
      <c r="R256" s="77">
        <f t="shared" si="132"/>
        <v>0</v>
      </c>
      <c r="S256" s="77">
        <v>0</v>
      </c>
      <c r="T256" s="77">
        <f t="shared" si="133"/>
        <v>0</v>
      </c>
      <c r="U256" s="78" t="s">
        <v>1</v>
      </c>
      <c r="AR256" s="80" t="s">
        <v>79</v>
      </c>
      <c r="AT256" s="80" t="s">
        <v>117</v>
      </c>
      <c r="AU256" s="80" t="s">
        <v>121</v>
      </c>
      <c r="AY256" s="81" t="s">
        <v>114</v>
      </c>
      <c r="BE256" s="82">
        <f t="shared" si="134"/>
        <v>0</v>
      </c>
      <c r="BF256" s="82">
        <f t="shared" si="135"/>
        <v>0</v>
      </c>
      <c r="BG256" s="82">
        <f t="shared" si="136"/>
        <v>0</v>
      </c>
      <c r="BH256" s="82">
        <f t="shared" si="137"/>
        <v>0</v>
      </c>
      <c r="BI256" s="82">
        <f t="shared" si="138"/>
        <v>0</v>
      </c>
      <c r="BJ256" s="81" t="s">
        <v>121</v>
      </c>
      <c r="BK256" s="83">
        <f t="shared" si="139"/>
        <v>0</v>
      </c>
      <c r="BL256" s="81" t="s">
        <v>79</v>
      </c>
      <c r="BM256" s="80" t="s">
        <v>543</v>
      </c>
    </row>
    <row r="257" spans="2:65" s="79" customFormat="1" ht="24.75" customHeight="1" x14ac:dyDescent="0.2">
      <c r="B257" s="68"/>
      <c r="C257" s="69" t="s">
        <v>544</v>
      </c>
      <c r="D257" s="69" t="s">
        <v>117</v>
      </c>
      <c r="E257" s="70" t="s">
        <v>545</v>
      </c>
      <c r="F257" s="71" t="s">
        <v>1016</v>
      </c>
      <c r="G257" s="72" t="s">
        <v>129</v>
      </c>
      <c r="H257" s="173">
        <v>325.73</v>
      </c>
      <c r="I257" s="73"/>
      <c r="J257" s="73">
        <f t="shared" si="130"/>
        <v>0</v>
      </c>
      <c r="K257" s="71" t="s">
        <v>1</v>
      </c>
      <c r="L257" s="74"/>
      <c r="M257" s="75" t="s">
        <v>1</v>
      </c>
      <c r="N257" s="76" t="s">
        <v>33</v>
      </c>
      <c r="O257" s="77">
        <v>0</v>
      </c>
      <c r="P257" s="77">
        <f t="shared" si="131"/>
        <v>0</v>
      </c>
      <c r="Q257" s="77">
        <v>0</v>
      </c>
      <c r="R257" s="77">
        <f t="shared" si="132"/>
        <v>0</v>
      </c>
      <c r="S257" s="77">
        <v>0</v>
      </c>
      <c r="T257" s="77">
        <f t="shared" si="133"/>
        <v>0</v>
      </c>
      <c r="U257" s="78" t="s">
        <v>1</v>
      </c>
      <c r="AR257" s="80" t="s">
        <v>79</v>
      </c>
      <c r="AT257" s="80" t="s">
        <v>117</v>
      </c>
      <c r="AU257" s="80" t="s">
        <v>121</v>
      </c>
      <c r="AY257" s="81" t="s">
        <v>114</v>
      </c>
      <c r="BE257" s="82">
        <f t="shared" si="134"/>
        <v>0</v>
      </c>
      <c r="BF257" s="82">
        <f t="shared" si="135"/>
        <v>0</v>
      </c>
      <c r="BG257" s="82">
        <f t="shared" si="136"/>
        <v>0</v>
      </c>
      <c r="BH257" s="82">
        <f t="shared" si="137"/>
        <v>0</v>
      </c>
      <c r="BI257" s="82">
        <f t="shared" si="138"/>
        <v>0</v>
      </c>
      <c r="BJ257" s="81" t="s">
        <v>121</v>
      </c>
      <c r="BK257" s="83">
        <f t="shared" si="139"/>
        <v>0</v>
      </c>
      <c r="BL257" s="81" t="s">
        <v>79</v>
      </c>
      <c r="BM257" s="80" t="s">
        <v>546</v>
      </c>
    </row>
    <row r="258" spans="2:65" s="79" customFormat="1" ht="24" customHeight="1" x14ac:dyDescent="0.2">
      <c r="B258" s="68"/>
      <c r="C258" s="69" t="s">
        <v>547</v>
      </c>
      <c r="D258" s="69" t="s">
        <v>117</v>
      </c>
      <c r="E258" s="70" t="s">
        <v>548</v>
      </c>
      <c r="F258" s="71" t="s">
        <v>1011</v>
      </c>
      <c r="G258" s="72" t="s">
        <v>129</v>
      </c>
      <c r="H258" s="173">
        <v>325.73</v>
      </c>
      <c r="I258" s="73"/>
      <c r="J258" s="73">
        <f t="shared" si="130"/>
        <v>0</v>
      </c>
      <c r="K258" s="71" t="s">
        <v>1</v>
      </c>
      <c r="L258" s="74"/>
      <c r="M258" s="75" t="s">
        <v>1</v>
      </c>
      <c r="N258" s="76" t="s">
        <v>33</v>
      </c>
      <c r="O258" s="77">
        <v>0</v>
      </c>
      <c r="P258" s="77">
        <f t="shared" si="131"/>
        <v>0</v>
      </c>
      <c r="Q258" s="77">
        <v>0</v>
      </c>
      <c r="R258" s="77">
        <f t="shared" si="132"/>
        <v>0</v>
      </c>
      <c r="S258" s="77">
        <v>0</v>
      </c>
      <c r="T258" s="77">
        <f t="shared" si="133"/>
        <v>0</v>
      </c>
      <c r="U258" s="78" t="s">
        <v>1</v>
      </c>
      <c r="AR258" s="80" t="s">
        <v>79</v>
      </c>
      <c r="AT258" s="80" t="s">
        <v>117</v>
      </c>
      <c r="AU258" s="80" t="s">
        <v>121</v>
      </c>
      <c r="AY258" s="81" t="s">
        <v>114</v>
      </c>
      <c r="BE258" s="82">
        <f t="shared" si="134"/>
        <v>0</v>
      </c>
      <c r="BF258" s="82">
        <f t="shared" si="135"/>
        <v>0</v>
      </c>
      <c r="BG258" s="82">
        <f t="shared" si="136"/>
        <v>0</v>
      </c>
      <c r="BH258" s="82">
        <f t="shared" si="137"/>
        <v>0</v>
      </c>
      <c r="BI258" s="82">
        <f t="shared" si="138"/>
        <v>0</v>
      </c>
      <c r="BJ258" s="81" t="s">
        <v>121</v>
      </c>
      <c r="BK258" s="83">
        <f t="shared" si="139"/>
        <v>0</v>
      </c>
      <c r="BL258" s="81" t="s">
        <v>79</v>
      </c>
      <c r="BM258" s="80" t="s">
        <v>549</v>
      </c>
    </row>
    <row r="259" spans="2:65" s="79" customFormat="1" ht="16.5" customHeight="1" x14ac:dyDescent="0.2">
      <c r="B259" s="68"/>
      <c r="C259" s="69" t="s">
        <v>550</v>
      </c>
      <c r="D259" s="69" t="s">
        <v>117</v>
      </c>
      <c r="E259" s="70" t="s">
        <v>551</v>
      </c>
      <c r="F259" s="71" t="s">
        <v>1017</v>
      </c>
      <c r="G259" s="72" t="s">
        <v>129</v>
      </c>
      <c r="H259" s="173">
        <v>325.73</v>
      </c>
      <c r="I259" s="73"/>
      <c r="J259" s="73">
        <f t="shared" si="130"/>
        <v>0</v>
      </c>
      <c r="K259" s="71" t="s">
        <v>1</v>
      </c>
      <c r="L259" s="74"/>
      <c r="M259" s="75" t="s">
        <v>1</v>
      </c>
      <c r="N259" s="76" t="s">
        <v>33</v>
      </c>
      <c r="O259" s="77">
        <v>0</v>
      </c>
      <c r="P259" s="77">
        <f t="shared" si="131"/>
        <v>0</v>
      </c>
      <c r="Q259" s="77">
        <v>0</v>
      </c>
      <c r="R259" s="77">
        <f t="shared" si="132"/>
        <v>0</v>
      </c>
      <c r="S259" s="77">
        <v>0</v>
      </c>
      <c r="T259" s="77">
        <f t="shared" si="133"/>
        <v>0</v>
      </c>
      <c r="U259" s="78" t="s">
        <v>1</v>
      </c>
      <c r="AR259" s="80" t="s">
        <v>79</v>
      </c>
      <c r="AT259" s="80" t="s">
        <v>117</v>
      </c>
      <c r="AU259" s="80" t="s">
        <v>121</v>
      </c>
      <c r="AY259" s="81" t="s">
        <v>114</v>
      </c>
      <c r="BE259" s="82">
        <f t="shared" si="134"/>
        <v>0</v>
      </c>
      <c r="BF259" s="82">
        <f t="shared" si="135"/>
        <v>0</v>
      </c>
      <c r="BG259" s="82">
        <f t="shared" si="136"/>
        <v>0</v>
      </c>
      <c r="BH259" s="82">
        <f t="shared" si="137"/>
        <v>0</v>
      </c>
      <c r="BI259" s="82">
        <f t="shared" si="138"/>
        <v>0</v>
      </c>
      <c r="BJ259" s="81" t="s">
        <v>121</v>
      </c>
      <c r="BK259" s="83">
        <f t="shared" si="139"/>
        <v>0</v>
      </c>
      <c r="BL259" s="81" t="s">
        <v>79</v>
      </c>
      <c r="BM259" s="80" t="s">
        <v>552</v>
      </c>
    </row>
    <row r="260" spans="2:65" s="79" customFormat="1" ht="16.5" customHeight="1" x14ac:dyDescent="0.2">
      <c r="B260" s="68"/>
      <c r="C260" s="69" t="s">
        <v>553</v>
      </c>
      <c r="D260" s="69" t="s">
        <v>117</v>
      </c>
      <c r="E260" s="70" t="s">
        <v>554</v>
      </c>
      <c r="F260" s="71" t="s">
        <v>1018</v>
      </c>
      <c r="G260" s="72" t="s">
        <v>129</v>
      </c>
      <c r="H260" s="173">
        <v>325.73</v>
      </c>
      <c r="I260" s="73"/>
      <c r="J260" s="73">
        <f t="shared" si="130"/>
        <v>0</v>
      </c>
      <c r="K260" s="71" t="s">
        <v>1</v>
      </c>
      <c r="L260" s="74"/>
      <c r="M260" s="75" t="s">
        <v>1</v>
      </c>
      <c r="N260" s="76" t="s">
        <v>33</v>
      </c>
      <c r="O260" s="77">
        <v>0</v>
      </c>
      <c r="P260" s="77">
        <f t="shared" si="131"/>
        <v>0</v>
      </c>
      <c r="Q260" s="77">
        <v>0</v>
      </c>
      <c r="R260" s="77">
        <f t="shared" si="132"/>
        <v>0</v>
      </c>
      <c r="S260" s="77">
        <v>0</v>
      </c>
      <c r="T260" s="77">
        <f t="shared" si="133"/>
        <v>0</v>
      </c>
      <c r="U260" s="78" t="s">
        <v>1</v>
      </c>
      <c r="AR260" s="80" t="s">
        <v>79</v>
      </c>
      <c r="AT260" s="80" t="s">
        <v>117</v>
      </c>
      <c r="AU260" s="80" t="s">
        <v>121</v>
      </c>
      <c r="AY260" s="81" t="s">
        <v>114</v>
      </c>
      <c r="BE260" s="82">
        <f t="shared" si="134"/>
        <v>0</v>
      </c>
      <c r="BF260" s="82">
        <f t="shared" si="135"/>
        <v>0</v>
      </c>
      <c r="BG260" s="82">
        <f t="shared" si="136"/>
        <v>0</v>
      </c>
      <c r="BH260" s="82">
        <f t="shared" si="137"/>
        <v>0</v>
      </c>
      <c r="BI260" s="82">
        <f t="shared" si="138"/>
        <v>0</v>
      </c>
      <c r="BJ260" s="81" t="s">
        <v>121</v>
      </c>
      <c r="BK260" s="83">
        <f t="shared" si="139"/>
        <v>0</v>
      </c>
      <c r="BL260" s="81" t="s">
        <v>79</v>
      </c>
      <c r="BM260" s="80" t="s">
        <v>555</v>
      </c>
    </row>
    <row r="261" spans="2:65" s="79" customFormat="1" ht="16.5" customHeight="1" x14ac:dyDescent="0.2">
      <c r="B261" s="68"/>
      <c r="C261" s="69" t="s">
        <v>556</v>
      </c>
      <c r="D261" s="69" t="s">
        <v>117</v>
      </c>
      <c r="E261" s="70" t="s">
        <v>557</v>
      </c>
      <c r="F261" s="71" t="s">
        <v>1019</v>
      </c>
      <c r="G261" s="72" t="s">
        <v>129</v>
      </c>
      <c r="H261" s="173">
        <v>325.73</v>
      </c>
      <c r="I261" s="73"/>
      <c r="J261" s="73">
        <f t="shared" si="130"/>
        <v>0</v>
      </c>
      <c r="K261" s="71" t="s">
        <v>1</v>
      </c>
      <c r="L261" s="74"/>
      <c r="M261" s="75" t="s">
        <v>1</v>
      </c>
      <c r="N261" s="76" t="s">
        <v>33</v>
      </c>
      <c r="O261" s="77">
        <v>0</v>
      </c>
      <c r="P261" s="77">
        <f t="shared" si="131"/>
        <v>0</v>
      </c>
      <c r="Q261" s="77">
        <v>0</v>
      </c>
      <c r="R261" s="77">
        <f t="shared" si="132"/>
        <v>0</v>
      </c>
      <c r="S261" s="77">
        <v>0</v>
      </c>
      <c r="T261" s="77">
        <f t="shared" si="133"/>
        <v>0</v>
      </c>
      <c r="U261" s="78" t="s">
        <v>1</v>
      </c>
      <c r="AR261" s="80" t="s">
        <v>79</v>
      </c>
      <c r="AT261" s="80" t="s">
        <v>117</v>
      </c>
      <c r="AU261" s="80" t="s">
        <v>121</v>
      </c>
      <c r="AY261" s="81" t="s">
        <v>114</v>
      </c>
      <c r="BE261" s="82">
        <f t="shared" si="134"/>
        <v>0</v>
      </c>
      <c r="BF261" s="82">
        <f t="shared" si="135"/>
        <v>0</v>
      </c>
      <c r="BG261" s="82">
        <f t="shared" si="136"/>
        <v>0</v>
      </c>
      <c r="BH261" s="82">
        <f t="shared" si="137"/>
        <v>0</v>
      </c>
      <c r="BI261" s="82">
        <f t="shared" si="138"/>
        <v>0</v>
      </c>
      <c r="BJ261" s="81" t="s">
        <v>121</v>
      </c>
      <c r="BK261" s="83">
        <f t="shared" si="139"/>
        <v>0</v>
      </c>
      <c r="BL261" s="81" t="s">
        <v>79</v>
      </c>
      <c r="BM261" s="80" t="s">
        <v>558</v>
      </c>
    </row>
    <row r="262" spans="2:65" s="79" customFormat="1" ht="16.5" customHeight="1" x14ac:dyDescent="0.2">
      <c r="B262" s="68"/>
      <c r="C262" s="69" t="s">
        <v>559</v>
      </c>
      <c r="D262" s="69" t="s">
        <v>117</v>
      </c>
      <c r="E262" s="70" t="s">
        <v>560</v>
      </c>
      <c r="F262" s="71" t="s">
        <v>561</v>
      </c>
      <c r="G262" s="72" t="s">
        <v>129</v>
      </c>
      <c r="H262" s="173">
        <v>325.73</v>
      </c>
      <c r="I262" s="73"/>
      <c r="J262" s="73">
        <f t="shared" si="130"/>
        <v>0</v>
      </c>
      <c r="K262" s="71" t="s">
        <v>1</v>
      </c>
      <c r="L262" s="74"/>
      <c r="M262" s="75" t="s">
        <v>1</v>
      </c>
      <c r="N262" s="76" t="s">
        <v>33</v>
      </c>
      <c r="O262" s="77">
        <v>0</v>
      </c>
      <c r="P262" s="77">
        <f t="shared" si="131"/>
        <v>0</v>
      </c>
      <c r="Q262" s="77">
        <v>0</v>
      </c>
      <c r="R262" s="77">
        <f t="shared" si="132"/>
        <v>0</v>
      </c>
      <c r="S262" s="77">
        <v>0</v>
      </c>
      <c r="T262" s="77">
        <f t="shared" si="133"/>
        <v>0</v>
      </c>
      <c r="U262" s="78" t="s">
        <v>1</v>
      </c>
      <c r="AR262" s="80" t="s">
        <v>79</v>
      </c>
      <c r="AT262" s="80" t="s">
        <v>117</v>
      </c>
      <c r="AU262" s="80" t="s">
        <v>121</v>
      </c>
      <c r="AY262" s="81" t="s">
        <v>114</v>
      </c>
      <c r="BE262" s="82">
        <f t="shared" si="134"/>
        <v>0</v>
      </c>
      <c r="BF262" s="82">
        <f t="shared" si="135"/>
        <v>0</v>
      </c>
      <c r="BG262" s="82">
        <f t="shared" si="136"/>
        <v>0</v>
      </c>
      <c r="BH262" s="82">
        <f t="shared" si="137"/>
        <v>0</v>
      </c>
      <c r="BI262" s="82">
        <f t="shared" si="138"/>
        <v>0</v>
      </c>
      <c r="BJ262" s="81" t="s">
        <v>121</v>
      </c>
      <c r="BK262" s="83">
        <f t="shared" si="139"/>
        <v>0</v>
      </c>
      <c r="BL262" s="81" t="s">
        <v>79</v>
      </c>
      <c r="BM262" s="80" t="s">
        <v>562</v>
      </c>
    </row>
    <row r="263" spans="2:65" s="79" customFormat="1" ht="16.5" customHeight="1" x14ac:dyDescent="0.2">
      <c r="B263" s="68"/>
      <c r="C263" s="69" t="s">
        <v>563</v>
      </c>
      <c r="D263" s="69" t="s">
        <v>117</v>
      </c>
      <c r="E263" s="70" t="s">
        <v>564</v>
      </c>
      <c r="F263" s="71" t="s">
        <v>565</v>
      </c>
      <c r="G263" s="72" t="s">
        <v>129</v>
      </c>
      <c r="H263" s="173">
        <v>29.43</v>
      </c>
      <c r="I263" s="73"/>
      <c r="J263" s="73">
        <f t="shared" si="130"/>
        <v>0</v>
      </c>
      <c r="K263" s="71" t="s">
        <v>1</v>
      </c>
      <c r="L263" s="74"/>
      <c r="M263" s="75" t="s">
        <v>1</v>
      </c>
      <c r="N263" s="76" t="s">
        <v>33</v>
      </c>
      <c r="O263" s="77">
        <v>0</v>
      </c>
      <c r="P263" s="77">
        <f t="shared" si="131"/>
        <v>0</v>
      </c>
      <c r="Q263" s="77">
        <v>0</v>
      </c>
      <c r="R263" s="77">
        <f t="shared" si="132"/>
        <v>0</v>
      </c>
      <c r="S263" s="77">
        <v>0</v>
      </c>
      <c r="T263" s="77">
        <f t="shared" si="133"/>
        <v>0</v>
      </c>
      <c r="U263" s="78" t="s">
        <v>1</v>
      </c>
      <c r="AR263" s="80" t="s">
        <v>79</v>
      </c>
      <c r="AT263" s="80" t="s">
        <v>117</v>
      </c>
      <c r="AU263" s="80" t="s">
        <v>121</v>
      </c>
      <c r="AY263" s="81" t="s">
        <v>114</v>
      </c>
      <c r="BE263" s="82">
        <f t="shared" si="134"/>
        <v>0</v>
      </c>
      <c r="BF263" s="82">
        <f t="shared" si="135"/>
        <v>0</v>
      </c>
      <c r="BG263" s="82">
        <f t="shared" si="136"/>
        <v>0</v>
      </c>
      <c r="BH263" s="82">
        <f t="shared" si="137"/>
        <v>0</v>
      </c>
      <c r="BI263" s="82">
        <f t="shared" si="138"/>
        <v>0</v>
      </c>
      <c r="BJ263" s="81" t="s">
        <v>121</v>
      </c>
      <c r="BK263" s="83">
        <f t="shared" si="139"/>
        <v>0</v>
      </c>
      <c r="BL263" s="81" t="s">
        <v>79</v>
      </c>
      <c r="BM263" s="80" t="s">
        <v>566</v>
      </c>
    </row>
    <row r="264" spans="2:65" s="79" customFormat="1" ht="36" customHeight="1" x14ac:dyDescent="0.2">
      <c r="B264" s="68"/>
      <c r="C264" s="69" t="s">
        <v>567</v>
      </c>
      <c r="D264" s="69" t="s">
        <v>117</v>
      </c>
      <c r="E264" s="70" t="s">
        <v>568</v>
      </c>
      <c r="F264" s="71" t="s">
        <v>569</v>
      </c>
      <c r="G264" s="72" t="s">
        <v>137</v>
      </c>
      <c r="H264" s="73">
        <v>88</v>
      </c>
      <c r="I264" s="73"/>
      <c r="J264" s="73">
        <f t="shared" si="130"/>
        <v>0</v>
      </c>
      <c r="K264" s="71" t="s">
        <v>1</v>
      </c>
      <c r="L264" s="74"/>
      <c r="M264" s="75" t="s">
        <v>1</v>
      </c>
      <c r="N264" s="76" t="s">
        <v>33</v>
      </c>
      <c r="O264" s="77">
        <v>0</v>
      </c>
      <c r="P264" s="77">
        <f t="shared" si="131"/>
        <v>0</v>
      </c>
      <c r="Q264" s="77">
        <v>0</v>
      </c>
      <c r="R264" s="77">
        <f t="shared" si="132"/>
        <v>0</v>
      </c>
      <c r="S264" s="77">
        <v>0</v>
      </c>
      <c r="T264" s="77">
        <f t="shared" si="133"/>
        <v>0</v>
      </c>
      <c r="U264" s="78" t="s">
        <v>1</v>
      </c>
      <c r="AR264" s="80" t="s">
        <v>79</v>
      </c>
      <c r="AT264" s="80" t="s">
        <v>117</v>
      </c>
      <c r="AU264" s="80" t="s">
        <v>121</v>
      </c>
      <c r="AY264" s="81" t="s">
        <v>114</v>
      </c>
      <c r="BE264" s="82">
        <f t="shared" si="134"/>
        <v>0</v>
      </c>
      <c r="BF264" s="82">
        <f t="shared" si="135"/>
        <v>0</v>
      </c>
      <c r="BG264" s="82">
        <f t="shared" si="136"/>
        <v>0</v>
      </c>
      <c r="BH264" s="82">
        <f t="shared" si="137"/>
        <v>0</v>
      </c>
      <c r="BI264" s="82">
        <f t="shared" si="138"/>
        <v>0</v>
      </c>
      <c r="BJ264" s="81" t="s">
        <v>121</v>
      </c>
      <c r="BK264" s="83">
        <f t="shared" si="139"/>
        <v>0</v>
      </c>
      <c r="BL264" s="81" t="s">
        <v>79</v>
      </c>
      <c r="BM264" s="80" t="s">
        <v>570</v>
      </c>
    </row>
    <row r="265" spans="2:65" s="79" customFormat="1" ht="16.5" customHeight="1" x14ac:dyDescent="0.2">
      <c r="B265" s="68"/>
      <c r="C265" s="164" t="s">
        <v>269</v>
      </c>
      <c r="D265" s="164" t="s">
        <v>372</v>
      </c>
      <c r="E265" s="165" t="s">
        <v>571</v>
      </c>
      <c r="F265" s="166" t="s">
        <v>572</v>
      </c>
      <c r="G265" s="167" t="s">
        <v>225</v>
      </c>
      <c r="H265" s="168">
        <v>704</v>
      </c>
      <c r="I265" s="168"/>
      <c r="J265" s="168">
        <f t="shared" si="130"/>
        <v>0</v>
      </c>
      <c r="K265" s="166" t="s">
        <v>1</v>
      </c>
      <c r="L265" s="169"/>
      <c r="M265" s="170" t="s">
        <v>1</v>
      </c>
      <c r="N265" s="171" t="s">
        <v>33</v>
      </c>
      <c r="O265" s="77">
        <v>0</v>
      </c>
      <c r="P265" s="77">
        <f t="shared" si="131"/>
        <v>0</v>
      </c>
      <c r="Q265" s="77">
        <v>0</v>
      </c>
      <c r="R265" s="77">
        <f t="shared" si="132"/>
        <v>0</v>
      </c>
      <c r="S265" s="77">
        <v>0</v>
      </c>
      <c r="T265" s="77">
        <f t="shared" si="133"/>
        <v>0</v>
      </c>
      <c r="U265" s="78" t="s">
        <v>1</v>
      </c>
      <c r="AR265" s="80" t="s">
        <v>130</v>
      </c>
      <c r="AT265" s="80" t="s">
        <v>372</v>
      </c>
      <c r="AU265" s="80" t="s">
        <v>121</v>
      </c>
      <c r="AY265" s="81" t="s">
        <v>114</v>
      </c>
      <c r="BE265" s="82">
        <f t="shared" si="134"/>
        <v>0</v>
      </c>
      <c r="BF265" s="82">
        <f t="shared" si="135"/>
        <v>0</v>
      </c>
      <c r="BG265" s="82">
        <f t="shared" si="136"/>
        <v>0</v>
      </c>
      <c r="BH265" s="82">
        <f t="shared" si="137"/>
        <v>0</v>
      </c>
      <c r="BI265" s="82">
        <f t="shared" si="138"/>
        <v>0</v>
      </c>
      <c r="BJ265" s="81" t="s">
        <v>121</v>
      </c>
      <c r="BK265" s="83">
        <f t="shared" si="139"/>
        <v>0</v>
      </c>
      <c r="BL265" s="81" t="s">
        <v>79</v>
      </c>
      <c r="BM265" s="80" t="s">
        <v>573</v>
      </c>
    </row>
    <row r="266" spans="2:65" s="79" customFormat="1" ht="36" customHeight="1" x14ac:dyDescent="0.2">
      <c r="B266" s="68"/>
      <c r="C266" s="69" t="s">
        <v>272</v>
      </c>
      <c r="D266" s="69" t="s">
        <v>117</v>
      </c>
      <c r="E266" s="70" t="s">
        <v>577</v>
      </c>
      <c r="F266" s="71" t="s">
        <v>578</v>
      </c>
      <c r="G266" s="72" t="s">
        <v>137</v>
      </c>
      <c r="H266" s="73">
        <v>22</v>
      </c>
      <c r="I266" s="73"/>
      <c r="J266" s="73">
        <f t="shared" si="130"/>
        <v>0</v>
      </c>
      <c r="K266" s="71" t="s">
        <v>1</v>
      </c>
      <c r="L266" s="74"/>
      <c r="M266" s="75" t="s">
        <v>1</v>
      </c>
      <c r="N266" s="76" t="s">
        <v>33</v>
      </c>
      <c r="O266" s="77">
        <v>0</v>
      </c>
      <c r="P266" s="77">
        <f t="shared" si="131"/>
        <v>0</v>
      </c>
      <c r="Q266" s="77">
        <v>0</v>
      </c>
      <c r="R266" s="77">
        <f t="shared" si="132"/>
        <v>0</v>
      </c>
      <c r="S266" s="77">
        <v>0</v>
      </c>
      <c r="T266" s="77">
        <f t="shared" si="133"/>
        <v>0</v>
      </c>
      <c r="U266" s="78" t="s">
        <v>1</v>
      </c>
      <c r="AR266" s="80" t="s">
        <v>79</v>
      </c>
      <c r="AT266" s="80" t="s">
        <v>117</v>
      </c>
      <c r="AU266" s="80" t="s">
        <v>121</v>
      </c>
      <c r="AY266" s="81" t="s">
        <v>114</v>
      </c>
      <c r="BE266" s="82">
        <f t="shared" si="134"/>
        <v>0</v>
      </c>
      <c r="BF266" s="82">
        <f t="shared" si="135"/>
        <v>0</v>
      </c>
      <c r="BG266" s="82">
        <f t="shared" si="136"/>
        <v>0</v>
      </c>
      <c r="BH266" s="82">
        <f t="shared" si="137"/>
        <v>0</v>
      </c>
      <c r="BI266" s="82">
        <f t="shared" si="138"/>
        <v>0</v>
      </c>
      <c r="BJ266" s="81" t="s">
        <v>121</v>
      </c>
      <c r="BK266" s="83">
        <f t="shared" si="139"/>
        <v>0</v>
      </c>
      <c r="BL266" s="81" t="s">
        <v>79</v>
      </c>
      <c r="BM266" s="80" t="s">
        <v>579</v>
      </c>
    </row>
    <row r="267" spans="2:65" s="79" customFormat="1" ht="16.5" customHeight="1" x14ac:dyDescent="0.2">
      <c r="B267" s="68"/>
      <c r="C267" s="164" t="s">
        <v>580</v>
      </c>
      <c r="D267" s="164" t="s">
        <v>372</v>
      </c>
      <c r="E267" s="165" t="s">
        <v>571</v>
      </c>
      <c r="F267" s="166" t="s">
        <v>572</v>
      </c>
      <c r="G267" s="167" t="s">
        <v>225</v>
      </c>
      <c r="H267" s="168">
        <v>176</v>
      </c>
      <c r="I267" s="168"/>
      <c r="J267" s="168">
        <f t="shared" si="130"/>
        <v>0</v>
      </c>
      <c r="K267" s="166" t="s">
        <v>1</v>
      </c>
      <c r="L267" s="169"/>
      <c r="M267" s="170" t="s">
        <v>1</v>
      </c>
      <c r="N267" s="171" t="s">
        <v>33</v>
      </c>
      <c r="O267" s="77">
        <v>0</v>
      </c>
      <c r="P267" s="77">
        <f t="shared" si="131"/>
        <v>0</v>
      </c>
      <c r="Q267" s="77">
        <v>0</v>
      </c>
      <c r="R267" s="77">
        <f t="shared" si="132"/>
        <v>0</v>
      </c>
      <c r="S267" s="77">
        <v>0</v>
      </c>
      <c r="T267" s="77">
        <f t="shared" si="133"/>
        <v>0</v>
      </c>
      <c r="U267" s="78" t="s">
        <v>1</v>
      </c>
      <c r="AR267" s="80" t="s">
        <v>130</v>
      </c>
      <c r="AT267" s="80" t="s">
        <v>372</v>
      </c>
      <c r="AU267" s="80" t="s">
        <v>121</v>
      </c>
      <c r="AY267" s="81" t="s">
        <v>114</v>
      </c>
      <c r="BE267" s="82">
        <f t="shared" si="134"/>
        <v>0</v>
      </c>
      <c r="BF267" s="82">
        <f t="shared" si="135"/>
        <v>0</v>
      </c>
      <c r="BG267" s="82">
        <f t="shared" si="136"/>
        <v>0</v>
      </c>
      <c r="BH267" s="82">
        <f t="shared" si="137"/>
        <v>0</v>
      </c>
      <c r="BI267" s="82">
        <f t="shared" si="138"/>
        <v>0</v>
      </c>
      <c r="BJ267" s="81" t="s">
        <v>121</v>
      </c>
      <c r="BK267" s="83">
        <f t="shared" si="139"/>
        <v>0</v>
      </c>
      <c r="BL267" s="81" t="s">
        <v>79</v>
      </c>
      <c r="BM267" s="80" t="s">
        <v>581</v>
      </c>
    </row>
    <row r="268" spans="2:65" s="79" customFormat="1" ht="24" customHeight="1" x14ac:dyDescent="0.2">
      <c r="B268" s="68"/>
      <c r="C268" s="69" t="s">
        <v>582</v>
      </c>
      <c r="D268" s="69" t="s">
        <v>117</v>
      </c>
      <c r="E268" s="70" t="s">
        <v>583</v>
      </c>
      <c r="F268" s="71" t="s">
        <v>584</v>
      </c>
      <c r="G268" s="72" t="s">
        <v>137</v>
      </c>
      <c r="H268" s="73">
        <v>68</v>
      </c>
      <c r="I268" s="73"/>
      <c r="J268" s="73">
        <f t="shared" si="130"/>
        <v>0</v>
      </c>
      <c r="K268" s="71" t="s">
        <v>1</v>
      </c>
      <c r="L268" s="74"/>
      <c r="M268" s="75" t="s">
        <v>1</v>
      </c>
      <c r="N268" s="76" t="s">
        <v>33</v>
      </c>
      <c r="O268" s="77">
        <v>0</v>
      </c>
      <c r="P268" s="77">
        <f t="shared" si="131"/>
        <v>0</v>
      </c>
      <c r="Q268" s="77">
        <v>0</v>
      </c>
      <c r="R268" s="77">
        <f t="shared" si="132"/>
        <v>0</v>
      </c>
      <c r="S268" s="77">
        <v>0</v>
      </c>
      <c r="T268" s="77">
        <f t="shared" si="133"/>
        <v>0</v>
      </c>
      <c r="U268" s="78" t="s">
        <v>1</v>
      </c>
      <c r="AR268" s="80" t="s">
        <v>79</v>
      </c>
      <c r="AT268" s="80" t="s">
        <v>117</v>
      </c>
      <c r="AU268" s="80" t="s">
        <v>121</v>
      </c>
      <c r="AY268" s="81" t="s">
        <v>114</v>
      </c>
      <c r="BE268" s="82">
        <f t="shared" si="134"/>
        <v>0</v>
      </c>
      <c r="BF268" s="82">
        <f t="shared" si="135"/>
        <v>0</v>
      </c>
      <c r="BG268" s="82">
        <f t="shared" si="136"/>
        <v>0</v>
      </c>
      <c r="BH268" s="82">
        <f t="shared" si="137"/>
        <v>0</v>
      </c>
      <c r="BI268" s="82">
        <f t="shared" si="138"/>
        <v>0</v>
      </c>
      <c r="BJ268" s="81" t="s">
        <v>121</v>
      </c>
      <c r="BK268" s="83">
        <f t="shared" si="139"/>
        <v>0</v>
      </c>
      <c r="BL268" s="81" t="s">
        <v>79</v>
      </c>
      <c r="BM268" s="80" t="s">
        <v>585</v>
      </c>
    </row>
    <row r="269" spans="2:65" s="79" customFormat="1" ht="24" customHeight="1" x14ac:dyDescent="0.2">
      <c r="B269" s="68"/>
      <c r="C269" s="164" t="s">
        <v>401</v>
      </c>
      <c r="D269" s="164" t="s">
        <v>372</v>
      </c>
      <c r="E269" s="165" t="s">
        <v>574</v>
      </c>
      <c r="F269" s="166" t="s">
        <v>575</v>
      </c>
      <c r="G269" s="167" t="s">
        <v>129</v>
      </c>
      <c r="H269" s="168">
        <v>17</v>
      </c>
      <c r="I269" s="168"/>
      <c r="J269" s="168">
        <f t="shared" si="130"/>
        <v>0</v>
      </c>
      <c r="K269" s="166" t="s">
        <v>1</v>
      </c>
      <c r="L269" s="169"/>
      <c r="M269" s="170" t="s">
        <v>1</v>
      </c>
      <c r="N269" s="171" t="s">
        <v>33</v>
      </c>
      <c r="O269" s="77">
        <v>0</v>
      </c>
      <c r="P269" s="77">
        <f t="shared" si="131"/>
        <v>0</v>
      </c>
      <c r="Q269" s="77">
        <v>0</v>
      </c>
      <c r="R269" s="77">
        <f t="shared" si="132"/>
        <v>0</v>
      </c>
      <c r="S269" s="77">
        <v>0</v>
      </c>
      <c r="T269" s="77">
        <f t="shared" si="133"/>
        <v>0</v>
      </c>
      <c r="U269" s="78" t="s">
        <v>1</v>
      </c>
      <c r="AR269" s="80" t="s">
        <v>130</v>
      </c>
      <c r="AT269" s="80" t="s">
        <v>372</v>
      </c>
      <c r="AU269" s="80" t="s">
        <v>121</v>
      </c>
      <c r="AY269" s="81" t="s">
        <v>114</v>
      </c>
      <c r="BE269" s="82">
        <f t="shared" si="134"/>
        <v>0</v>
      </c>
      <c r="BF269" s="82">
        <f t="shared" si="135"/>
        <v>0</v>
      </c>
      <c r="BG269" s="82">
        <f t="shared" si="136"/>
        <v>0</v>
      </c>
      <c r="BH269" s="82">
        <f t="shared" si="137"/>
        <v>0</v>
      </c>
      <c r="BI269" s="82">
        <f t="shared" si="138"/>
        <v>0</v>
      </c>
      <c r="BJ269" s="81" t="s">
        <v>121</v>
      </c>
      <c r="BK269" s="83">
        <f t="shared" si="139"/>
        <v>0</v>
      </c>
      <c r="BL269" s="81" t="s">
        <v>79</v>
      </c>
      <c r="BM269" s="80" t="s">
        <v>586</v>
      </c>
    </row>
    <row r="270" spans="2:65" s="185" customFormat="1" ht="24" customHeight="1" x14ac:dyDescent="0.2">
      <c r="B270" s="68"/>
      <c r="C270" s="194">
        <v>240</v>
      </c>
      <c r="D270" s="194" t="s">
        <v>117</v>
      </c>
      <c r="E270" s="195" t="s">
        <v>533</v>
      </c>
      <c r="F270" s="196" t="s">
        <v>1050</v>
      </c>
      <c r="G270" s="197" t="s">
        <v>129</v>
      </c>
      <c r="H270" s="198">
        <v>325.73</v>
      </c>
      <c r="I270" s="199"/>
      <c r="J270" s="199">
        <f t="shared" ref="J270:J271" si="140">ROUND(I270*H270,3)</f>
        <v>0</v>
      </c>
      <c r="K270" s="187"/>
      <c r="L270" s="169"/>
      <c r="M270" s="170"/>
      <c r="N270" s="171"/>
      <c r="O270" s="77"/>
      <c r="P270" s="77"/>
      <c r="Q270" s="77"/>
      <c r="R270" s="77"/>
      <c r="S270" s="77"/>
      <c r="T270" s="77"/>
      <c r="U270" s="78"/>
      <c r="AR270" s="80"/>
      <c r="AT270" s="80"/>
      <c r="AU270" s="80"/>
      <c r="AY270" s="81"/>
      <c r="BE270" s="82"/>
      <c r="BF270" s="82"/>
      <c r="BG270" s="82"/>
      <c r="BH270" s="82"/>
      <c r="BI270" s="82"/>
      <c r="BJ270" s="81"/>
      <c r="BK270" s="83"/>
      <c r="BL270" s="81"/>
      <c r="BM270" s="80"/>
    </row>
    <row r="271" spans="2:65" s="185" customFormat="1" ht="24" customHeight="1" x14ac:dyDescent="0.2">
      <c r="B271" s="68"/>
      <c r="C271" s="194">
        <v>241</v>
      </c>
      <c r="D271" s="194" t="s">
        <v>117</v>
      </c>
      <c r="E271" s="195" t="s">
        <v>1048</v>
      </c>
      <c r="F271" s="196" t="s">
        <v>1049</v>
      </c>
      <c r="G271" s="197" t="s">
        <v>175</v>
      </c>
      <c r="H271" s="198">
        <v>22</v>
      </c>
      <c r="I271" s="199"/>
      <c r="J271" s="199">
        <f t="shared" si="140"/>
        <v>0</v>
      </c>
      <c r="K271" s="187"/>
      <c r="L271" s="169"/>
      <c r="M271" s="170"/>
      <c r="N271" s="171"/>
      <c r="O271" s="77"/>
      <c r="P271" s="77"/>
      <c r="Q271" s="77"/>
      <c r="R271" s="77"/>
      <c r="S271" s="77"/>
      <c r="T271" s="77"/>
      <c r="U271" s="78"/>
      <c r="AR271" s="80"/>
      <c r="AT271" s="80"/>
      <c r="AU271" s="80"/>
      <c r="AY271" s="81"/>
      <c r="BE271" s="82"/>
      <c r="BF271" s="82"/>
      <c r="BG271" s="82"/>
      <c r="BH271" s="82"/>
      <c r="BI271" s="82"/>
      <c r="BJ271" s="81"/>
      <c r="BK271" s="83"/>
      <c r="BL271" s="81"/>
      <c r="BM271" s="80"/>
    </row>
    <row r="272" spans="2:65" s="152" customFormat="1" ht="22.9" customHeight="1" x14ac:dyDescent="0.2">
      <c r="B272" s="151"/>
      <c r="D272" s="153" t="s">
        <v>66</v>
      </c>
      <c r="E272" s="162" t="s">
        <v>587</v>
      </c>
      <c r="F272" s="162" t="s">
        <v>588</v>
      </c>
      <c r="J272" s="163">
        <f>BK272</f>
        <v>0</v>
      </c>
      <c r="L272" s="151"/>
      <c r="M272" s="156"/>
      <c r="N272" s="157"/>
      <c r="O272" s="157"/>
      <c r="P272" s="158">
        <f>SUM(P273:P277)</f>
        <v>0</v>
      </c>
      <c r="Q272" s="157"/>
      <c r="R272" s="158">
        <f>SUM(R273:R277)</f>
        <v>0</v>
      </c>
      <c r="S272" s="157"/>
      <c r="T272" s="158">
        <f>SUM(T273:T277)</f>
        <v>0</v>
      </c>
      <c r="U272" s="159"/>
      <c r="AR272" s="153" t="s">
        <v>11</v>
      </c>
      <c r="AT272" s="160" t="s">
        <v>66</v>
      </c>
      <c r="AU272" s="160" t="s">
        <v>11</v>
      </c>
      <c r="AY272" s="153" t="s">
        <v>114</v>
      </c>
      <c r="BK272" s="161">
        <f>SUM(BK273:BK277)</f>
        <v>0</v>
      </c>
    </row>
    <row r="273" spans="2:65" s="79" customFormat="1" ht="24" customHeight="1" x14ac:dyDescent="0.2">
      <c r="B273" s="68"/>
      <c r="C273" s="69" t="s">
        <v>589</v>
      </c>
      <c r="D273" s="69" t="s">
        <v>117</v>
      </c>
      <c r="E273" s="70" t="s">
        <v>590</v>
      </c>
      <c r="F273" s="71" t="s">
        <v>591</v>
      </c>
      <c r="G273" s="72" t="s">
        <v>129</v>
      </c>
      <c r="H273" s="73">
        <v>163.72999999999999</v>
      </c>
      <c r="I273" s="73"/>
      <c r="J273" s="73">
        <f>ROUND(I273*H273,3)</f>
        <v>0</v>
      </c>
      <c r="K273" s="71" t="s">
        <v>1</v>
      </c>
      <c r="L273" s="74"/>
      <c r="M273" s="75" t="s">
        <v>1</v>
      </c>
      <c r="N273" s="76" t="s">
        <v>33</v>
      </c>
      <c r="O273" s="77">
        <v>0</v>
      </c>
      <c r="P273" s="77">
        <f>O273*H273</f>
        <v>0</v>
      </c>
      <c r="Q273" s="77">
        <v>0</v>
      </c>
      <c r="R273" s="77">
        <f>Q273*H273</f>
        <v>0</v>
      </c>
      <c r="S273" s="77">
        <v>0</v>
      </c>
      <c r="T273" s="77">
        <f>S273*H273</f>
        <v>0</v>
      </c>
      <c r="U273" s="78" t="s">
        <v>1</v>
      </c>
      <c r="AR273" s="80" t="s">
        <v>79</v>
      </c>
      <c r="AT273" s="80" t="s">
        <v>117</v>
      </c>
      <c r="AU273" s="80" t="s">
        <v>121</v>
      </c>
      <c r="AY273" s="81" t="s">
        <v>114</v>
      </c>
      <c r="BE273" s="82">
        <f>IF(N273="základná",J273,0)</f>
        <v>0</v>
      </c>
      <c r="BF273" s="82">
        <f>IF(N273="znížená",J273,0)</f>
        <v>0</v>
      </c>
      <c r="BG273" s="82">
        <f>IF(N273="zákl. prenesená",J273,0)</f>
        <v>0</v>
      </c>
      <c r="BH273" s="82">
        <f>IF(N273="zníž. prenesená",J273,0)</f>
        <v>0</v>
      </c>
      <c r="BI273" s="82">
        <f>IF(N273="nulová",J273,0)</f>
        <v>0</v>
      </c>
      <c r="BJ273" s="81" t="s">
        <v>121</v>
      </c>
      <c r="BK273" s="83">
        <f>ROUND(I273*H273,3)</f>
        <v>0</v>
      </c>
      <c r="BL273" s="81" t="s">
        <v>79</v>
      </c>
      <c r="BM273" s="80" t="s">
        <v>592</v>
      </c>
    </row>
    <row r="274" spans="2:65" s="79" customFormat="1" ht="24" customHeight="1" x14ac:dyDescent="0.2">
      <c r="B274" s="68"/>
      <c r="C274" s="164" t="s">
        <v>404</v>
      </c>
      <c r="D274" s="164" t="s">
        <v>372</v>
      </c>
      <c r="E274" s="165" t="s">
        <v>593</v>
      </c>
      <c r="F274" s="166" t="s">
        <v>594</v>
      </c>
      <c r="G274" s="167" t="s">
        <v>129</v>
      </c>
      <c r="H274" s="168">
        <v>334.00900000000001</v>
      </c>
      <c r="I274" s="168"/>
      <c r="J274" s="168">
        <f>ROUND(I274*H274,3)</f>
        <v>0</v>
      </c>
      <c r="K274" s="166" t="s">
        <v>1</v>
      </c>
      <c r="L274" s="169"/>
      <c r="M274" s="170" t="s">
        <v>1</v>
      </c>
      <c r="N274" s="171" t="s">
        <v>33</v>
      </c>
      <c r="O274" s="77">
        <v>0</v>
      </c>
      <c r="P274" s="77">
        <f>O274*H274</f>
        <v>0</v>
      </c>
      <c r="Q274" s="77">
        <v>0</v>
      </c>
      <c r="R274" s="77">
        <f>Q274*H274</f>
        <v>0</v>
      </c>
      <c r="S274" s="77">
        <v>0</v>
      </c>
      <c r="T274" s="77">
        <f>S274*H274</f>
        <v>0</v>
      </c>
      <c r="U274" s="78" t="s">
        <v>1</v>
      </c>
      <c r="AR274" s="80" t="s">
        <v>130</v>
      </c>
      <c r="AT274" s="80" t="s">
        <v>372</v>
      </c>
      <c r="AU274" s="80" t="s">
        <v>121</v>
      </c>
      <c r="AY274" s="81" t="s">
        <v>114</v>
      </c>
      <c r="BE274" s="82">
        <f>IF(N274="základná",J274,0)</f>
        <v>0</v>
      </c>
      <c r="BF274" s="82">
        <f>IF(N274="znížená",J274,0)</f>
        <v>0</v>
      </c>
      <c r="BG274" s="82">
        <f>IF(N274="zákl. prenesená",J274,0)</f>
        <v>0</v>
      </c>
      <c r="BH274" s="82">
        <f>IF(N274="zníž. prenesená",J274,0)</f>
        <v>0</v>
      </c>
      <c r="BI274" s="82">
        <f>IF(N274="nulová",J274,0)</f>
        <v>0</v>
      </c>
      <c r="BJ274" s="81" t="s">
        <v>121</v>
      </c>
      <c r="BK274" s="83">
        <f>ROUND(I274*H274,3)</f>
        <v>0</v>
      </c>
      <c r="BL274" s="81" t="s">
        <v>79</v>
      </c>
      <c r="BM274" s="80" t="s">
        <v>595</v>
      </c>
    </row>
    <row r="275" spans="2:65" s="79" customFormat="1" ht="36" customHeight="1" x14ac:dyDescent="0.2">
      <c r="B275" s="68"/>
      <c r="C275" s="69" t="s">
        <v>596</v>
      </c>
      <c r="D275" s="69" t="s">
        <v>117</v>
      </c>
      <c r="E275" s="70" t="s">
        <v>597</v>
      </c>
      <c r="F275" s="71" t="s">
        <v>598</v>
      </c>
      <c r="G275" s="72" t="s">
        <v>129</v>
      </c>
      <c r="H275" s="73">
        <v>3.8780000000000001</v>
      </c>
      <c r="I275" s="73"/>
      <c r="J275" s="73">
        <f>ROUND(I275*H275,3)</f>
        <v>0</v>
      </c>
      <c r="K275" s="71" t="s">
        <v>1</v>
      </c>
      <c r="L275" s="74"/>
      <c r="M275" s="75" t="s">
        <v>1</v>
      </c>
      <c r="N275" s="76" t="s">
        <v>33</v>
      </c>
      <c r="O275" s="77">
        <v>0</v>
      </c>
      <c r="P275" s="77">
        <f>O275*H275</f>
        <v>0</v>
      </c>
      <c r="Q275" s="77">
        <v>0</v>
      </c>
      <c r="R275" s="77">
        <f>Q275*H275</f>
        <v>0</v>
      </c>
      <c r="S275" s="77">
        <v>0</v>
      </c>
      <c r="T275" s="77">
        <f>S275*H275</f>
        <v>0</v>
      </c>
      <c r="U275" s="78" t="s">
        <v>1</v>
      </c>
      <c r="AR275" s="80" t="s">
        <v>79</v>
      </c>
      <c r="AT275" s="80" t="s">
        <v>117</v>
      </c>
      <c r="AU275" s="80" t="s">
        <v>121</v>
      </c>
      <c r="AY275" s="81" t="s">
        <v>114</v>
      </c>
      <c r="BE275" s="82">
        <f>IF(N275="základná",J275,0)</f>
        <v>0</v>
      </c>
      <c r="BF275" s="82">
        <f>IF(N275="znížená",J275,0)</f>
        <v>0</v>
      </c>
      <c r="BG275" s="82">
        <f>IF(N275="zákl. prenesená",J275,0)</f>
        <v>0</v>
      </c>
      <c r="BH275" s="82">
        <f>IF(N275="zníž. prenesená",J275,0)</f>
        <v>0</v>
      </c>
      <c r="BI275" s="82">
        <f>IF(N275="nulová",J275,0)</f>
        <v>0</v>
      </c>
      <c r="BJ275" s="81" t="s">
        <v>121</v>
      </c>
      <c r="BK275" s="83">
        <f>ROUND(I275*H275,3)</f>
        <v>0</v>
      </c>
      <c r="BL275" s="81" t="s">
        <v>79</v>
      </c>
      <c r="BM275" s="80" t="s">
        <v>599</v>
      </c>
    </row>
    <row r="276" spans="2:65" s="79" customFormat="1" ht="36" customHeight="1" x14ac:dyDescent="0.2">
      <c r="B276" s="68"/>
      <c r="C276" s="200" t="s">
        <v>405</v>
      </c>
      <c r="D276" s="200" t="s">
        <v>372</v>
      </c>
      <c r="E276" s="201" t="s">
        <v>600</v>
      </c>
      <c r="F276" s="202" t="s">
        <v>1056</v>
      </c>
      <c r="G276" s="203" t="s">
        <v>129</v>
      </c>
      <c r="H276" s="204">
        <v>3.956</v>
      </c>
      <c r="I276" s="204"/>
      <c r="J276" s="204">
        <f>ROUND(I276*H276,3)</f>
        <v>0</v>
      </c>
      <c r="K276" s="166" t="s">
        <v>1</v>
      </c>
      <c r="L276" s="169"/>
      <c r="M276" s="170" t="s">
        <v>1</v>
      </c>
      <c r="N276" s="171" t="s">
        <v>33</v>
      </c>
      <c r="O276" s="77">
        <v>0</v>
      </c>
      <c r="P276" s="77">
        <f>O276*H276</f>
        <v>0</v>
      </c>
      <c r="Q276" s="77">
        <v>0</v>
      </c>
      <c r="R276" s="77">
        <f>Q276*H276</f>
        <v>0</v>
      </c>
      <c r="S276" s="77">
        <v>0</v>
      </c>
      <c r="T276" s="77">
        <f>S276*H276</f>
        <v>0</v>
      </c>
      <c r="U276" s="78" t="s">
        <v>1</v>
      </c>
      <c r="AR276" s="80" t="s">
        <v>130</v>
      </c>
      <c r="AT276" s="80" t="s">
        <v>372</v>
      </c>
      <c r="AU276" s="80" t="s">
        <v>121</v>
      </c>
      <c r="AY276" s="81" t="s">
        <v>114</v>
      </c>
      <c r="BE276" s="82">
        <f>IF(N276="základná",J276,0)</f>
        <v>0</v>
      </c>
      <c r="BF276" s="82">
        <f>IF(N276="znížená",J276,0)</f>
        <v>0</v>
      </c>
      <c r="BG276" s="82">
        <f>IF(N276="zákl. prenesená",J276,0)</f>
        <v>0</v>
      </c>
      <c r="BH276" s="82">
        <f>IF(N276="zníž. prenesená",J276,0)</f>
        <v>0</v>
      </c>
      <c r="BI276" s="82">
        <f>IF(N276="nulová",J276,0)</f>
        <v>0</v>
      </c>
      <c r="BJ276" s="81" t="s">
        <v>121</v>
      </c>
      <c r="BK276" s="83">
        <f>ROUND(I276*H276,3)</f>
        <v>0</v>
      </c>
      <c r="BL276" s="81" t="s">
        <v>79</v>
      </c>
      <c r="BM276" s="80" t="s">
        <v>343</v>
      </c>
    </row>
    <row r="277" spans="2:65" s="79" customFormat="1" ht="24" customHeight="1" x14ac:dyDescent="0.2">
      <c r="B277" s="68"/>
      <c r="C277" s="69" t="s">
        <v>601</v>
      </c>
      <c r="D277" s="69" t="s">
        <v>117</v>
      </c>
      <c r="E277" s="70" t="s">
        <v>602</v>
      </c>
      <c r="F277" s="71" t="s">
        <v>603</v>
      </c>
      <c r="G277" s="72" t="s">
        <v>604</v>
      </c>
      <c r="H277" s="73">
        <v>24.809000000000001</v>
      </c>
      <c r="I277" s="73"/>
      <c r="J277" s="73">
        <f>ROUND(I277*H277,3)</f>
        <v>0</v>
      </c>
      <c r="K277" s="71" t="s">
        <v>1</v>
      </c>
      <c r="L277" s="74"/>
      <c r="M277" s="75" t="s">
        <v>1</v>
      </c>
      <c r="N277" s="76" t="s">
        <v>33</v>
      </c>
      <c r="O277" s="77">
        <v>0</v>
      </c>
      <c r="P277" s="77">
        <f>O277*H277</f>
        <v>0</v>
      </c>
      <c r="Q277" s="77">
        <v>0</v>
      </c>
      <c r="R277" s="77">
        <f>Q277*H277</f>
        <v>0</v>
      </c>
      <c r="S277" s="77">
        <v>0</v>
      </c>
      <c r="T277" s="77">
        <f>S277*H277</f>
        <v>0</v>
      </c>
      <c r="U277" s="78" t="s">
        <v>1</v>
      </c>
      <c r="AR277" s="80" t="s">
        <v>79</v>
      </c>
      <c r="AT277" s="80" t="s">
        <v>117</v>
      </c>
      <c r="AU277" s="80" t="s">
        <v>121</v>
      </c>
      <c r="AY277" s="81" t="s">
        <v>114</v>
      </c>
      <c r="BE277" s="82">
        <f>IF(N277="základná",J277,0)</f>
        <v>0</v>
      </c>
      <c r="BF277" s="82">
        <f>IF(N277="znížená",J277,0)</f>
        <v>0</v>
      </c>
      <c r="BG277" s="82">
        <f>IF(N277="zákl. prenesená",J277,0)</f>
        <v>0</v>
      </c>
      <c r="BH277" s="82">
        <f>IF(N277="zníž. prenesená",J277,0)</f>
        <v>0</v>
      </c>
      <c r="BI277" s="82">
        <f>IF(N277="nulová",J277,0)</f>
        <v>0</v>
      </c>
      <c r="BJ277" s="81" t="s">
        <v>121</v>
      </c>
      <c r="BK277" s="83">
        <f>ROUND(I277*H277,3)</f>
        <v>0</v>
      </c>
      <c r="BL277" s="81" t="s">
        <v>79</v>
      </c>
      <c r="BM277" s="80" t="s">
        <v>349</v>
      </c>
    </row>
    <row r="278" spans="2:65" s="152" customFormat="1" ht="22.9" customHeight="1" x14ac:dyDescent="0.2">
      <c r="B278" s="151"/>
      <c r="D278" s="153" t="s">
        <v>66</v>
      </c>
      <c r="E278" s="162" t="s">
        <v>196</v>
      </c>
      <c r="F278" s="162" t="s">
        <v>197</v>
      </c>
      <c r="J278" s="163">
        <f>BK278</f>
        <v>0</v>
      </c>
      <c r="L278" s="151"/>
      <c r="M278" s="156"/>
      <c r="N278" s="157"/>
      <c r="O278" s="157"/>
      <c r="P278" s="158">
        <f>SUM(P279:P281)</f>
        <v>0</v>
      </c>
      <c r="Q278" s="157"/>
      <c r="R278" s="158">
        <f>SUM(R279:R281)</f>
        <v>0</v>
      </c>
      <c r="S278" s="157"/>
      <c r="T278" s="158">
        <f>SUM(T279:T281)</f>
        <v>0</v>
      </c>
      <c r="U278" s="159"/>
      <c r="AR278" s="153" t="s">
        <v>11</v>
      </c>
      <c r="AT278" s="160" t="s">
        <v>66</v>
      </c>
      <c r="AU278" s="160" t="s">
        <v>11</v>
      </c>
      <c r="AY278" s="153" t="s">
        <v>114</v>
      </c>
      <c r="BK278" s="161">
        <f>SUM(BK279:BK281)</f>
        <v>0</v>
      </c>
    </row>
    <row r="279" spans="2:65" s="79" customFormat="1" ht="16.5" customHeight="1" x14ac:dyDescent="0.2">
      <c r="B279" s="68"/>
      <c r="C279" s="69" t="s">
        <v>408</v>
      </c>
      <c r="D279" s="69" t="s">
        <v>117</v>
      </c>
      <c r="E279" s="70" t="s">
        <v>605</v>
      </c>
      <c r="F279" s="71" t="s">
        <v>927</v>
      </c>
      <c r="G279" s="72" t="s">
        <v>606</v>
      </c>
      <c r="H279" s="73">
        <v>1</v>
      </c>
      <c r="I279" s="73"/>
      <c r="J279" s="73">
        <f>ROUND(I279*H279,3)</f>
        <v>0</v>
      </c>
      <c r="K279" s="71" t="s">
        <v>1</v>
      </c>
      <c r="L279" s="74"/>
      <c r="M279" s="75" t="s">
        <v>1</v>
      </c>
      <c r="N279" s="76" t="s">
        <v>33</v>
      </c>
      <c r="O279" s="77">
        <v>0</v>
      </c>
      <c r="P279" s="77">
        <f>O279*H279</f>
        <v>0</v>
      </c>
      <c r="Q279" s="77">
        <v>0</v>
      </c>
      <c r="R279" s="77">
        <f>Q279*H279</f>
        <v>0</v>
      </c>
      <c r="S279" s="77">
        <v>0</v>
      </c>
      <c r="T279" s="77">
        <f>S279*H279</f>
        <v>0</v>
      </c>
      <c r="U279" s="78" t="s">
        <v>1</v>
      </c>
      <c r="AR279" s="80" t="s">
        <v>79</v>
      </c>
      <c r="AT279" s="80" t="s">
        <v>117</v>
      </c>
      <c r="AU279" s="80" t="s">
        <v>121</v>
      </c>
      <c r="AY279" s="81" t="s">
        <v>114</v>
      </c>
      <c r="BE279" s="82">
        <f>IF(N279="základná",J279,0)</f>
        <v>0</v>
      </c>
      <c r="BF279" s="82">
        <f>IF(N279="znížená",J279,0)</f>
        <v>0</v>
      </c>
      <c r="BG279" s="82">
        <f>IF(N279="zákl. prenesená",J279,0)</f>
        <v>0</v>
      </c>
      <c r="BH279" s="82">
        <f>IF(N279="zníž. prenesená",J279,0)</f>
        <v>0</v>
      </c>
      <c r="BI279" s="82">
        <f>IF(N279="nulová",J279,0)</f>
        <v>0</v>
      </c>
      <c r="BJ279" s="81" t="s">
        <v>121</v>
      </c>
      <c r="BK279" s="83">
        <f>ROUND(I279*H279,3)</f>
        <v>0</v>
      </c>
      <c r="BL279" s="81" t="s">
        <v>79</v>
      </c>
      <c r="BM279" s="80" t="s">
        <v>330</v>
      </c>
    </row>
    <row r="280" spans="2:65" s="79" customFormat="1" ht="16.5" customHeight="1" x14ac:dyDescent="0.2">
      <c r="B280" s="68"/>
      <c r="C280" s="69" t="s">
        <v>607</v>
      </c>
      <c r="D280" s="69" t="s">
        <v>117</v>
      </c>
      <c r="E280" s="70" t="s">
        <v>608</v>
      </c>
      <c r="F280" s="71" t="s">
        <v>928</v>
      </c>
      <c r="G280" s="72" t="s">
        <v>606</v>
      </c>
      <c r="H280" s="73">
        <v>1</v>
      </c>
      <c r="I280" s="73"/>
      <c r="J280" s="73">
        <f>ROUND(I280*H280,3)</f>
        <v>0</v>
      </c>
      <c r="K280" s="71" t="s">
        <v>1</v>
      </c>
      <c r="L280" s="74"/>
      <c r="M280" s="75" t="s">
        <v>1</v>
      </c>
      <c r="N280" s="76" t="s">
        <v>33</v>
      </c>
      <c r="O280" s="77">
        <v>0</v>
      </c>
      <c r="P280" s="77">
        <f>O280*H280</f>
        <v>0</v>
      </c>
      <c r="Q280" s="77">
        <v>0</v>
      </c>
      <c r="R280" s="77">
        <f>Q280*H280</f>
        <v>0</v>
      </c>
      <c r="S280" s="77">
        <v>0</v>
      </c>
      <c r="T280" s="77">
        <f>S280*H280</f>
        <v>0</v>
      </c>
      <c r="U280" s="78" t="s">
        <v>1</v>
      </c>
      <c r="AR280" s="80" t="s">
        <v>79</v>
      </c>
      <c r="AT280" s="80" t="s">
        <v>117</v>
      </c>
      <c r="AU280" s="80" t="s">
        <v>121</v>
      </c>
      <c r="AY280" s="81" t="s">
        <v>114</v>
      </c>
      <c r="BE280" s="82">
        <f>IF(N280="základná",J280,0)</f>
        <v>0</v>
      </c>
      <c r="BF280" s="82">
        <f>IF(N280="znížená",J280,0)</f>
        <v>0</v>
      </c>
      <c r="BG280" s="82">
        <f>IF(N280="zákl. prenesená",J280,0)</f>
        <v>0</v>
      </c>
      <c r="BH280" s="82">
        <f>IF(N280="zníž. prenesená",J280,0)</f>
        <v>0</v>
      </c>
      <c r="BI280" s="82">
        <f>IF(N280="nulová",J280,0)</f>
        <v>0</v>
      </c>
      <c r="BJ280" s="81" t="s">
        <v>121</v>
      </c>
      <c r="BK280" s="83">
        <f>ROUND(I280*H280,3)</f>
        <v>0</v>
      </c>
      <c r="BL280" s="81" t="s">
        <v>79</v>
      </c>
      <c r="BM280" s="80" t="s">
        <v>609</v>
      </c>
    </row>
    <row r="281" spans="2:65" s="79" customFormat="1" ht="16.5" customHeight="1" x14ac:dyDescent="0.2">
      <c r="B281" s="68"/>
      <c r="C281" s="69" t="s">
        <v>610</v>
      </c>
      <c r="D281" s="69" t="s">
        <v>117</v>
      </c>
      <c r="E281" s="70" t="s">
        <v>611</v>
      </c>
      <c r="F281" s="71" t="s">
        <v>929</v>
      </c>
      <c r="G281" s="72" t="s">
        <v>606</v>
      </c>
      <c r="H281" s="73">
        <v>1</v>
      </c>
      <c r="I281" s="73"/>
      <c r="J281" s="73">
        <f>ROUND(I281*H281,3)</f>
        <v>0</v>
      </c>
      <c r="K281" s="71" t="s">
        <v>1</v>
      </c>
      <c r="L281" s="74"/>
      <c r="M281" s="75" t="s">
        <v>1</v>
      </c>
      <c r="N281" s="76" t="s">
        <v>33</v>
      </c>
      <c r="O281" s="77">
        <v>0</v>
      </c>
      <c r="P281" s="77">
        <f>O281*H281</f>
        <v>0</v>
      </c>
      <c r="Q281" s="77">
        <v>0</v>
      </c>
      <c r="R281" s="77">
        <f>Q281*H281</f>
        <v>0</v>
      </c>
      <c r="S281" s="77">
        <v>0</v>
      </c>
      <c r="T281" s="77">
        <f>S281*H281</f>
        <v>0</v>
      </c>
      <c r="U281" s="78" t="s">
        <v>1</v>
      </c>
      <c r="AR281" s="80" t="s">
        <v>79</v>
      </c>
      <c r="AT281" s="80" t="s">
        <v>117</v>
      </c>
      <c r="AU281" s="80" t="s">
        <v>121</v>
      </c>
      <c r="AY281" s="81" t="s">
        <v>114</v>
      </c>
      <c r="BE281" s="82">
        <f>IF(N281="základná",J281,0)</f>
        <v>0</v>
      </c>
      <c r="BF281" s="82">
        <f>IF(N281="znížená",J281,0)</f>
        <v>0</v>
      </c>
      <c r="BG281" s="82">
        <f>IF(N281="zákl. prenesená",J281,0)</f>
        <v>0</v>
      </c>
      <c r="BH281" s="82">
        <f>IF(N281="zníž. prenesená",J281,0)</f>
        <v>0</v>
      </c>
      <c r="BI281" s="82">
        <f>IF(N281="nulová",J281,0)</f>
        <v>0</v>
      </c>
      <c r="BJ281" s="81" t="s">
        <v>121</v>
      </c>
      <c r="BK281" s="83">
        <f>ROUND(I281*H281,3)</f>
        <v>0</v>
      </c>
      <c r="BL281" s="81" t="s">
        <v>79</v>
      </c>
      <c r="BM281" s="80" t="s">
        <v>612</v>
      </c>
    </row>
    <row r="282" spans="2:65" s="152" customFormat="1" ht="22.9" customHeight="1" x14ac:dyDescent="0.2">
      <c r="B282" s="151"/>
      <c r="D282" s="153" t="s">
        <v>66</v>
      </c>
      <c r="E282" s="162" t="s">
        <v>213</v>
      </c>
      <c r="F282" s="162" t="s">
        <v>214</v>
      </c>
      <c r="J282" s="163">
        <f>BK282</f>
        <v>0</v>
      </c>
      <c r="L282" s="151"/>
      <c r="M282" s="156"/>
      <c r="N282" s="157"/>
      <c r="O282" s="157"/>
      <c r="P282" s="158">
        <f>SUM(P283:P299)</f>
        <v>29.675432999999998</v>
      </c>
      <c r="Q282" s="157"/>
      <c r="R282" s="158">
        <f>SUM(R283:R299)</f>
        <v>3.9123592199999999</v>
      </c>
      <c r="S282" s="157"/>
      <c r="T282" s="158">
        <f>SUM(T283:T299)</f>
        <v>0</v>
      </c>
      <c r="U282" s="159"/>
      <c r="AR282" s="153" t="s">
        <v>11</v>
      </c>
      <c r="AT282" s="160" t="s">
        <v>66</v>
      </c>
      <c r="AU282" s="160" t="s">
        <v>11</v>
      </c>
      <c r="AY282" s="153" t="s">
        <v>114</v>
      </c>
      <c r="BK282" s="161">
        <f>SUM(BK283:BK299)</f>
        <v>0</v>
      </c>
    </row>
    <row r="283" spans="2:65" s="79" customFormat="1" ht="24" customHeight="1" x14ac:dyDescent="0.2">
      <c r="B283" s="68"/>
      <c r="C283" s="69" t="s">
        <v>613</v>
      </c>
      <c r="D283" s="69" t="s">
        <v>117</v>
      </c>
      <c r="E283" s="70" t="s">
        <v>614</v>
      </c>
      <c r="F283" s="71" t="s">
        <v>615</v>
      </c>
      <c r="G283" s="72" t="s">
        <v>137</v>
      </c>
      <c r="H283" s="73">
        <v>13.6</v>
      </c>
      <c r="I283" s="73"/>
      <c r="J283" s="73">
        <f t="shared" ref="J283:J299" si="141">ROUND(I283*H283,3)</f>
        <v>0</v>
      </c>
      <c r="K283" s="71" t="s">
        <v>1</v>
      </c>
      <c r="L283" s="74"/>
      <c r="M283" s="75" t="s">
        <v>1</v>
      </c>
      <c r="N283" s="76" t="s">
        <v>33</v>
      </c>
      <c r="O283" s="77">
        <v>0</v>
      </c>
      <c r="P283" s="77">
        <f t="shared" ref="P283:P299" si="142">O283*H283</f>
        <v>0</v>
      </c>
      <c r="Q283" s="77">
        <v>0</v>
      </c>
      <c r="R283" s="77">
        <f t="shared" ref="R283:R299" si="143">Q283*H283</f>
        <v>0</v>
      </c>
      <c r="S283" s="77">
        <v>0</v>
      </c>
      <c r="T283" s="77">
        <f t="shared" ref="T283:T299" si="144">S283*H283</f>
        <v>0</v>
      </c>
      <c r="U283" s="78" t="s">
        <v>1</v>
      </c>
      <c r="AR283" s="80" t="s">
        <v>79</v>
      </c>
      <c r="AT283" s="80" t="s">
        <v>117</v>
      </c>
      <c r="AU283" s="80" t="s">
        <v>121</v>
      </c>
      <c r="AY283" s="81" t="s">
        <v>114</v>
      </c>
      <c r="BE283" s="82">
        <f t="shared" ref="BE283:BE299" si="145">IF(N283="základná",J283,0)</f>
        <v>0</v>
      </c>
      <c r="BF283" s="82">
        <f t="shared" ref="BF283:BF299" si="146">IF(N283="znížená",J283,0)</f>
        <v>0</v>
      </c>
      <c r="BG283" s="82">
        <f t="shared" ref="BG283:BG299" si="147">IF(N283="zákl. prenesená",J283,0)</f>
        <v>0</v>
      </c>
      <c r="BH283" s="82">
        <f t="shared" ref="BH283:BH299" si="148">IF(N283="zníž. prenesená",J283,0)</f>
        <v>0</v>
      </c>
      <c r="BI283" s="82">
        <f t="shared" ref="BI283:BI299" si="149">IF(N283="nulová",J283,0)</f>
        <v>0</v>
      </c>
      <c r="BJ283" s="81" t="s">
        <v>121</v>
      </c>
      <c r="BK283" s="83">
        <f t="shared" ref="BK283:BK299" si="150">ROUND(I283*H283,3)</f>
        <v>0</v>
      </c>
      <c r="BL283" s="81" t="s">
        <v>79</v>
      </c>
      <c r="BM283" s="80" t="s">
        <v>448</v>
      </c>
    </row>
    <row r="284" spans="2:65" s="79" customFormat="1" ht="36" customHeight="1" x14ac:dyDescent="0.2">
      <c r="B284" s="68"/>
      <c r="C284" s="164" t="s">
        <v>409</v>
      </c>
      <c r="D284" s="164" t="s">
        <v>372</v>
      </c>
      <c r="E284" s="165" t="s">
        <v>616</v>
      </c>
      <c r="F284" s="166" t="s">
        <v>617</v>
      </c>
      <c r="G284" s="167" t="s">
        <v>120</v>
      </c>
      <c r="H284" s="168">
        <v>0.28699999999999998</v>
      </c>
      <c r="I284" s="168"/>
      <c r="J284" s="168">
        <f t="shared" si="141"/>
        <v>0</v>
      </c>
      <c r="K284" s="166" t="s">
        <v>1</v>
      </c>
      <c r="L284" s="169"/>
      <c r="M284" s="170" t="s">
        <v>1</v>
      </c>
      <c r="N284" s="171" t="s">
        <v>33</v>
      </c>
      <c r="O284" s="77">
        <v>0</v>
      </c>
      <c r="P284" s="77">
        <f t="shared" si="142"/>
        <v>0</v>
      </c>
      <c r="Q284" s="77">
        <v>0</v>
      </c>
      <c r="R284" s="77">
        <f t="shared" si="143"/>
        <v>0</v>
      </c>
      <c r="S284" s="77">
        <v>0</v>
      </c>
      <c r="T284" s="77">
        <f t="shared" si="144"/>
        <v>0</v>
      </c>
      <c r="U284" s="78" t="s">
        <v>1</v>
      </c>
      <c r="AR284" s="80" t="s">
        <v>130</v>
      </c>
      <c r="AT284" s="80" t="s">
        <v>372</v>
      </c>
      <c r="AU284" s="80" t="s">
        <v>121</v>
      </c>
      <c r="AY284" s="81" t="s">
        <v>114</v>
      </c>
      <c r="BE284" s="82">
        <f t="shared" si="145"/>
        <v>0</v>
      </c>
      <c r="BF284" s="82">
        <f t="shared" si="146"/>
        <v>0</v>
      </c>
      <c r="BG284" s="82">
        <f t="shared" si="147"/>
        <v>0</v>
      </c>
      <c r="BH284" s="82">
        <f t="shared" si="148"/>
        <v>0</v>
      </c>
      <c r="BI284" s="82">
        <f t="shared" si="149"/>
        <v>0</v>
      </c>
      <c r="BJ284" s="81" t="s">
        <v>121</v>
      </c>
      <c r="BK284" s="83">
        <f t="shared" si="150"/>
        <v>0</v>
      </c>
      <c r="BL284" s="81" t="s">
        <v>79</v>
      </c>
      <c r="BM284" s="80" t="s">
        <v>618</v>
      </c>
    </row>
    <row r="285" spans="2:65" s="79" customFormat="1" ht="25.5" customHeight="1" x14ac:dyDescent="0.2">
      <c r="B285" s="68"/>
      <c r="C285" s="69" t="s">
        <v>619</v>
      </c>
      <c r="D285" s="69" t="s">
        <v>117</v>
      </c>
      <c r="E285" s="70" t="s">
        <v>620</v>
      </c>
      <c r="F285" s="71" t="s">
        <v>1028</v>
      </c>
      <c r="G285" s="72" t="s">
        <v>606</v>
      </c>
      <c r="H285" s="73">
        <v>1</v>
      </c>
      <c r="I285" s="73"/>
      <c r="J285" s="73">
        <f t="shared" si="141"/>
        <v>0</v>
      </c>
      <c r="K285" s="71" t="s">
        <v>1</v>
      </c>
      <c r="L285" s="74"/>
      <c r="M285" s="75" t="s">
        <v>1</v>
      </c>
      <c r="N285" s="76" t="s">
        <v>33</v>
      </c>
      <c r="O285" s="77">
        <v>0</v>
      </c>
      <c r="P285" s="77">
        <f t="shared" si="142"/>
        <v>0</v>
      </c>
      <c r="Q285" s="77">
        <v>0</v>
      </c>
      <c r="R285" s="77">
        <f t="shared" si="143"/>
        <v>0</v>
      </c>
      <c r="S285" s="77">
        <v>0</v>
      </c>
      <c r="T285" s="77">
        <f t="shared" si="144"/>
        <v>0</v>
      </c>
      <c r="U285" s="78" t="s">
        <v>1</v>
      </c>
      <c r="AR285" s="80" t="s">
        <v>79</v>
      </c>
      <c r="AT285" s="80" t="s">
        <v>117</v>
      </c>
      <c r="AU285" s="80" t="s">
        <v>121</v>
      </c>
      <c r="AY285" s="81" t="s">
        <v>114</v>
      </c>
      <c r="BE285" s="82">
        <f t="shared" si="145"/>
        <v>0</v>
      </c>
      <c r="BF285" s="82">
        <f t="shared" si="146"/>
        <v>0</v>
      </c>
      <c r="BG285" s="82">
        <f t="shared" si="147"/>
        <v>0</v>
      </c>
      <c r="BH285" s="82">
        <f t="shared" si="148"/>
        <v>0</v>
      </c>
      <c r="BI285" s="82">
        <f t="shared" si="149"/>
        <v>0</v>
      </c>
      <c r="BJ285" s="81" t="s">
        <v>121</v>
      </c>
      <c r="BK285" s="83">
        <f t="shared" si="150"/>
        <v>0</v>
      </c>
      <c r="BL285" s="81" t="s">
        <v>79</v>
      </c>
      <c r="BM285" s="80" t="s">
        <v>621</v>
      </c>
    </row>
    <row r="286" spans="2:65" s="79" customFormat="1" ht="24" customHeight="1" x14ac:dyDescent="0.2">
      <c r="B286" s="68"/>
      <c r="C286" s="164" t="s">
        <v>622</v>
      </c>
      <c r="D286" s="164" t="s">
        <v>372</v>
      </c>
      <c r="E286" s="165" t="s">
        <v>1029</v>
      </c>
      <c r="F286" s="166" t="s">
        <v>1030</v>
      </c>
      <c r="G286" s="167" t="s">
        <v>606</v>
      </c>
      <c r="H286" s="168">
        <v>1</v>
      </c>
      <c r="I286" s="168"/>
      <c r="J286" s="168">
        <f t="shared" si="141"/>
        <v>0</v>
      </c>
      <c r="K286" s="166" t="s">
        <v>1</v>
      </c>
      <c r="L286" s="169"/>
      <c r="M286" s="170" t="s">
        <v>1</v>
      </c>
      <c r="N286" s="171" t="s">
        <v>33</v>
      </c>
      <c r="O286" s="77">
        <v>0</v>
      </c>
      <c r="P286" s="77">
        <f t="shared" si="142"/>
        <v>0</v>
      </c>
      <c r="Q286" s="77">
        <v>0</v>
      </c>
      <c r="R286" s="77">
        <f t="shared" si="143"/>
        <v>0</v>
      </c>
      <c r="S286" s="77">
        <v>0</v>
      </c>
      <c r="T286" s="77">
        <f t="shared" si="144"/>
        <v>0</v>
      </c>
      <c r="U286" s="78" t="s">
        <v>1</v>
      </c>
      <c r="AR286" s="80" t="s">
        <v>130</v>
      </c>
      <c r="AT286" s="80" t="s">
        <v>372</v>
      </c>
      <c r="AU286" s="80" t="s">
        <v>121</v>
      </c>
      <c r="AY286" s="81" t="s">
        <v>114</v>
      </c>
      <c r="BE286" s="82">
        <f t="shared" si="145"/>
        <v>0</v>
      </c>
      <c r="BF286" s="82">
        <f t="shared" si="146"/>
        <v>0</v>
      </c>
      <c r="BG286" s="82">
        <f t="shared" si="147"/>
        <v>0</v>
      </c>
      <c r="BH286" s="82">
        <f t="shared" si="148"/>
        <v>0</v>
      </c>
      <c r="BI286" s="82">
        <f t="shared" si="149"/>
        <v>0</v>
      </c>
      <c r="BJ286" s="81" t="s">
        <v>121</v>
      </c>
      <c r="BK286" s="83">
        <f t="shared" si="150"/>
        <v>0</v>
      </c>
      <c r="BL286" s="81" t="s">
        <v>79</v>
      </c>
      <c r="BM286" s="80" t="s">
        <v>623</v>
      </c>
    </row>
    <row r="287" spans="2:65" s="79" customFormat="1" ht="16.5" customHeight="1" x14ac:dyDescent="0.2">
      <c r="B287" s="68"/>
      <c r="C287" s="164" t="s">
        <v>624</v>
      </c>
      <c r="D287" s="164" t="s">
        <v>372</v>
      </c>
      <c r="E287" s="165" t="s">
        <v>625</v>
      </c>
      <c r="F287" s="166" t="s">
        <v>626</v>
      </c>
      <c r="G287" s="167" t="s">
        <v>606</v>
      </c>
      <c r="H287" s="168">
        <v>1</v>
      </c>
      <c r="I287" s="168"/>
      <c r="J287" s="168">
        <f t="shared" si="141"/>
        <v>0</v>
      </c>
      <c r="K287" s="166" t="s">
        <v>1</v>
      </c>
      <c r="L287" s="169"/>
      <c r="M287" s="170" t="s">
        <v>1</v>
      </c>
      <c r="N287" s="171" t="s">
        <v>33</v>
      </c>
      <c r="O287" s="77">
        <v>0</v>
      </c>
      <c r="P287" s="77">
        <f t="shared" si="142"/>
        <v>0</v>
      </c>
      <c r="Q287" s="77">
        <v>0</v>
      </c>
      <c r="R287" s="77">
        <f t="shared" si="143"/>
        <v>0</v>
      </c>
      <c r="S287" s="77">
        <v>0</v>
      </c>
      <c r="T287" s="77">
        <f t="shared" si="144"/>
        <v>0</v>
      </c>
      <c r="U287" s="78" t="s">
        <v>1</v>
      </c>
      <c r="AR287" s="80" t="s">
        <v>130</v>
      </c>
      <c r="AT287" s="80" t="s">
        <v>372</v>
      </c>
      <c r="AU287" s="80" t="s">
        <v>121</v>
      </c>
      <c r="AY287" s="81" t="s">
        <v>114</v>
      </c>
      <c r="BE287" s="82">
        <f t="shared" si="145"/>
        <v>0</v>
      </c>
      <c r="BF287" s="82">
        <f t="shared" si="146"/>
        <v>0</v>
      </c>
      <c r="BG287" s="82">
        <f t="shared" si="147"/>
        <v>0</v>
      </c>
      <c r="BH287" s="82">
        <f t="shared" si="148"/>
        <v>0</v>
      </c>
      <c r="BI287" s="82">
        <f t="shared" si="149"/>
        <v>0</v>
      </c>
      <c r="BJ287" s="81" t="s">
        <v>121</v>
      </c>
      <c r="BK287" s="83">
        <f t="shared" si="150"/>
        <v>0</v>
      </c>
      <c r="BL287" s="81" t="s">
        <v>79</v>
      </c>
      <c r="BM287" s="80" t="s">
        <v>627</v>
      </c>
    </row>
    <row r="288" spans="2:65" s="79" customFormat="1" ht="16.5" customHeight="1" x14ac:dyDescent="0.2">
      <c r="B288" s="68"/>
      <c r="C288" s="69" t="s">
        <v>628</v>
      </c>
      <c r="D288" s="69" t="s">
        <v>117</v>
      </c>
      <c r="E288" s="70" t="s">
        <v>629</v>
      </c>
      <c r="F288" s="71" t="s">
        <v>931</v>
      </c>
      <c r="G288" s="72" t="s">
        <v>606</v>
      </c>
      <c r="H288" s="73">
        <v>1</v>
      </c>
      <c r="I288" s="73"/>
      <c r="J288" s="73">
        <f t="shared" si="141"/>
        <v>0</v>
      </c>
      <c r="K288" s="71" t="s">
        <v>1</v>
      </c>
      <c r="L288" s="74"/>
      <c r="M288" s="75" t="s">
        <v>1</v>
      </c>
      <c r="N288" s="76" t="s">
        <v>33</v>
      </c>
      <c r="O288" s="77">
        <v>0</v>
      </c>
      <c r="P288" s="77">
        <f t="shared" si="142"/>
        <v>0</v>
      </c>
      <c r="Q288" s="77">
        <v>0</v>
      </c>
      <c r="R288" s="77">
        <f t="shared" si="143"/>
        <v>0</v>
      </c>
      <c r="S288" s="77">
        <v>0</v>
      </c>
      <c r="T288" s="77">
        <f t="shared" si="144"/>
        <v>0</v>
      </c>
      <c r="U288" s="78" t="s">
        <v>1</v>
      </c>
      <c r="AR288" s="80" t="s">
        <v>79</v>
      </c>
      <c r="AT288" s="80" t="s">
        <v>117</v>
      </c>
      <c r="AU288" s="80" t="s">
        <v>121</v>
      </c>
      <c r="AY288" s="81" t="s">
        <v>114</v>
      </c>
      <c r="BE288" s="82">
        <f t="shared" si="145"/>
        <v>0</v>
      </c>
      <c r="BF288" s="82">
        <f t="shared" si="146"/>
        <v>0</v>
      </c>
      <c r="BG288" s="82">
        <f t="shared" si="147"/>
        <v>0</v>
      </c>
      <c r="BH288" s="82">
        <f t="shared" si="148"/>
        <v>0</v>
      </c>
      <c r="BI288" s="82">
        <f t="shared" si="149"/>
        <v>0</v>
      </c>
      <c r="BJ288" s="81" t="s">
        <v>121</v>
      </c>
      <c r="BK288" s="83">
        <f t="shared" si="150"/>
        <v>0</v>
      </c>
      <c r="BL288" s="81" t="s">
        <v>79</v>
      </c>
      <c r="BM288" s="80" t="s">
        <v>630</v>
      </c>
    </row>
    <row r="289" spans="2:65" s="79" customFormat="1" ht="16.5" customHeight="1" x14ac:dyDescent="0.2">
      <c r="B289" s="68"/>
      <c r="C289" s="69" t="s">
        <v>631</v>
      </c>
      <c r="D289" s="69" t="s">
        <v>117</v>
      </c>
      <c r="E289" s="70" t="s">
        <v>632</v>
      </c>
      <c r="F289" s="71" t="s">
        <v>930</v>
      </c>
      <c r="G289" s="72" t="s">
        <v>606</v>
      </c>
      <c r="H289" s="73">
        <v>1</v>
      </c>
      <c r="I289" s="73"/>
      <c r="J289" s="73">
        <f t="shared" si="141"/>
        <v>0</v>
      </c>
      <c r="K289" s="71" t="s">
        <v>1</v>
      </c>
      <c r="L289" s="74"/>
      <c r="M289" s="75" t="s">
        <v>1</v>
      </c>
      <c r="N289" s="76" t="s">
        <v>33</v>
      </c>
      <c r="O289" s="77">
        <v>0</v>
      </c>
      <c r="P289" s="77">
        <f t="shared" si="142"/>
        <v>0</v>
      </c>
      <c r="Q289" s="77">
        <v>0</v>
      </c>
      <c r="R289" s="77">
        <f t="shared" si="143"/>
        <v>0</v>
      </c>
      <c r="S289" s="77">
        <v>0</v>
      </c>
      <c r="T289" s="77">
        <f t="shared" si="144"/>
        <v>0</v>
      </c>
      <c r="U289" s="78" t="s">
        <v>1</v>
      </c>
      <c r="AR289" s="80" t="s">
        <v>79</v>
      </c>
      <c r="AT289" s="80" t="s">
        <v>117</v>
      </c>
      <c r="AU289" s="80" t="s">
        <v>121</v>
      </c>
      <c r="AY289" s="81" t="s">
        <v>114</v>
      </c>
      <c r="BE289" s="82">
        <f t="shared" si="145"/>
        <v>0</v>
      </c>
      <c r="BF289" s="82">
        <f t="shared" si="146"/>
        <v>0</v>
      </c>
      <c r="BG289" s="82">
        <f t="shared" si="147"/>
        <v>0</v>
      </c>
      <c r="BH289" s="82">
        <f t="shared" si="148"/>
        <v>0</v>
      </c>
      <c r="BI289" s="82">
        <f t="shared" si="149"/>
        <v>0</v>
      </c>
      <c r="BJ289" s="81" t="s">
        <v>121</v>
      </c>
      <c r="BK289" s="83">
        <f t="shared" si="150"/>
        <v>0</v>
      </c>
      <c r="BL289" s="81" t="s">
        <v>79</v>
      </c>
      <c r="BM289" s="80" t="s">
        <v>633</v>
      </c>
    </row>
    <row r="290" spans="2:65" s="79" customFormat="1" ht="24" customHeight="1" x14ac:dyDescent="0.2">
      <c r="B290" s="68"/>
      <c r="C290" s="69" t="s">
        <v>634</v>
      </c>
      <c r="D290" s="69" t="s">
        <v>117</v>
      </c>
      <c r="E290" s="70" t="s">
        <v>635</v>
      </c>
      <c r="F290" s="71" t="s">
        <v>636</v>
      </c>
      <c r="G290" s="72" t="s">
        <v>129</v>
      </c>
      <c r="H290" s="73">
        <v>325.73099999999999</v>
      </c>
      <c r="I290" s="73"/>
      <c r="J290" s="73">
        <f t="shared" si="141"/>
        <v>0</v>
      </c>
      <c r="K290" s="71" t="s">
        <v>1</v>
      </c>
      <c r="L290" s="74"/>
      <c r="M290" s="75" t="s">
        <v>1</v>
      </c>
      <c r="N290" s="76" t="s">
        <v>33</v>
      </c>
      <c r="O290" s="77">
        <v>0</v>
      </c>
      <c r="P290" s="77">
        <f t="shared" si="142"/>
        <v>0</v>
      </c>
      <c r="Q290" s="77">
        <v>0</v>
      </c>
      <c r="R290" s="77">
        <f t="shared" si="143"/>
        <v>0</v>
      </c>
      <c r="S290" s="77">
        <v>0</v>
      </c>
      <c r="T290" s="77">
        <f t="shared" si="144"/>
        <v>0</v>
      </c>
      <c r="U290" s="78" t="s">
        <v>1</v>
      </c>
      <c r="AR290" s="80" t="s">
        <v>79</v>
      </c>
      <c r="AT290" s="80" t="s">
        <v>117</v>
      </c>
      <c r="AU290" s="80" t="s">
        <v>121</v>
      </c>
      <c r="AY290" s="81" t="s">
        <v>114</v>
      </c>
      <c r="BE290" s="82">
        <f t="shared" si="145"/>
        <v>0</v>
      </c>
      <c r="BF290" s="82">
        <f t="shared" si="146"/>
        <v>0</v>
      </c>
      <c r="BG290" s="82">
        <f t="shared" si="147"/>
        <v>0</v>
      </c>
      <c r="BH290" s="82">
        <f t="shared" si="148"/>
        <v>0</v>
      </c>
      <c r="BI290" s="82">
        <f t="shared" si="149"/>
        <v>0</v>
      </c>
      <c r="BJ290" s="81" t="s">
        <v>121</v>
      </c>
      <c r="BK290" s="83">
        <f t="shared" si="150"/>
        <v>0</v>
      </c>
      <c r="BL290" s="81" t="s">
        <v>79</v>
      </c>
      <c r="BM290" s="80" t="s">
        <v>423</v>
      </c>
    </row>
    <row r="291" spans="2:65" s="79" customFormat="1" ht="24" customHeight="1" x14ac:dyDescent="0.2">
      <c r="B291" s="68"/>
      <c r="C291" s="164" t="s">
        <v>637</v>
      </c>
      <c r="D291" s="164" t="s">
        <v>372</v>
      </c>
      <c r="E291" s="165" t="s">
        <v>638</v>
      </c>
      <c r="F291" s="166" t="s">
        <v>966</v>
      </c>
      <c r="G291" s="167" t="s">
        <v>129</v>
      </c>
      <c r="H291" s="168">
        <v>358.30399999999997</v>
      </c>
      <c r="I291" s="168"/>
      <c r="J291" s="168">
        <f t="shared" si="141"/>
        <v>0</v>
      </c>
      <c r="K291" s="166" t="s">
        <v>160</v>
      </c>
      <c r="L291" s="169"/>
      <c r="M291" s="170" t="s">
        <v>1</v>
      </c>
      <c r="N291" s="171" t="s">
        <v>33</v>
      </c>
      <c r="O291" s="77">
        <v>0</v>
      </c>
      <c r="P291" s="77">
        <f t="shared" si="142"/>
        <v>0</v>
      </c>
      <c r="Q291" s="77">
        <v>9.6799999999999994E-3</v>
      </c>
      <c r="R291" s="77">
        <f t="shared" si="143"/>
        <v>3.4683827199999997</v>
      </c>
      <c r="S291" s="77">
        <v>0</v>
      </c>
      <c r="T291" s="77">
        <f t="shared" si="144"/>
        <v>0</v>
      </c>
      <c r="U291" s="78" t="s">
        <v>1</v>
      </c>
      <c r="AR291" s="80" t="s">
        <v>130</v>
      </c>
      <c r="AT291" s="80" t="s">
        <v>372</v>
      </c>
      <c r="AU291" s="80" t="s">
        <v>121</v>
      </c>
      <c r="AY291" s="81" t="s">
        <v>114</v>
      </c>
      <c r="BE291" s="82">
        <f t="shared" si="145"/>
        <v>0</v>
      </c>
      <c r="BF291" s="82">
        <f t="shared" si="146"/>
        <v>0</v>
      </c>
      <c r="BG291" s="82">
        <f t="shared" si="147"/>
        <v>0</v>
      </c>
      <c r="BH291" s="82">
        <f t="shared" si="148"/>
        <v>0</v>
      </c>
      <c r="BI291" s="82">
        <f t="shared" si="149"/>
        <v>0</v>
      </c>
      <c r="BJ291" s="81" t="s">
        <v>121</v>
      </c>
      <c r="BK291" s="83">
        <f t="shared" si="150"/>
        <v>0</v>
      </c>
      <c r="BL291" s="81" t="s">
        <v>79</v>
      </c>
      <c r="BM291" s="80" t="s">
        <v>639</v>
      </c>
    </row>
    <row r="292" spans="2:65" s="79" customFormat="1" ht="16.5" customHeight="1" x14ac:dyDescent="0.2">
      <c r="B292" s="68"/>
      <c r="C292" s="69" t="s">
        <v>640</v>
      </c>
      <c r="D292" s="69" t="s">
        <v>117</v>
      </c>
      <c r="E292" s="70" t="s">
        <v>641</v>
      </c>
      <c r="F292" s="71" t="s">
        <v>642</v>
      </c>
      <c r="G292" s="72" t="s">
        <v>137</v>
      </c>
      <c r="H292" s="73">
        <v>342.87</v>
      </c>
      <c r="I292" s="73"/>
      <c r="J292" s="73">
        <f t="shared" si="141"/>
        <v>0</v>
      </c>
      <c r="K292" s="71" t="s">
        <v>1</v>
      </c>
      <c r="L292" s="74"/>
      <c r="M292" s="75" t="s">
        <v>1</v>
      </c>
      <c r="N292" s="76" t="s">
        <v>33</v>
      </c>
      <c r="O292" s="77">
        <v>0</v>
      </c>
      <c r="P292" s="77">
        <f t="shared" si="142"/>
        <v>0</v>
      </c>
      <c r="Q292" s="77">
        <v>0</v>
      </c>
      <c r="R292" s="77">
        <f t="shared" si="143"/>
        <v>0</v>
      </c>
      <c r="S292" s="77">
        <v>0</v>
      </c>
      <c r="T292" s="77">
        <f t="shared" si="144"/>
        <v>0</v>
      </c>
      <c r="U292" s="78" t="s">
        <v>1</v>
      </c>
      <c r="AR292" s="80" t="s">
        <v>79</v>
      </c>
      <c r="AT292" s="80" t="s">
        <v>117</v>
      </c>
      <c r="AU292" s="80" t="s">
        <v>121</v>
      </c>
      <c r="AY292" s="81" t="s">
        <v>114</v>
      </c>
      <c r="BE292" s="82">
        <f t="shared" si="145"/>
        <v>0</v>
      </c>
      <c r="BF292" s="82">
        <f t="shared" si="146"/>
        <v>0</v>
      </c>
      <c r="BG292" s="82">
        <f t="shared" si="147"/>
        <v>0</v>
      </c>
      <c r="BH292" s="82">
        <f t="shared" si="148"/>
        <v>0</v>
      </c>
      <c r="BI292" s="82">
        <f t="shared" si="149"/>
        <v>0</v>
      </c>
      <c r="BJ292" s="81" t="s">
        <v>121</v>
      </c>
      <c r="BK292" s="83">
        <f t="shared" si="150"/>
        <v>0</v>
      </c>
      <c r="BL292" s="81" t="s">
        <v>79</v>
      </c>
      <c r="BM292" s="80" t="s">
        <v>643</v>
      </c>
    </row>
    <row r="293" spans="2:65" s="79" customFormat="1" ht="24" customHeight="1" x14ac:dyDescent="0.2">
      <c r="B293" s="68"/>
      <c r="C293" s="164" t="s">
        <v>414</v>
      </c>
      <c r="D293" s="164" t="s">
        <v>372</v>
      </c>
      <c r="E293" s="165" t="s">
        <v>644</v>
      </c>
      <c r="F293" s="166" t="s">
        <v>645</v>
      </c>
      <c r="G293" s="167" t="s">
        <v>120</v>
      </c>
      <c r="H293" s="168">
        <v>1.2949999999999999</v>
      </c>
      <c r="I293" s="168"/>
      <c r="J293" s="168">
        <f t="shared" si="141"/>
        <v>0</v>
      </c>
      <c r="K293" s="166" t="s">
        <v>1</v>
      </c>
      <c r="L293" s="169"/>
      <c r="M293" s="170" t="s">
        <v>1</v>
      </c>
      <c r="N293" s="171" t="s">
        <v>33</v>
      </c>
      <c r="O293" s="77">
        <v>0</v>
      </c>
      <c r="P293" s="77">
        <f t="shared" si="142"/>
        <v>0</v>
      </c>
      <c r="Q293" s="77">
        <v>0</v>
      </c>
      <c r="R293" s="77">
        <f t="shared" si="143"/>
        <v>0</v>
      </c>
      <c r="S293" s="77">
        <v>0</v>
      </c>
      <c r="T293" s="77">
        <f t="shared" si="144"/>
        <v>0</v>
      </c>
      <c r="U293" s="78" t="s">
        <v>1</v>
      </c>
      <c r="AR293" s="80" t="s">
        <v>130</v>
      </c>
      <c r="AT293" s="80" t="s">
        <v>372</v>
      </c>
      <c r="AU293" s="80" t="s">
        <v>121</v>
      </c>
      <c r="AY293" s="81" t="s">
        <v>114</v>
      </c>
      <c r="BE293" s="82">
        <f t="shared" si="145"/>
        <v>0</v>
      </c>
      <c r="BF293" s="82">
        <f t="shared" si="146"/>
        <v>0</v>
      </c>
      <c r="BG293" s="82">
        <f t="shared" si="147"/>
        <v>0</v>
      </c>
      <c r="BH293" s="82">
        <f t="shared" si="148"/>
        <v>0</v>
      </c>
      <c r="BI293" s="82">
        <f t="shared" si="149"/>
        <v>0</v>
      </c>
      <c r="BJ293" s="81" t="s">
        <v>121</v>
      </c>
      <c r="BK293" s="83">
        <f t="shared" si="150"/>
        <v>0</v>
      </c>
      <c r="BL293" s="81" t="s">
        <v>79</v>
      </c>
      <c r="BM293" s="80" t="s">
        <v>544</v>
      </c>
    </row>
    <row r="294" spans="2:65" s="79" customFormat="1" ht="36" customHeight="1" x14ac:dyDescent="0.2">
      <c r="B294" s="68"/>
      <c r="C294" s="69" t="s">
        <v>646</v>
      </c>
      <c r="D294" s="69" t="s">
        <v>117</v>
      </c>
      <c r="E294" s="70" t="s">
        <v>647</v>
      </c>
      <c r="F294" s="71" t="s">
        <v>648</v>
      </c>
      <c r="G294" s="72" t="s">
        <v>120</v>
      </c>
      <c r="H294" s="73">
        <v>16.399999999999999</v>
      </c>
      <c r="I294" s="73"/>
      <c r="J294" s="73">
        <f t="shared" si="141"/>
        <v>0</v>
      </c>
      <c r="K294" s="71" t="s">
        <v>1</v>
      </c>
      <c r="L294" s="74"/>
      <c r="M294" s="75" t="s">
        <v>1</v>
      </c>
      <c r="N294" s="76" t="s">
        <v>33</v>
      </c>
      <c r="O294" s="77">
        <v>0</v>
      </c>
      <c r="P294" s="77">
        <f t="shared" si="142"/>
        <v>0</v>
      </c>
      <c r="Q294" s="77">
        <v>0</v>
      </c>
      <c r="R294" s="77">
        <f t="shared" si="143"/>
        <v>0</v>
      </c>
      <c r="S294" s="77">
        <v>0</v>
      </c>
      <c r="T294" s="77">
        <f t="shared" si="144"/>
        <v>0</v>
      </c>
      <c r="U294" s="78" t="s">
        <v>1</v>
      </c>
      <c r="AR294" s="80" t="s">
        <v>79</v>
      </c>
      <c r="AT294" s="80" t="s">
        <v>117</v>
      </c>
      <c r="AU294" s="80" t="s">
        <v>121</v>
      </c>
      <c r="AY294" s="81" t="s">
        <v>114</v>
      </c>
      <c r="BE294" s="82">
        <f t="shared" si="145"/>
        <v>0</v>
      </c>
      <c r="BF294" s="82">
        <f t="shared" si="146"/>
        <v>0</v>
      </c>
      <c r="BG294" s="82">
        <f t="shared" si="147"/>
        <v>0</v>
      </c>
      <c r="BH294" s="82">
        <f t="shared" si="148"/>
        <v>0</v>
      </c>
      <c r="BI294" s="82">
        <f t="shared" si="149"/>
        <v>0</v>
      </c>
      <c r="BJ294" s="81" t="s">
        <v>121</v>
      </c>
      <c r="BK294" s="83">
        <f t="shared" si="150"/>
        <v>0</v>
      </c>
      <c r="BL294" s="81" t="s">
        <v>79</v>
      </c>
      <c r="BM294" s="80" t="s">
        <v>550</v>
      </c>
    </row>
    <row r="295" spans="2:65" s="79" customFormat="1" ht="24" customHeight="1" x14ac:dyDescent="0.2">
      <c r="B295" s="68"/>
      <c r="C295" s="69" t="s">
        <v>649</v>
      </c>
      <c r="D295" s="69" t="s">
        <v>117</v>
      </c>
      <c r="E295" s="70" t="s">
        <v>650</v>
      </c>
      <c r="F295" s="71" t="s">
        <v>651</v>
      </c>
      <c r="G295" s="72" t="s">
        <v>129</v>
      </c>
      <c r="H295" s="73">
        <v>48.95</v>
      </c>
      <c r="I295" s="73"/>
      <c r="J295" s="73">
        <f t="shared" si="141"/>
        <v>0</v>
      </c>
      <c r="K295" s="71" t="s">
        <v>160</v>
      </c>
      <c r="L295" s="74"/>
      <c r="M295" s="75" t="s">
        <v>1</v>
      </c>
      <c r="N295" s="76" t="s">
        <v>33</v>
      </c>
      <c r="O295" s="77">
        <v>0.26153999999999999</v>
      </c>
      <c r="P295" s="77">
        <f t="shared" si="142"/>
        <v>12.802383000000001</v>
      </c>
      <c r="Q295" s="77">
        <v>9.0699999999999999E-3</v>
      </c>
      <c r="R295" s="77">
        <f t="shared" si="143"/>
        <v>0.4439765</v>
      </c>
      <c r="S295" s="77">
        <v>0</v>
      </c>
      <c r="T295" s="77">
        <f t="shared" si="144"/>
        <v>0</v>
      </c>
      <c r="U295" s="78" t="s">
        <v>1</v>
      </c>
      <c r="AR295" s="80" t="s">
        <v>79</v>
      </c>
      <c r="AT295" s="80" t="s">
        <v>117</v>
      </c>
      <c r="AU295" s="80" t="s">
        <v>121</v>
      </c>
      <c r="AY295" s="81" t="s">
        <v>114</v>
      </c>
      <c r="BE295" s="82">
        <f t="shared" si="145"/>
        <v>0</v>
      </c>
      <c r="BF295" s="82">
        <f t="shared" si="146"/>
        <v>0</v>
      </c>
      <c r="BG295" s="82">
        <f t="shared" si="147"/>
        <v>0</v>
      </c>
      <c r="BH295" s="82">
        <f t="shared" si="148"/>
        <v>0</v>
      </c>
      <c r="BI295" s="82">
        <f t="shared" si="149"/>
        <v>0</v>
      </c>
      <c r="BJ295" s="81" t="s">
        <v>121</v>
      </c>
      <c r="BK295" s="83">
        <f t="shared" si="150"/>
        <v>0</v>
      </c>
      <c r="BL295" s="81" t="s">
        <v>79</v>
      </c>
      <c r="BM295" s="80" t="s">
        <v>652</v>
      </c>
    </row>
    <row r="296" spans="2:65" s="79" customFormat="1" ht="24" customHeight="1" x14ac:dyDescent="0.2">
      <c r="B296" s="68"/>
      <c r="C296" s="69" t="s">
        <v>653</v>
      </c>
      <c r="D296" s="69" t="s">
        <v>117</v>
      </c>
      <c r="E296" s="70" t="s">
        <v>654</v>
      </c>
      <c r="F296" s="71" t="s">
        <v>655</v>
      </c>
      <c r="G296" s="72" t="s">
        <v>129</v>
      </c>
      <c r="H296" s="73">
        <v>5.35</v>
      </c>
      <c r="I296" s="73"/>
      <c r="J296" s="73">
        <f t="shared" si="141"/>
        <v>0</v>
      </c>
      <c r="K296" s="71" t="s">
        <v>1</v>
      </c>
      <c r="L296" s="74"/>
      <c r="M296" s="75" t="s">
        <v>1</v>
      </c>
      <c r="N296" s="76" t="s">
        <v>33</v>
      </c>
      <c r="O296" s="77">
        <v>0</v>
      </c>
      <c r="P296" s="77">
        <f t="shared" si="142"/>
        <v>0</v>
      </c>
      <c r="Q296" s="77">
        <v>0</v>
      </c>
      <c r="R296" s="77">
        <f t="shared" si="143"/>
        <v>0</v>
      </c>
      <c r="S296" s="77">
        <v>0</v>
      </c>
      <c r="T296" s="77">
        <f t="shared" si="144"/>
        <v>0</v>
      </c>
      <c r="U296" s="78" t="s">
        <v>1</v>
      </c>
      <c r="AR296" s="80" t="s">
        <v>79</v>
      </c>
      <c r="AT296" s="80" t="s">
        <v>117</v>
      </c>
      <c r="AU296" s="80" t="s">
        <v>121</v>
      </c>
      <c r="AY296" s="81" t="s">
        <v>114</v>
      </c>
      <c r="BE296" s="82">
        <f t="shared" si="145"/>
        <v>0</v>
      </c>
      <c r="BF296" s="82">
        <f t="shared" si="146"/>
        <v>0</v>
      </c>
      <c r="BG296" s="82">
        <f t="shared" si="147"/>
        <v>0</v>
      </c>
      <c r="BH296" s="82">
        <f t="shared" si="148"/>
        <v>0</v>
      </c>
      <c r="BI296" s="82">
        <f t="shared" si="149"/>
        <v>0</v>
      </c>
      <c r="BJ296" s="81" t="s">
        <v>121</v>
      </c>
      <c r="BK296" s="83">
        <f t="shared" si="150"/>
        <v>0</v>
      </c>
      <c r="BL296" s="81" t="s">
        <v>79</v>
      </c>
      <c r="BM296" s="80" t="s">
        <v>563</v>
      </c>
    </row>
    <row r="297" spans="2:65" s="79" customFormat="1" ht="24" customHeight="1" x14ac:dyDescent="0.2">
      <c r="B297" s="68"/>
      <c r="C297" s="164" t="s">
        <v>656</v>
      </c>
      <c r="D297" s="164" t="s">
        <v>372</v>
      </c>
      <c r="E297" s="165" t="s">
        <v>657</v>
      </c>
      <c r="F297" s="166" t="s">
        <v>658</v>
      </c>
      <c r="G297" s="167" t="s">
        <v>129</v>
      </c>
      <c r="H297" s="168">
        <v>5.8849999999999998</v>
      </c>
      <c r="I297" s="168"/>
      <c r="J297" s="168">
        <f t="shared" si="141"/>
        <v>0</v>
      </c>
      <c r="K297" s="166" t="s">
        <v>1</v>
      </c>
      <c r="L297" s="169"/>
      <c r="M297" s="170" t="s">
        <v>1</v>
      </c>
      <c r="N297" s="171" t="s">
        <v>33</v>
      </c>
      <c r="O297" s="77">
        <v>0</v>
      </c>
      <c r="P297" s="77">
        <f t="shared" si="142"/>
        <v>0</v>
      </c>
      <c r="Q297" s="77">
        <v>0</v>
      </c>
      <c r="R297" s="77">
        <f t="shared" si="143"/>
        <v>0</v>
      </c>
      <c r="S297" s="77">
        <v>0</v>
      </c>
      <c r="T297" s="77">
        <f t="shared" si="144"/>
        <v>0</v>
      </c>
      <c r="U297" s="78" t="s">
        <v>1</v>
      </c>
      <c r="AR297" s="80" t="s">
        <v>130</v>
      </c>
      <c r="AT297" s="80" t="s">
        <v>372</v>
      </c>
      <c r="AU297" s="80" t="s">
        <v>121</v>
      </c>
      <c r="AY297" s="81" t="s">
        <v>114</v>
      </c>
      <c r="BE297" s="82">
        <f t="shared" si="145"/>
        <v>0</v>
      </c>
      <c r="BF297" s="82">
        <f t="shared" si="146"/>
        <v>0</v>
      </c>
      <c r="BG297" s="82">
        <f t="shared" si="147"/>
        <v>0</v>
      </c>
      <c r="BH297" s="82">
        <f t="shared" si="148"/>
        <v>0</v>
      </c>
      <c r="BI297" s="82">
        <f t="shared" si="149"/>
        <v>0</v>
      </c>
      <c r="BJ297" s="81" t="s">
        <v>121</v>
      </c>
      <c r="BK297" s="83">
        <f t="shared" si="150"/>
        <v>0</v>
      </c>
      <c r="BL297" s="81" t="s">
        <v>79</v>
      </c>
      <c r="BM297" s="80" t="s">
        <v>535</v>
      </c>
    </row>
    <row r="298" spans="2:65" s="79" customFormat="1" ht="24" customHeight="1" x14ac:dyDescent="0.2">
      <c r="B298" s="68"/>
      <c r="C298" s="69" t="s">
        <v>659</v>
      </c>
      <c r="D298" s="69" t="s">
        <v>117</v>
      </c>
      <c r="E298" s="70" t="s">
        <v>660</v>
      </c>
      <c r="F298" s="71" t="s">
        <v>661</v>
      </c>
      <c r="G298" s="72" t="s">
        <v>120</v>
      </c>
      <c r="H298" s="73">
        <v>0.93</v>
      </c>
      <c r="I298" s="73"/>
      <c r="J298" s="73">
        <f t="shared" si="141"/>
        <v>0</v>
      </c>
      <c r="K298" s="71" t="s">
        <v>1</v>
      </c>
      <c r="L298" s="74"/>
      <c r="M298" s="75" t="s">
        <v>1</v>
      </c>
      <c r="N298" s="76" t="s">
        <v>33</v>
      </c>
      <c r="O298" s="77">
        <v>0</v>
      </c>
      <c r="P298" s="77">
        <f t="shared" si="142"/>
        <v>0</v>
      </c>
      <c r="Q298" s="77">
        <v>0</v>
      </c>
      <c r="R298" s="77">
        <f t="shared" si="143"/>
        <v>0</v>
      </c>
      <c r="S298" s="77">
        <v>0</v>
      </c>
      <c r="T298" s="77">
        <f t="shared" si="144"/>
        <v>0</v>
      </c>
      <c r="U298" s="78" t="s">
        <v>1</v>
      </c>
      <c r="AR298" s="80" t="s">
        <v>79</v>
      </c>
      <c r="AT298" s="80" t="s">
        <v>117</v>
      </c>
      <c r="AU298" s="80" t="s">
        <v>121</v>
      </c>
      <c r="AY298" s="81" t="s">
        <v>114</v>
      </c>
      <c r="BE298" s="82">
        <f t="shared" si="145"/>
        <v>0</v>
      </c>
      <c r="BF298" s="82">
        <f t="shared" si="146"/>
        <v>0</v>
      </c>
      <c r="BG298" s="82">
        <f t="shared" si="147"/>
        <v>0</v>
      </c>
      <c r="BH298" s="82">
        <f t="shared" si="148"/>
        <v>0</v>
      </c>
      <c r="BI298" s="82">
        <f t="shared" si="149"/>
        <v>0</v>
      </c>
      <c r="BJ298" s="81" t="s">
        <v>121</v>
      </c>
      <c r="BK298" s="83">
        <f t="shared" si="150"/>
        <v>0</v>
      </c>
      <c r="BL298" s="81" t="s">
        <v>79</v>
      </c>
      <c r="BM298" s="80" t="s">
        <v>607</v>
      </c>
    </row>
    <row r="299" spans="2:65" s="79" customFormat="1" ht="24" customHeight="1" x14ac:dyDescent="0.2">
      <c r="B299" s="68"/>
      <c r="C299" s="69" t="s">
        <v>662</v>
      </c>
      <c r="D299" s="69" t="s">
        <v>117</v>
      </c>
      <c r="E299" s="70" t="s">
        <v>663</v>
      </c>
      <c r="F299" s="71" t="s">
        <v>664</v>
      </c>
      <c r="G299" s="72" t="s">
        <v>175</v>
      </c>
      <c r="H299" s="73">
        <v>9.85</v>
      </c>
      <c r="I299" s="73"/>
      <c r="J299" s="73">
        <f t="shared" si="141"/>
        <v>0</v>
      </c>
      <c r="K299" s="71" t="s">
        <v>160</v>
      </c>
      <c r="L299" s="74"/>
      <c r="M299" s="75" t="s">
        <v>1</v>
      </c>
      <c r="N299" s="76" t="s">
        <v>33</v>
      </c>
      <c r="O299" s="77">
        <v>1.7130000000000001</v>
      </c>
      <c r="P299" s="77">
        <f t="shared" si="142"/>
        <v>16.873049999999999</v>
      </c>
      <c r="Q299" s="77">
        <v>0</v>
      </c>
      <c r="R299" s="77">
        <f t="shared" si="143"/>
        <v>0</v>
      </c>
      <c r="S299" s="77">
        <v>0</v>
      </c>
      <c r="T299" s="77">
        <f t="shared" si="144"/>
        <v>0</v>
      </c>
      <c r="U299" s="78" t="s">
        <v>1</v>
      </c>
      <c r="AR299" s="80" t="s">
        <v>79</v>
      </c>
      <c r="AT299" s="80" t="s">
        <v>117</v>
      </c>
      <c r="AU299" s="80" t="s">
        <v>121</v>
      </c>
      <c r="AY299" s="81" t="s">
        <v>114</v>
      </c>
      <c r="BE299" s="82">
        <f t="shared" si="145"/>
        <v>0</v>
      </c>
      <c r="BF299" s="82">
        <f t="shared" si="146"/>
        <v>0</v>
      </c>
      <c r="BG299" s="82">
        <f t="shared" si="147"/>
        <v>0</v>
      </c>
      <c r="BH299" s="82">
        <f t="shared" si="148"/>
        <v>0</v>
      </c>
      <c r="BI299" s="82">
        <f t="shared" si="149"/>
        <v>0</v>
      </c>
      <c r="BJ299" s="81" t="s">
        <v>121</v>
      </c>
      <c r="BK299" s="83">
        <f t="shared" si="150"/>
        <v>0</v>
      </c>
      <c r="BL299" s="81" t="s">
        <v>79</v>
      </c>
      <c r="BM299" s="80" t="s">
        <v>665</v>
      </c>
    </row>
    <row r="300" spans="2:65" s="152" customFormat="1" ht="22.9" customHeight="1" x14ac:dyDescent="0.2">
      <c r="B300" s="151"/>
      <c r="D300" s="153" t="s">
        <v>66</v>
      </c>
      <c r="E300" s="162" t="s">
        <v>234</v>
      </c>
      <c r="F300" s="162" t="s">
        <v>235</v>
      </c>
      <c r="J300" s="163">
        <f>BK300</f>
        <v>0</v>
      </c>
      <c r="L300" s="151"/>
      <c r="M300" s="156"/>
      <c r="N300" s="157"/>
      <c r="O300" s="157"/>
      <c r="P300" s="158">
        <f>SUM(P301:P303)</f>
        <v>0</v>
      </c>
      <c r="Q300" s="157"/>
      <c r="R300" s="158">
        <f>SUM(R301:R303)</f>
        <v>0</v>
      </c>
      <c r="S300" s="157"/>
      <c r="T300" s="158">
        <f>SUM(T301:T303)</f>
        <v>0</v>
      </c>
      <c r="U300" s="159"/>
      <c r="AR300" s="153" t="s">
        <v>11</v>
      </c>
      <c r="AT300" s="160" t="s">
        <v>66</v>
      </c>
      <c r="AU300" s="160" t="s">
        <v>11</v>
      </c>
      <c r="AY300" s="153" t="s">
        <v>114</v>
      </c>
      <c r="BK300" s="161">
        <f>SUM(BK301:BK303)</f>
        <v>0</v>
      </c>
    </row>
    <row r="301" spans="2:65" s="79" customFormat="1" ht="36" customHeight="1" x14ac:dyDescent="0.2">
      <c r="B301" s="68"/>
      <c r="C301" s="69" t="s">
        <v>475</v>
      </c>
      <c r="D301" s="69" t="s">
        <v>117</v>
      </c>
      <c r="E301" s="70" t="s">
        <v>666</v>
      </c>
      <c r="F301" s="71" t="s">
        <v>1021</v>
      </c>
      <c r="G301" s="72" t="s">
        <v>129</v>
      </c>
      <c r="H301" s="73">
        <v>9.5079999999999991</v>
      </c>
      <c r="I301" s="73"/>
      <c r="J301" s="73">
        <f>ROUND(I301*H301,3)</f>
        <v>0</v>
      </c>
      <c r="K301" s="71" t="s">
        <v>1</v>
      </c>
      <c r="L301" s="74"/>
      <c r="M301" s="75" t="s">
        <v>1</v>
      </c>
      <c r="N301" s="76" t="s">
        <v>33</v>
      </c>
      <c r="O301" s="77">
        <v>0</v>
      </c>
      <c r="P301" s="77">
        <f>O301*H301</f>
        <v>0</v>
      </c>
      <c r="Q301" s="77">
        <v>0</v>
      </c>
      <c r="R301" s="77">
        <f>Q301*H301</f>
        <v>0</v>
      </c>
      <c r="S301" s="77">
        <v>0</v>
      </c>
      <c r="T301" s="77">
        <f>S301*H301</f>
        <v>0</v>
      </c>
      <c r="U301" s="78" t="s">
        <v>1</v>
      </c>
      <c r="AR301" s="80" t="s">
        <v>79</v>
      </c>
      <c r="AT301" s="80" t="s">
        <v>117</v>
      </c>
      <c r="AU301" s="80" t="s">
        <v>121</v>
      </c>
      <c r="AY301" s="81" t="s">
        <v>114</v>
      </c>
      <c r="BE301" s="82">
        <f>IF(N301="základná",J301,0)</f>
        <v>0</v>
      </c>
      <c r="BF301" s="82">
        <f>IF(N301="znížená",J301,0)</f>
        <v>0</v>
      </c>
      <c r="BG301" s="82">
        <f>IF(N301="zákl. prenesená",J301,0)</f>
        <v>0</v>
      </c>
      <c r="BH301" s="82">
        <f>IF(N301="zníž. prenesená",J301,0)</f>
        <v>0</v>
      </c>
      <c r="BI301" s="82">
        <f>IF(N301="nulová",J301,0)</f>
        <v>0</v>
      </c>
      <c r="BJ301" s="81" t="s">
        <v>121</v>
      </c>
      <c r="BK301" s="83">
        <f>ROUND(I301*H301,3)</f>
        <v>0</v>
      </c>
      <c r="BL301" s="81" t="s">
        <v>79</v>
      </c>
      <c r="BM301" s="80" t="s">
        <v>619</v>
      </c>
    </row>
    <row r="302" spans="2:65" s="79" customFormat="1" ht="48.75" customHeight="1" x14ac:dyDescent="0.2">
      <c r="B302" s="68"/>
      <c r="C302" s="69" t="s">
        <v>429</v>
      </c>
      <c r="D302" s="69" t="s">
        <v>117</v>
      </c>
      <c r="E302" s="70" t="s">
        <v>667</v>
      </c>
      <c r="F302" s="71" t="s">
        <v>1020</v>
      </c>
      <c r="G302" s="72" t="s">
        <v>129</v>
      </c>
      <c r="H302" s="73">
        <v>163.72999999999999</v>
      </c>
      <c r="I302" s="73"/>
      <c r="J302" s="73">
        <f>ROUND(I302*H302,3)</f>
        <v>0</v>
      </c>
      <c r="K302" s="71" t="s">
        <v>1</v>
      </c>
      <c r="L302" s="74"/>
      <c r="M302" s="75" t="s">
        <v>1</v>
      </c>
      <c r="N302" s="76" t="s">
        <v>33</v>
      </c>
      <c r="O302" s="77">
        <v>0</v>
      </c>
      <c r="P302" s="77">
        <f>O302*H302</f>
        <v>0</v>
      </c>
      <c r="Q302" s="77">
        <v>0</v>
      </c>
      <c r="R302" s="77">
        <f>Q302*H302</f>
        <v>0</v>
      </c>
      <c r="S302" s="77">
        <v>0</v>
      </c>
      <c r="T302" s="77">
        <f>S302*H302</f>
        <v>0</v>
      </c>
      <c r="U302" s="78" t="s">
        <v>1</v>
      </c>
      <c r="AR302" s="80" t="s">
        <v>79</v>
      </c>
      <c r="AT302" s="80" t="s">
        <v>117</v>
      </c>
      <c r="AU302" s="80" t="s">
        <v>121</v>
      </c>
      <c r="AY302" s="81" t="s">
        <v>114</v>
      </c>
      <c r="BE302" s="82">
        <f>IF(N302="základná",J302,0)</f>
        <v>0</v>
      </c>
      <c r="BF302" s="82">
        <f>IF(N302="znížená",J302,0)</f>
        <v>0</v>
      </c>
      <c r="BG302" s="82">
        <f>IF(N302="zákl. prenesená",J302,0)</f>
        <v>0</v>
      </c>
      <c r="BH302" s="82">
        <f>IF(N302="zníž. prenesená",J302,0)</f>
        <v>0</v>
      </c>
      <c r="BI302" s="82">
        <f>IF(N302="nulová",J302,0)</f>
        <v>0</v>
      </c>
      <c r="BJ302" s="81" t="s">
        <v>121</v>
      </c>
      <c r="BK302" s="83">
        <f>ROUND(I302*H302,3)</f>
        <v>0</v>
      </c>
      <c r="BL302" s="81" t="s">
        <v>79</v>
      </c>
      <c r="BM302" s="80" t="s">
        <v>631</v>
      </c>
    </row>
    <row r="303" spans="2:65" s="79" customFormat="1" ht="24" customHeight="1" x14ac:dyDescent="0.2">
      <c r="B303" s="68"/>
      <c r="C303" s="69" t="s">
        <v>668</v>
      </c>
      <c r="D303" s="69" t="s">
        <v>117</v>
      </c>
      <c r="E303" s="70" t="s">
        <v>669</v>
      </c>
      <c r="F303" s="71" t="s">
        <v>670</v>
      </c>
      <c r="G303" s="72" t="s">
        <v>175</v>
      </c>
      <c r="H303" s="73">
        <v>5.1230000000000002</v>
      </c>
      <c r="I303" s="73"/>
      <c r="J303" s="73">
        <f>ROUND(I303*H303,3)</f>
        <v>0</v>
      </c>
      <c r="K303" s="71" t="s">
        <v>1</v>
      </c>
      <c r="L303" s="74"/>
      <c r="M303" s="75" t="s">
        <v>1</v>
      </c>
      <c r="N303" s="76" t="s">
        <v>33</v>
      </c>
      <c r="O303" s="77">
        <v>0</v>
      </c>
      <c r="P303" s="77">
        <f>O303*H303</f>
        <v>0</v>
      </c>
      <c r="Q303" s="77">
        <v>0</v>
      </c>
      <c r="R303" s="77">
        <f>Q303*H303</f>
        <v>0</v>
      </c>
      <c r="S303" s="77">
        <v>0</v>
      </c>
      <c r="T303" s="77">
        <f>S303*H303</f>
        <v>0</v>
      </c>
      <c r="U303" s="78" t="s">
        <v>1</v>
      </c>
      <c r="AR303" s="80" t="s">
        <v>79</v>
      </c>
      <c r="AT303" s="80" t="s">
        <v>117</v>
      </c>
      <c r="AU303" s="80" t="s">
        <v>121</v>
      </c>
      <c r="AY303" s="81" t="s">
        <v>114</v>
      </c>
      <c r="BE303" s="82">
        <f>IF(N303="základná",J303,0)</f>
        <v>0</v>
      </c>
      <c r="BF303" s="82">
        <f>IF(N303="znížená",J303,0)</f>
        <v>0</v>
      </c>
      <c r="BG303" s="82">
        <f>IF(N303="zákl. prenesená",J303,0)</f>
        <v>0</v>
      </c>
      <c r="BH303" s="82">
        <f>IF(N303="zníž. prenesená",J303,0)</f>
        <v>0</v>
      </c>
      <c r="BI303" s="82">
        <f>IF(N303="nulová",J303,0)</f>
        <v>0</v>
      </c>
      <c r="BJ303" s="81" t="s">
        <v>121</v>
      </c>
      <c r="BK303" s="83">
        <f>ROUND(I303*H303,3)</f>
        <v>0</v>
      </c>
      <c r="BL303" s="81" t="s">
        <v>79</v>
      </c>
      <c r="BM303" s="80" t="s">
        <v>649</v>
      </c>
    </row>
    <row r="304" spans="2:65" s="152" customFormat="1" ht="22.9" customHeight="1" x14ac:dyDescent="0.2">
      <c r="B304" s="151"/>
      <c r="D304" s="153" t="s">
        <v>66</v>
      </c>
      <c r="E304" s="162" t="s">
        <v>239</v>
      </c>
      <c r="F304" s="162" t="s">
        <v>240</v>
      </c>
      <c r="J304" s="163">
        <f>BK304</f>
        <v>0</v>
      </c>
      <c r="L304" s="151"/>
      <c r="M304" s="156"/>
      <c r="N304" s="157"/>
      <c r="O304" s="157"/>
      <c r="P304" s="158">
        <f>SUM(P305:P320)</f>
        <v>181.65821800000001</v>
      </c>
      <c r="Q304" s="157"/>
      <c r="R304" s="158">
        <f>SUM(R305:R320)</f>
        <v>9.1914999999999997E-2</v>
      </c>
      <c r="S304" s="157"/>
      <c r="T304" s="158">
        <f>SUM(T305:T320)</f>
        <v>0</v>
      </c>
      <c r="U304" s="159"/>
      <c r="AR304" s="153" t="s">
        <v>11</v>
      </c>
      <c r="AT304" s="160" t="s">
        <v>66</v>
      </c>
      <c r="AU304" s="160" t="s">
        <v>11</v>
      </c>
      <c r="AY304" s="153" t="s">
        <v>114</v>
      </c>
      <c r="BK304" s="161">
        <f>SUM(BK305:BK320)</f>
        <v>0</v>
      </c>
    </row>
    <row r="305" spans="2:65" s="79" customFormat="1" ht="24" customHeight="1" x14ac:dyDescent="0.2">
      <c r="B305" s="68"/>
      <c r="C305" s="69" t="s">
        <v>671</v>
      </c>
      <c r="D305" s="69" t="s">
        <v>117</v>
      </c>
      <c r="E305" s="70" t="s">
        <v>672</v>
      </c>
      <c r="F305" s="71" t="s">
        <v>673</v>
      </c>
      <c r="G305" s="72" t="s">
        <v>137</v>
      </c>
      <c r="H305" s="73">
        <v>32.25</v>
      </c>
      <c r="I305" s="73"/>
      <c r="J305" s="73">
        <f t="shared" ref="J305:J320" si="151">ROUND(I305*H305,3)</f>
        <v>0</v>
      </c>
      <c r="K305" s="71" t="s">
        <v>1</v>
      </c>
      <c r="L305" s="74"/>
      <c r="M305" s="75" t="s">
        <v>1</v>
      </c>
      <c r="N305" s="76" t="s">
        <v>33</v>
      </c>
      <c r="O305" s="77">
        <v>0</v>
      </c>
      <c r="P305" s="77">
        <f t="shared" ref="P305:P320" si="152">O305*H305</f>
        <v>0</v>
      </c>
      <c r="Q305" s="77">
        <v>0</v>
      </c>
      <c r="R305" s="77">
        <f t="shared" ref="R305:R320" si="153">Q305*H305</f>
        <v>0</v>
      </c>
      <c r="S305" s="77">
        <v>0</v>
      </c>
      <c r="T305" s="77">
        <f t="shared" ref="T305:T320" si="154">S305*H305</f>
        <v>0</v>
      </c>
      <c r="U305" s="78" t="s">
        <v>1</v>
      </c>
      <c r="AR305" s="80" t="s">
        <v>79</v>
      </c>
      <c r="AT305" s="80" t="s">
        <v>117</v>
      </c>
      <c r="AU305" s="80" t="s">
        <v>121</v>
      </c>
      <c r="AY305" s="81" t="s">
        <v>114</v>
      </c>
      <c r="BE305" s="82">
        <f t="shared" ref="BE305:BE320" si="155">IF(N305="základná",J305,0)</f>
        <v>0</v>
      </c>
      <c r="BF305" s="82">
        <f t="shared" ref="BF305:BF320" si="156">IF(N305="znížená",J305,0)</f>
        <v>0</v>
      </c>
      <c r="BG305" s="82">
        <f t="shared" ref="BG305:BG320" si="157">IF(N305="zákl. prenesená",J305,0)</f>
        <v>0</v>
      </c>
      <c r="BH305" s="82">
        <f t="shared" ref="BH305:BH320" si="158">IF(N305="zníž. prenesená",J305,0)</f>
        <v>0</v>
      </c>
      <c r="BI305" s="82">
        <f t="shared" ref="BI305:BI320" si="159">IF(N305="nulová",J305,0)</f>
        <v>0</v>
      </c>
      <c r="BJ305" s="81" t="s">
        <v>121</v>
      </c>
      <c r="BK305" s="83">
        <f t="shared" ref="BK305:BK320" si="160">ROUND(I305*H305,3)</f>
        <v>0</v>
      </c>
      <c r="BL305" s="81" t="s">
        <v>79</v>
      </c>
      <c r="BM305" s="80" t="s">
        <v>674</v>
      </c>
    </row>
    <row r="306" spans="2:65" s="79" customFormat="1" ht="24" customHeight="1" x14ac:dyDescent="0.2">
      <c r="B306" s="68"/>
      <c r="C306" s="69" t="s">
        <v>675</v>
      </c>
      <c r="D306" s="69" t="s">
        <v>117</v>
      </c>
      <c r="E306" s="70" t="s">
        <v>676</v>
      </c>
      <c r="F306" s="71" t="s">
        <v>677</v>
      </c>
      <c r="G306" s="72" t="s">
        <v>137</v>
      </c>
      <c r="H306" s="73">
        <v>61.77</v>
      </c>
      <c r="I306" s="73"/>
      <c r="J306" s="73">
        <f t="shared" si="151"/>
        <v>0</v>
      </c>
      <c r="K306" s="71" t="s">
        <v>1</v>
      </c>
      <c r="L306" s="74"/>
      <c r="M306" s="75" t="s">
        <v>1</v>
      </c>
      <c r="N306" s="76" t="s">
        <v>33</v>
      </c>
      <c r="O306" s="77">
        <v>0</v>
      </c>
      <c r="P306" s="77">
        <f t="shared" si="152"/>
        <v>0</v>
      </c>
      <c r="Q306" s="77">
        <v>0</v>
      </c>
      <c r="R306" s="77">
        <f t="shared" si="153"/>
        <v>0</v>
      </c>
      <c r="S306" s="77">
        <v>0</v>
      </c>
      <c r="T306" s="77">
        <f t="shared" si="154"/>
        <v>0</v>
      </c>
      <c r="U306" s="78" t="s">
        <v>1</v>
      </c>
      <c r="AR306" s="80" t="s">
        <v>79</v>
      </c>
      <c r="AT306" s="80" t="s">
        <v>117</v>
      </c>
      <c r="AU306" s="80" t="s">
        <v>121</v>
      </c>
      <c r="AY306" s="81" t="s">
        <v>114</v>
      </c>
      <c r="BE306" s="82">
        <f t="shared" si="155"/>
        <v>0</v>
      </c>
      <c r="BF306" s="82">
        <f t="shared" si="156"/>
        <v>0</v>
      </c>
      <c r="BG306" s="82">
        <f t="shared" si="157"/>
        <v>0</v>
      </c>
      <c r="BH306" s="82">
        <f t="shared" si="158"/>
        <v>0</v>
      </c>
      <c r="BI306" s="82">
        <f t="shared" si="159"/>
        <v>0</v>
      </c>
      <c r="BJ306" s="81" t="s">
        <v>121</v>
      </c>
      <c r="BK306" s="83">
        <f t="shared" si="160"/>
        <v>0</v>
      </c>
      <c r="BL306" s="81" t="s">
        <v>79</v>
      </c>
      <c r="BM306" s="80" t="s">
        <v>678</v>
      </c>
    </row>
    <row r="307" spans="2:65" s="79" customFormat="1" ht="24" customHeight="1" x14ac:dyDescent="0.2">
      <c r="B307" s="68"/>
      <c r="C307" s="69" t="s">
        <v>433</v>
      </c>
      <c r="D307" s="69" t="s">
        <v>117</v>
      </c>
      <c r="E307" s="70" t="s">
        <v>679</v>
      </c>
      <c r="F307" s="71" t="s">
        <v>680</v>
      </c>
      <c r="G307" s="72" t="s">
        <v>137</v>
      </c>
      <c r="H307" s="73">
        <v>60.3</v>
      </c>
      <c r="I307" s="73"/>
      <c r="J307" s="73">
        <f t="shared" si="151"/>
        <v>0</v>
      </c>
      <c r="K307" s="71" t="s">
        <v>1</v>
      </c>
      <c r="L307" s="74"/>
      <c r="M307" s="75" t="s">
        <v>1</v>
      </c>
      <c r="N307" s="76" t="s">
        <v>33</v>
      </c>
      <c r="O307" s="77">
        <v>0</v>
      </c>
      <c r="P307" s="77">
        <f t="shared" si="152"/>
        <v>0</v>
      </c>
      <c r="Q307" s="77">
        <v>0</v>
      </c>
      <c r="R307" s="77">
        <f t="shared" si="153"/>
        <v>0</v>
      </c>
      <c r="S307" s="77">
        <v>0</v>
      </c>
      <c r="T307" s="77">
        <f t="shared" si="154"/>
        <v>0</v>
      </c>
      <c r="U307" s="78" t="s">
        <v>1</v>
      </c>
      <c r="AR307" s="80" t="s">
        <v>79</v>
      </c>
      <c r="AT307" s="80" t="s">
        <v>117</v>
      </c>
      <c r="AU307" s="80" t="s">
        <v>121</v>
      </c>
      <c r="AY307" s="81" t="s">
        <v>114</v>
      </c>
      <c r="BE307" s="82">
        <f t="shared" si="155"/>
        <v>0</v>
      </c>
      <c r="BF307" s="82">
        <f t="shared" si="156"/>
        <v>0</v>
      </c>
      <c r="BG307" s="82">
        <f t="shared" si="157"/>
        <v>0</v>
      </c>
      <c r="BH307" s="82">
        <f t="shared" si="158"/>
        <v>0</v>
      </c>
      <c r="BI307" s="82">
        <f t="shared" si="159"/>
        <v>0</v>
      </c>
      <c r="BJ307" s="81" t="s">
        <v>121</v>
      </c>
      <c r="BK307" s="83">
        <f t="shared" si="160"/>
        <v>0</v>
      </c>
      <c r="BL307" s="81" t="s">
        <v>79</v>
      </c>
      <c r="BM307" s="80" t="s">
        <v>675</v>
      </c>
    </row>
    <row r="308" spans="2:65" s="79" customFormat="1" ht="24" customHeight="1" x14ac:dyDescent="0.2">
      <c r="B308" s="68"/>
      <c r="C308" s="189" t="s">
        <v>681</v>
      </c>
      <c r="D308" s="189" t="s">
        <v>117</v>
      </c>
      <c r="E308" s="190" t="s">
        <v>682</v>
      </c>
      <c r="F308" s="191" t="s">
        <v>1062</v>
      </c>
      <c r="G308" s="192" t="s">
        <v>129</v>
      </c>
      <c r="H308" s="193">
        <v>4.0999999999999996</v>
      </c>
      <c r="I308" s="193"/>
      <c r="J308" s="193">
        <f t="shared" si="151"/>
        <v>0</v>
      </c>
      <c r="K308" s="71" t="s">
        <v>1</v>
      </c>
      <c r="L308" s="74"/>
      <c r="M308" s="75" t="s">
        <v>1</v>
      </c>
      <c r="N308" s="76" t="s">
        <v>33</v>
      </c>
      <c r="O308" s="77">
        <v>0</v>
      </c>
      <c r="P308" s="77">
        <f t="shared" si="152"/>
        <v>0</v>
      </c>
      <c r="Q308" s="77">
        <v>0</v>
      </c>
      <c r="R308" s="77">
        <f t="shared" si="153"/>
        <v>0</v>
      </c>
      <c r="S308" s="77">
        <v>0</v>
      </c>
      <c r="T308" s="77">
        <f t="shared" si="154"/>
        <v>0</v>
      </c>
      <c r="U308" s="78" t="s">
        <v>1</v>
      </c>
      <c r="AR308" s="80" t="s">
        <v>79</v>
      </c>
      <c r="AT308" s="80" t="s">
        <v>117</v>
      </c>
      <c r="AU308" s="80" t="s">
        <v>121</v>
      </c>
      <c r="AY308" s="81" t="s">
        <v>114</v>
      </c>
      <c r="BE308" s="82">
        <f t="shared" si="155"/>
        <v>0</v>
      </c>
      <c r="BF308" s="82">
        <f t="shared" si="156"/>
        <v>0</v>
      </c>
      <c r="BG308" s="82">
        <f t="shared" si="157"/>
        <v>0</v>
      </c>
      <c r="BH308" s="82">
        <f t="shared" si="158"/>
        <v>0</v>
      </c>
      <c r="BI308" s="82">
        <f t="shared" si="159"/>
        <v>0</v>
      </c>
      <c r="BJ308" s="81" t="s">
        <v>121</v>
      </c>
      <c r="BK308" s="83">
        <f t="shared" si="160"/>
        <v>0</v>
      </c>
      <c r="BL308" s="81" t="s">
        <v>79</v>
      </c>
      <c r="BM308" s="80" t="s">
        <v>683</v>
      </c>
    </row>
    <row r="309" spans="2:65" s="79" customFormat="1" ht="24" customHeight="1" x14ac:dyDescent="0.2">
      <c r="B309" s="68"/>
      <c r="C309" s="69" t="s">
        <v>436</v>
      </c>
      <c r="D309" s="69" t="s">
        <v>117</v>
      </c>
      <c r="E309" s="70" t="s">
        <v>684</v>
      </c>
      <c r="F309" s="71" t="s">
        <v>685</v>
      </c>
      <c r="G309" s="72" t="s">
        <v>137</v>
      </c>
      <c r="H309" s="73">
        <v>96</v>
      </c>
      <c r="I309" s="73"/>
      <c r="J309" s="73">
        <f t="shared" si="151"/>
        <v>0</v>
      </c>
      <c r="K309" s="71" t="s">
        <v>1</v>
      </c>
      <c r="L309" s="74"/>
      <c r="M309" s="75" t="s">
        <v>1</v>
      </c>
      <c r="N309" s="76" t="s">
        <v>33</v>
      </c>
      <c r="O309" s="77">
        <v>0</v>
      </c>
      <c r="P309" s="77">
        <f t="shared" si="152"/>
        <v>0</v>
      </c>
      <c r="Q309" s="77">
        <v>0</v>
      </c>
      <c r="R309" s="77">
        <f t="shared" si="153"/>
        <v>0</v>
      </c>
      <c r="S309" s="77">
        <v>0</v>
      </c>
      <c r="T309" s="77">
        <f t="shared" si="154"/>
        <v>0</v>
      </c>
      <c r="U309" s="78" t="s">
        <v>1</v>
      </c>
      <c r="AR309" s="80" t="s">
        <v>79</v>
      </c>
      <c r="AT309" s="80" t="s">
        <v>117</v>
      </c>
      <c r="AU309" s="80" t="s">
        <v>121</v>
      </c>
      <c r="AY309" s="81" t="s">
        <v>114</v>
      </c>
      <c r="BE309" s="82">
        <f t="shared" si="155"/>
        <v>0</v>
      </c>
      <c r="BF309" s="82">
        <f t="shared" si="156"/>
        <v>0</v>
      </c>
      <c r="BG309" s="82">
        <f t="shared" si="157"/>
        <v>0</v>
      </c>
      <c r="BH309" s="82">
        <f t="shared" si="158"/>
        <v>0</v>
      </c>
      <c r="BI309" s="82">
        <f t="shared" si="159"/>
        <v>0</v>
      </c>
      <c r="BJ309" s="81" t="s">
        <v>121</v>
      </c>
      <c r="BK309" s="83">
        <f t="shared" si="160"/>
        <v>0</v>
      </c>
      <c r="BL309" s="81" t="s">
        <v>79</v>
      </c>
      <c r="BM309" s="80" t="s">
        <v>686</v>
      </c>
    </row>
    <row r="310" spans="2:65" s="79" customFormat="1" ht="24" customHeight="1" x14ac:dyDescent="0.2">
      <c r="B310" s="68"/>
      <c r="C310" s="69" t="s">
        <v>687</v>
      </c>
      <c r="D310" s="69" t="s">
        <v>117</v>
      </c>
      <c r="E310" s="70" t="s">
        <v>688</v>
      </c>
      <c r="F310" s="71" t="s">
        <v>689</v>
      </c>
      <c r="G310" s="72" t="s">
        <v>137</v>
      </c>
      <c r="H310" s="73">
        <v>20.231999999999999</v>
      </c>
      <c r="I310" s="73"/>
      <c r="J310" s="73">
        <f t="shared" si="151"/>
        <v>0</v>
      </c>
      <c r="K310" s="71" t="s">
        <v>1</v>
      </c>
      <c r="L310" s="74"/>
      <c r="M310" s="75" t="s">
        <v>1</v>
      </c>
      <c r="N310" s="76" t="s">
        <v>33</v>
      </c>
      <c r="O310" s="77">
        <v>0</v>
      </c>
      <c r="P310" s="77">
        <f t="shared" si="152"/>
        <v>0</v>
      </c>
      <c r="Q310" s="77">
        <v>0</v>
      </c>
      <c r="R310" s="77">
        <f t="shared" si="153"/>
        <v>0</v>
      </c>
      <c r="S310" s="77">
        <v>0</v>
      </c>
      <c r="T310" s="77">
        <f t="shared" si="154"/>
        <v>0</v>
      </c>
      <c r="U310" s="78" t="s">
        <v>1</v>
      </c>
      <c r="AR310" s="80" t="s">
        <v>79</v>
      </c>
      <c r="AT310" s="80" t="s">
        <v>117</v>
      </c>
      <c r="AU310" s="80" t="s">
        <v>121</v>
      </c>
      <c r="AY310" s="81" t="s">
        <v>114</v>
      </c>
      <c r="BE310" s="82">
        <f t="shared" si="155"/>
        <v>0</v>
      </c>
      <c r="BF310" s="82">
        <f t="shared" si="156"/>
        <v>0</v>
      </c>
      <c r="BG310" s="82">
        <f t="shared" si="157"/>
        <v>0</v>
      </c>
      <c r="BH310" s="82">
        <f t="shared" si="158"/>
        <v>0</v>
      </c>
      <c r="BI310" s="82">
        <f t="shared" si="159"/>
        <v>0</v>
      </c>
      <c r="BJ310" s="81" t="s">
        <v>121</v>
      </c>
      <c r="BK310" s="83">
        <f t="shared" si="160"/>
        <v>0</v>
      </c>
      <c r="BL310" s="81" t="s">
        <v>79</v>
      </c>
      <c r="BM310" s="80" t="s">
        <v>690</v>
      </c>
    </row>
    <row r="311" spans="2:65" s="79" customFormat="1" ht="24" customHeight="1" x14ac:dyDescent="0.2">
      <c r="B311" s="68"/>
      <c r="C311" s="69" t="s">
        <v>691</v>
      </c>
      <c r="D311" s="69" t="s">
        <v>117</v>
      </c>
      <c r="E311" s="70" t="s">
        <v>692</v>
      </c>
      <c r="F311" s="71" t="s">
        <v>967</v>
      </c>
      <c r="G311" s="72" t="s">
        <v>137</v>
      </c>
      <c r="H311" s="73">
        <v>1.5</v>
      </c>
      <c r="I311" s="73"/>
      <c r="J311" s="73">
        <f t="shared" si="151"/>
        <v>0</v>
      </c>
      <c r="K311" s="71" t="s">
        <v>160</v>
      </c>
      <c r="L311" s="74"/>
      <c r="M311" s="75" t="s">
        <v>1</v>
      </c>
      <c r="N311" s="76" t="s">
        <v>33</v>
      </c>
      <c r="O311" s="77">
        <v>0.39211000000000001</v>
      </c>
      <c r="P311" s="77">
        <f t="shared" si="152"/>
        <v>0.58816500000000005</v>
      </c>
      <c r="Q311" s="77">
        <v>2.7E-4</v>
      </c>
      <c r="R311" s="77">
        <f t="shared" si="153"/>
        <v>4.0499999999999998E-4</v>
      </c>
      <c r="S311" s="77">
        <v>0</v>
      </c>
      <c r="T311" s="77">
        <f t="shared" si="154"/>
        <v>0</v>
      </c>
      <c r="U311" s="78" t="s">
        <v>1</v>
      </c>
      <c r="AR311" s="80" t="s">
        <v>79</v>
      </c>
      <c r="AT311" s="80" t="s">
        <v>117</v>
      </c>
      <c r="AU311" s="80" t="s">
        <v>121</v>
      </c>
      <c r="AY311" s="81" t="s">
        <v>114</v>
      </c>
      <c r="BE311" s="82">
        <f t="shared" si="155"/>
        <v>0</v>
      </c>
      <c r="BF311" s="82">
        <f t="shared" si="156"/>
        <v>0</v>
      </c>
      <c r="BG311" s="82">
        <f t="shared" si="157"/>
        <v>0</v>
      </c>
      <c r="BH311" s="82">
        <f t="shared" si="158"/>
        <v>0</v>
      </c>
      <c r="BI311" s="82">
        <f t="shared" si="159"/>
        <v>0</v>
      </c>
      <c r="BJ311" s="81" t="s">
        <v>121</v>
      </c>
      <c r="BK311" s="83">
        <f t="shared" si="160"/>
        <v>0</v>
      </c>
      <c r="BL311" s="81" t="s">
        <v>79</v>
      </c>
      <c r="BM311" s="80" t="s">
        <v>693</v>
      </c>
    </row>
    <row r="312" spans="2:65" s="79" customFormat="1" ht="24" customHeight="1" x14ac:dyDescent="0.2">
      <c r="B312" s="68"/>
      <c r="C312" s="69" t="s">
        <v>694</v>
      </c>
      <c r="D312" s="69" t="s">
        <v>117</v>
      </c>
      <c r="E312" s="70" t="s">
        <v>695</v>
      </c>
      <c r="F312" s="71" t="s">
        <v>968</v>
      </c>
      <c r="G312" s="72" t="s">
        <v>137</v>
      </c>
      <c r="H312" s="73">
        <v>3</v>
      </c>
      <c r="I312" s="73"/>
      <c r="J312" s="73">
        <f t="shared" si="151"/>
        <v>0</v>
      </c>
      <c r="K312" s="71" t="s">
        <v>160</v>
      </c>
      <c r="L312" s="74"/>
      <c r="M312" s="75" t="s">
        <v>1</v>
      </c>
      <c r="N312" s="76" t="s">
        <v>33</v>
      </c>
      <c r="O312" s="77">
        <v>0.50058999999999998</v>
      </c>
      <c r="P312" s="77">
        <f t="shared" si="152"/>
        <v>1.50177</v>
      </c>
      <c r="Q312" s="77">
        <v>2.5999999999999998E-4</v>
      </c>
      <c r="R312" s="77">
        <f t="shared" si="153"/>
        <v>7.7999999999999988E-4</v>
      </c>
      <c r="S312" s="77">
        <v>0</v>
      </c>
      <c r="T312" s="77">
        <f t="shared" si="154"/>
        <v>0</v>
      </c>
      <c r="U312" s="78" t="s">
        <v>1</v>
      </c>
      <c r="AR312" s="80" t="s">
        <v>696</v>
      </c>
      <c r="AT312" s="80" t="s">
        <v>117</v>
      </c>
      <c r="AU312" s="80" t="s">
        <v>121</v>
      </c>
      <c r="AY312" s="81" t="s">
        <v>114</v>
      </c>
      <c r="BE312" s="82">
        <f t="shared" si="155"/>
        <v>0</v>
      </c>
      <c r="BF312" s="82">
        <f t="shared" si="156"/>
        <v>0</v>
      </c>
      <c r="BG312" s="82">
        <f t="shared" si="157"/>
        <v>0</v>
      </c>
      <c r="BH312" s="82">
        <f t="shared" si="158"/>
        <v>0</v>
      </c>
      <c r="BI312" s="82">
        <f t="shared" si="159"/>
        <v>0</v>
      </c>
      <c r="BJ312" s="81" t="s">
        <v>121</v>
      </c>
      <c r="BK312" s="83">
        <f t="shared" si="160"/>
        <v>0</v>
      </c>
      <c r="BL312" s="81" t="s">
        <v>696</v>
      </c>
      <c r="BM312" s="80" t="s">
        <v>697</v>
      </c>
    </row>
    <row r="313" spans="2:65" s="79" customFormat="1" ht="24" customHeight="1" x14ac:dyDescent="0.2">
      <c r="B313" s="68"/>
      <c r="C313" s="69" t="s">
        <v>698</v>
      </c>
      <c r="D313" s="69" t="s">
        <v>117</v>
      </c>
      <c r="E313" s="70" t="s">
        <v>699</v>
      </c>
      <c r="F313" s="71" t="s">
        <v>969</v>
      </c>
      <c r="G313" s="72" t="s">
        <v>137</v>
      </c>
      <c r="H313" s="73">
        <v>3.2</v>
      </c>
      <c r="I313" s="73"/>
      <c r="J313" s="73">
        <f t="shared" si="151"/>
        <v>0</v>
      </c>
      <c r="K313" s="71" t="s">
        <v>160</v>
      </c>
      <c r="L313" s="74"/>
      <c r="M313" s="75" t="s">
        <v>1</v>
      </c>
      <c r="N313" s="76" t="s">
        <v>33</v>
      </c>
      <c r="O313" s="77">
        <v>0.69879000000000002</v>
      </c>
      <c r="P313" s="77">
        <f t="shared" si="152"/>
        <v>2.2361280000000003</v>
      </c>
      <c r="Q313" s="77">
        <v>3.5E-4</v>
      </c>
      <c r="R313" s="77">
        <f t="shared" si="153"/>
        <v>1.1200000000000001E-3</v>
      </c>
      <c r="S313" s="77">
        <v>0</v>
      </c>
      <c r="T313" s="77">
        <f t="shared" si="154"/>
        <v>0</v>
      </c>
      <c r="U313" s="78" t="s">
        <v>1</v>
      </c>
      <c r="AR313" s="80" t="s">
        <v>79</v>
      </c>
      <c r="AT313" s="80" t="s">
        <v>117</v>
      </c>
      <c r="AU313" s="80" t="s">
        <v>121</v>
      </c>
      <c r="AY313" s="81" t="s">
        <v>114</v>
      </c>
      <c r="BE313" s="82">
        <f t="shared" si="155"/>
        <v>0</v>
      </c>
      <c r="BF313" s="82">
        <f t="shared" si="156"/>
        <v>0</v>
      </c>
      <c r="BG313" s="82">
        <f t="shared" si="157"/>
        <v>0</v>
      </c>
      <c r="BH313" s="82">
        <f t="shared" si="158"/>
        <v>0</v>
      </c>
      <c r="BI313" s="82">
        <f t="shared" si="159"/>
        <v>0</v>
      </c>
      <c r="BJ313" s="81" t="s">
        <v>121</v>
      </c>
      <c r="BK313" s="83">
        <f t="shared" si="160"/>
        <v>0</v>
      </c>
      <c r="BL313" s="81" t="s">
        <v>79</v>
      </c>
      <c r="BM313" s="80" t="s">
        <v>700</v>
      </c>
    </row>
    <row r="314" spans="2:65" s="79" customFormat="1" ht="24" customHeight="1" x14ac:dyDescent="0.2">
      <c r="B314" s="68"/>
      <c r="C314" s="69" t="s">
        <v>701</v>
      </c>
      <c r="D314" s="69" t="s">
        <v>117</v>
      </c>
      <c r="E314" s="70" t="s">
        <v>702</v>
      </c>
      <c r="F314" s="71" t="s">
        <v>703</v>
      </c>
      <c r="G314" s="72" t="s">
        <v>137</v>
      </c>
      <c r="H314" s="73">
        <v>50.5</v>
      </c>
      <c r="I314" s="73"/>
      <c r="J314" s="73">
        <f t="shared" si="151"/>
        <v>0</v>
      </c>
      <c r="K314" s="71" t="s">
        <v>160</v>
      </c>
      <c r="L314" s="74"/>
      <c r="M314" s="75" t="s">
        <v>1</v>
      </c>
      <c r="N314" s="76" t="s">
        <v>33</v>
      </c>
      <c r="O314" s="77">
        <v>1.1613100000000001</v>
      </c>
      <c r="P314" s="77">
        <f t="shared" si="152"/>
        <v>58.646155</v>
      </c>
      <c r="Q314" s="77">
        <v>5.8E-4</v>
      </c>
      <c r="R314" s="77">
        <f t="shared" si="153"/>
        <v>2.929E-2</v>
      </c>
      <c r="S314" s="77">
        <v>0</v>
      </c>
      <c r="T314" s="77">
        <f t="shared" si="154"/>
        <v>0</v>
      </c>
      <c r="U314" s="78" t="s">
        <v>1</v>
      </c>
      <c r="AR314" s="80" t="s">
        <v>79</v>
      </c>
      <c r="AT314" s="80" t="s">
        <v>117</v>
      </c>
      <c r="AU314" s="80" t="s">
        <v>121</v>
      </c>
      <c r="AY314" s="81" t="s">
        <v>114</v>
      </c>
      <c r="BE314" s="82">
        <f t="shared" si="155"/>
        <v>0</v>
      </c>
      <c r="BF314" s="82">
        <f t="shared" si="156"/>
        <v>0</v>
      </c>
      <c r="BG314" s="82">
        <f t="shared" si="157"/>
        <v>0</v>
      </c>
      <c r="BH314" s="82">
        <f t="shared" si="158"/>
        <v>0</v>
      </c>
      <c r="BI314" s="82">
        <f t="shared" si="159"/>
        <v>0</v>
      </c>
      <c r="BJ314" s="81" t="s">
        <v>121</v>
      </c>
      <c r="BK314" s="83">
        <f t="shared" si="160"/>
        <v>0</v>
      </c>
      <c r="BL314" s="81" t="s">
        <v>79</v>
      </c>
      <c r="BM314" s="80" t="s">
        <v>704</v>
      </c>
    </row>
    <row r="315" spans="2:65" s="79" customFormat="1" ht="24" customHeight="1" x14ac:dyDescent="0.2">
      <c r="B315" s="68"/>
      <c r="C315" s="69" t="s">
        <v>705</v>
      </c>
      <c r="D315" s="69" t="s">
        <v>117</v>
      </c>
      <c r="E315" s="70" t="s">
        <v>706</v>
      </c>
      <c r="F315" s="71" t="s">
        <v>970</v>
      </c>
      <c r="G315" s="72" t="s">
        <v>137</v>
      </c>
      <c r="H315" s="73">
        <v>68</v>
      </c>
      <c r="I315" s="73"/>
      <c r="J315" s="73">
        <f t="shared" si="151"/>
        <v>0</v>
      </c>
      <c r="K315" s="71" t="s">
        <v>1</v>
      </c>
      <c r="L315" s="74"/>
      <c r="M315" s="75" t="s">
        <v>1</v>
      </c>
      <c r="N315" s="76" t="s">
        <v>33</v>
      </c>
      <c r="O315" s="77">
        <v>0.50058999999999998</v>
      </c>
      <c r="P315" s="77">
        <f t="shared" si="152"/>
        <v>34.040120000000002</v>
      </c>
      <c r="Q315" s="77">
        <v>2.5999999999999998E-4</v>
      </c>
      <c r="R315" s="77">
        <f t="shared" si="153"/>
        <v>1.7679999999999998E-2</v>
      </c>
      <c r="S315" s="77">
        <v>0</v>
      </c>
      <c r="T315" s="77">
        <f t="shared" si="154"/>
        <v>0</v>
      </c>
      <c r="U315" s="78" t="s">
        <v>1</v>
      </c>
      <c r="AR315" s="80" t="s">
        <v>79</v>
      </c>
      <c r="AT315" s="80" t="s">
        <v>117</v>
      </c>
      <c r="AU315" s="80" t="s">
        <v>121</v>
      </c>
      <c r="AY315" s="81" t="s">
        <v>114</v>
      </c>
      <c r="BE315" s="82">
        <f t="shared" si="155"/>
        <v>0</v>
      </c>
      <c r="BF315" s="82">
        <f t="shared" si="156"/>
        <v>0</v>
      </c>
      <c r="BG315" s="82">
        <f t="shared" si="157"/>
        <v>0</v>
      </c>
      <c r="BH315" s="82">
        <f t="shared" si="158"/>
        <v>0</v>
      </c>
      <c r="BI315" s="82">
        <f t="shared" si="159"/>
        <v>0</v>
      </c>
      <c r="BJ315" s="81" t="s">
        <v>121</v>
      </c>
      <c r="BK315" s="83">
        <f t="shared" si="160"/>
        <v>0</v>
      </c>
      <c r="BL315" s="81" t="s">
        <v>79</v>
      </c>
      <c r="BM315" s="80" t="s">
        <v>707</v>
      </c>
    </row>
    <row r="316" spans="2:65" s="79" customFormat="1" ht="24" customHeight="1" x14ac:dyDescent="0.2">
      <c r="B316" s="68"/>
      <c r="C316" s="69" t="s">
        <v>708</v>
      </c>
      <c r="D316" s="69" t="s">
        <v>117</v>
      </c>
      <c r="E316" s="70" t="s">
        <v>709</v>
      </c>
      <c r="F316" s="71" t="s">
        <v>971</v>
      </c>
      <c r="G316" s="72" t="s">
        <v>137</v>
      </c>
      <c r="H316" s="73">
        <v>80</v>
      </c>
      <c r="I316" s="73"/>
      <c r="J316" s="73">
        <f t="shared" si="151"/>
        <v>0</v>
      </c>
      <c r="K316" s="71" t="s">
        <v>1</v>
      </c>
      <c r="L316" s="74"/>
      <c r="M316" s="75" t="s">
        <v>1</v>
      </c>
      <c r="N316" s="76" t="s">
        <v>33</v>
      </c>
      <c r="O316" s="77">
        <v>0.50058999999999998</v>
      </c>
      <c r="P316" s="77">
        <f t="shared" si="152"/>
        <v>40.047199999999997</v>
      </c>
      <c r="Q316" s="77">
        <v>2.5999999999999998E-4</v>
      </c>
      <c r="R316" s="77">
        <f t="shared" si="153"/>
        <v>2.0799999999999999E-2</v>
      </c>
      <c r="S316" s="77">
        <v>0</v>
      </c>
      <c r="T316" s="77">
        <f t="shared" si="154"/>
        <v>0</v>
      </c>
      <c r="U316" s="78" t="s">
        <v>1</v>
      </c>
      <c r="AR316" s="80" t="s">
        <v>79</v>
      </c>
      <c r="AT316" s="80" t="s">
        <v>117</v>
      </c>
      <c r="AU316" s="80" t="s">
        <v>121</v>
      </c>
      <c r="AY316" s="81" t="s">
        <v>114</v>
      </c>
      <c r="BE316" s="82">
        <f t="shared" si="155"/>
        <v>0</v>
      </c>
      <c r="BF316" s="82">
        <f t="shared" si="156"/>
        <v>0</v>
      </c>
      <c r="BG316" s="82">
        <f t="shared" si="157"/>
        <v>0</v>
      </c>
      <c r="BH316" s="82">
        <f t="shared" si="158"/>
        <v>0</v>
      </c>
      <c r="BI316" s="82">
        <f t="shared" si="159"/>
        <v>0</v>
      </c>
      <c r="BJ316" s="81" t="s">
        <v>121</v>
      </c>
      <c r="BK316" s="83">
        <f t="shared" si="160"/>
        <v>0</v>
      </c>
      <c r="BL316" s="81" t="s">
        <v>79</v>
      </c>
      <c r="BM316" s="80" t="s">
        <v>710</v>
      </c>
    </row>
    <row r="317" spans="2:65" s="178" customFormat="1" ht="24" customHeight="1" x14ac:dyDescent="0.2">
      <c r="B317" s="68"/>
      <c r="C317" s="69">
        <v>238</v>
      </c>
      <c r="D317" s="69" t="s">
        <v>117</v>
      </c>
      <c r="E317" s="70" t="s">
        <v>709</v>
      </c>
      <c r="F317" s="71" t="s">
        <v>1001</v>
      </c>
      <c r="G317" s="72" t="s">
        <v>137</v>
      </c>
      <c r="H317" s="73">
        <v>4</v>
      </c>
      <c r="I317" s="73"/>
      <c r="J317" s="73">
        <f t="shared" ref="J317" si="161">ROUND(I317*H317,3)</f>
        <v>0</v>
      </c>
      <c r="K317" s="71" t="s">
        <v>1</v>
      </c>
      <c r="L317" s="74"/>
      <c r="M317" s="75" t="s">
        <v>1</v>
      </c>
      <c r="N317" s="76" t="s">
        <v>33</v>
      </c>
      <c r="O317" s="77">
        <v>0.50058999999999998</v>
      </c>
      <c r="P317" s="77">
        <f t="shared" ref="P317" si="162">O317*H317</f>
        <v>2.0023599999999999</v>
      </c>
      <c r="Q317" s="77">
        <v>2.5999999999999998E-4</v>
      </c>
      <c r="R317" s="77">
        <f t="shared" ref="R317" si="163">Q317*H317</f>
        <v>1.0399999999999999E-3</v>
      </c>
      <c r="S317" s="77">
        <v>0</v>
      </c>
      <c r="T317" s="77">
        <f t="shared" ref="T317" si="164">S317*H317</f>
        <v>0</v>
      </c>
      <c r="U317" s="78" t="s">
        <v>1</v>
      </c>
      <c r="AR317" s="80" t="s">
        <v>79</v>
      </c>
      <c r="AT317" s="80" t="s">
        <v>117</v>
      </c>
      <c r="AU317" s="80" t="s">
        <v>121</v>
      </c>
      <c r="AY317" s="81" t="s">
        <v>114</v>
      </c>
      <c r="BE317" s="82">
        <f t="shared" ref="BE317" si="165">IF(N317="základná",J317,0)</f>
        <v>0</v>
      </c>
      <c r="BF317" s="82">
        <f t="shared" ref="BF317" si="166">IF(N317="znížená",J317,0)</f>
        <v>0</v>
      </c>
      <c r="BG317" s="82">
        <f t="shared" ref="BG317" si="167">IF(N317="zákl. prenesená",J317,0)</f>
        <v>0</v>
      </c>
      <c r="BH317" s="82">
        <f t="shared" ref="BH317" si="168">IF(N317="zníž. prenesená",J317,0)</f>
        <v>0</v>
      </c>
      <c r="BI317" s="82">
        <f t="shared" ref="BI317" si="169">IF(N317="nulová",J317,0)</f>
        <v>0</v>
      </c>
      <c r="BJ317" s="81" t="s">
        <v>121</v>
      </c>
      <c r="BK317" s="83">
        <f t="shared" ref="BK317" si="170">ROUND(I317*H317,3)</f>
        <v>0</v>
      </c>
      <c r="BL317" s="81" t="s">
        <v>79</v>
      </c>
      <c r="BM317" s="80" t="s">
        <v>710</v>
      </c>
    </row>
    <row r="318" spans="2:65" s="79" customFormat="1" ht="24" customHeight="1" x14ac:dyDescent="0.2">
      <c r="B318" s="68"/>
      <c r="C318" s="69" t="s">
        <v>440</v>
      </c>
      <c r="D318" s="69" t="s">
        <v>117</v>
      </c>
      <c r="E318" s="70" t="s">
        <v>711</v>
      </c>
      <c r="F318" s="71" t="s">
        <v>712</v>
      </c>
      <c r="G318" s="72" t="s">
        <v>137</v>
      </c>
      <c r="H318" s="73">
        <v>26</v>
      </c>
      <c r="I318" s="73"/>
      <c r="J318" s="73">
        <f t="shared" si="151"/>
        <v>0</v>
      </c>
      <c r="K318" s="71" t="s">
        <v>1</v>
      </c>
      <c r="L318" s="74"/>
      <c r="M318" s="75" t="s">
        <v>1</v>
      </c>
      <c r="N318" s="76" t="s">
        <v>33</v>
      </c>
      <c r="O318" s="77">
        <v>0</v>
      </c>
      <c r="P318" s="77">
        <f t="shared" si="152"/>
        <v>0</v>
      </c>
      <c r="Q318" s="77">
        <v>0</v>
      </c>
      <c r="R318" s="77">
        <f t="shared" si="153"/>
        <v>0</v>
      </c>
      <c r="S318" s="77">
        <v>0</v>
      </c>
      <c r="T318" s="77">
        <f t="shared" si="154"/>
        <v>0</v>
      </c>
      <c r="U318" s="78" t="s">
        <v>1</v>
      </c>
      <c r="AR318" s="80" t="s">
        <v>79</v>
      </c>
      <c r="AT318" s="80" t="s">
        <v>117</v>
      </c>
      <c r="AU318" s="80" t="s">
        <v>121</v>
      </c>
      <c r="AY318" s="81" t="s">
        <v>114</v>
      </c>
      <c r="BE318" s="82">
        <f t="shared" si="155"/>
        <v>0</v>
      </c>
      <c r="BF318" s="82">
        <f t="shared" si="156"/>
        <v>0</v>
      </c>
      <c r="BG318" s="82">
        <f t="shared" si="157"/>
        <v>0</v>
      </c>
      <c r="BH318" s="82">
        <f t="shared" si="158"/>
        <v>0</v>
      </c>
      <c r="BI318" s="82">
        <f t="shared" si="159"/>
        <v>0</v>
      </c>
      <c r="BJ318" s="81" t="s">
        <v>121</v>
      </c>
      <c r="BK318" s="83">
        <f t="shared" si="160"/>
        <v>0</v>
      </c>
      <c r="BL318" s="81" t="s">
        <v>79</v>
      </c>
      <c r="BM318" s="80" t="s">
        <v>713</v>
      </c>
    </row>
    <row r="319" spans="2:65" s="79" customFormat="1" ht="24" customHeight="1" x14ac:dyDescent="0.2">
      <c r="B319" s="68"/>
      <c r="C319" s="69" t="s">
        <v>714</v>
      </c>
      <c r="D319" s="69" t="s">
        <v>117</v>
      </c>
      <c r="E319" s="70" t="s">
        <v>715</v>
      </c>
      <c r="F319" s="71" t="s">
        <v>972</v>
      </c>
      <c r="G319" s="72" t="s">
        <v>137</v>
      </c>
      <c r="H319" s="73">
        <v>80</v>
      </c>
      <c r="I319" s="73"/>
      <c r="J319" s="73">
        <f t="shared" si="151"/>
        <v>0</v>
      </c>
      <c r="K319" s="71" t="s">
        <v>160</v>
      </c>
      <c r="L319" s="74"/>
      <c r="M319" s="75" t="s">
        <v>1</v>
      </c>
      <c r="N319" s="76" t="s">
        <v>33</v>
      </c>
      <c r="O319" s="77">
        <v>0.50058999999999998</v>
      </c>
      <c r="P319" s="77">
        <f t="shared" si="152"/>
        <v>40.047199999999997</v>
      </c>
      <c r="Q319" s="77">
        <v>2.5999999999999998E-4</v>
      </c>
      <c r="R319" s="77">
        <f t="shared" si="153"/>
        <v>2.0799999999999999E-2</v>
      </c>
      <c r="S319" s="77">
        <v>0</v>
      </c>
      <c r="T319" s="77">
        <f t="shared" si="154"/>
        <v>0</v>
      </c>
      <c r="U319" s="78" t="s">
        <v>1</v>
      </c>
      <c r="AR319" s="80" t="s">
        <v>79</v>
      </c>
      <c r="AT319" s="80" t="s">
        <v>117</v>
      </c>
      <c r="AU319" s="80" t="s">
        <v>121</v>
      </c>
      <c r="AY319" s="81" t="s">
        <v>114</v>
      </c>
      <c r="BE319" s="82">
        <f t="shared" si="155"/>
        <v>0</v>
      </c>
      <c r="BF319" s="82">
        <f t="shared" si="156"/>
        <v>0</v>
      </c>
      <c r="BG319" s="82">
        <f t="shared" si="157"/>
        <v>0</v>
      </c>
      <c r="BH319" s="82">
        <f t="shared" si="158"/>
        <v>0</v>
      </c>
      <c r="BI319" s="82">
        <f t="shared" si="159"/>
        <v>0</v>
      </c>
      <c r="BJ319" s="81" t="s">
        <v>121</v>
      </c>
      <c r="BK319" s="83">
        <f t="shared" si="160"/>
        <v>0</v>
      </c>
      <c r="BL319" s="81" t="s">
        <v>79</v>
      </c>
      <c r="BM319" s="80" t="s">
        <v>716</v>
      </c>
    </row>
    <row r="320" spans="2:65" s="79" customFormat="1" ht="24" customHeight="1" x14ac:dyDescent="0.2">
      <c r="B320" s="68"/>
      <c r="C320" s="69" t="s">
        <v>717</v>
      </c>
      <c r="D320" s="69" t="s">
        <v>117</v>
      </c>
      <c r="E320" s="70" t="s">
        <v>718</v>
      </c>
      <c r="F320" s="71" t="s">
        <v>719</v>
      </c>
      <c r="G320" s="72" t="s">
        <v>175</v>
      </c>
      <c r="H320" s="73">
        <v>0.56899999999999995</v>
      </c>
      <c r="I320" s="73"/>
      <c r="J320" s="73">
        <f t="shared" si="151"/>
        <v>0</v>
      </c>
      <c r="K320" s="71" t="s">
        <v>160</v>
      </c>
      <c r="L320" s="74"/>
      <c r="M320" s="75" t="s">
        <v>1</v>
      </c>
      <c r="N320" s="76" t="s">
        <v>33</v>
      </c>
      <c r="O320" s="77">
        <v>4.4800000000000004</v>
      </c>
      <c r="P320" s="77">
        <f t="shared" si="152"/>
        <v>2.5491199999999998</v>
      </c>
      <c r="Q320" s="77">
        <v>0</v>
      </c>
      <c r="R320" s="77">
        <f t="shared" si="153"/>
        <v>0</v>
      </c>
      <c r="S320" s="77">
        <v>0</v>
      </c>
      <c r="T320" s="77">
        <f t="shared" si="154"/>
        <v>0</v>
      </c>
      <c r="U320" s="78" t="s">
        <v>1</v>
      </c>
      <c r="AR320" s="80" t="s">
        <v>79</v>
      </c>
      <c r="AT320" s="80" t="s">
        <v>117</v>
      </c>
      <c r="AU320" s="80" t="s">
        <v>121</v>
      </c>
      <c r="AY320" s="81" t="s">
        <v>114</v>
      </c>
      <c r="BE320" s="82">
        <f t="shared" si="155"/>
        <v>0</v>
      </c>
      <c r="BF320" s="82">
        <f t="shared" si="156"/>
        <v>0</v>
      </c>
      <c r="BG320" s="82">
        <f t="shared" si="157"/>
        <v>0</v>
      </c>
      <c r="BH320" s="82">
        <f t="shared" si="158"/>
        <v>0</v>
      </c>
      <c r="BI320" s="82">
        <f t="shared" si="159"/>
        <v>0</v>
      </c>
      <c r="BJ320" s="81" t="s">
        <v>121</v>
      </c>
      <c r="BK320" s="83">
        <f t="shared" si="160"/>
        <v>0</v>
      </c>
      <c r="BL320" s="81" t="s">
        <v>79</v>
      </c>
      <c r="BM320" s="80" t="s">
        <v>720</v>
      </c>
    </row>
    <row r="321" spans="2:65" s="152" customFormat="1" ht="22.9" customHeight="1" x14ac:dyDescent="0.2">
      <c r="B321" s="151"/>
      <c r="D321" s="153" t="s">
        <v>66</v>
      </c>
      <c r="E321" s="162" t="s">
        <v>253</v>
      </c>
      <c r="F321" s="162" t="s">
        <v>254</v>
      </c>
      <c r="J321" s="163">
        <f>BK321</f>
        <v>0</v>
      </c>
      <c r="L321" s="151"/>
      <c r="M321" s="156"/>
      <c r="N321" s="157"/>
      <c r="O321" s="157"/>
      <c r="P321" s="158">
        <f>SUM(P322:P349)</f>
        <v>0</v>
      </c>
      <c r="Q321" s="157"/>
      <c r="R321" s="158">
        <f>SUM(R322:R349)</f>
        <v>0</v>
      </c>
      <c r="S321" s="157"/>
      <c r="T321" s="158">
        <f>SUM(T322:T349)</f>
        <v>0</v>
      </c>
      <c r="U321" s="159"/>
      <c r="AR321" s="153" t="s">
        <v>11</v>
      </c>
      <c r="AT321" s="160" t="s">
        <v>66</v>
      </c>
      <c r="AU321" s="160" t="s">
        <v>11</v>
      </c>
      <c r="AY321" s="153" t="s">
        <v>114</v>
      </c>
      <c r="BK321" s="161">
        <f>SUM(BK322:BK349)</f>
        <v>0</v>
      </c>
    </row>
    <row r="322" spans="2:65" s="79" customFormat="1" ht="24" customHeight="1" x14ac:dyDescent="0.2">
      <c r="B322" s="68"/>
      <c r="C322" s="69" t="s">
        <v>721</v>
      </c>
      <c r="D322" s="69" t="s">
        <v>117</v>
      </c>
      <c r="E322" s="70" t="s">
        <v>722</v>
      </c>
      <c r="F322" s="71" t="s">
        <v>723</v>
      </c>
      <c r="G322" s="72" t="s">
        <v>137</v>
      </c>
      <c r="H322" s="73">
        <v>82.68</v>
      </c>
      <c r="I322" s="73"/>
      <c r="J322" s="73">
        <f t="shared" ref="J322:J349" si="171">ROUND(I322*H322,3)</f>
        <v>0</v>
      </c>
      <c r="K322" s="71" t="s">
        <v>1</v>
      </c>
      <c r="L322" s="74"/>
      <c r="M322" s="75" t="s">
        <v>1</v>
      </c>
      <c r="N322" s="76" t="s">
        <v>33</v>
      </c>
      <c r="O322" s="77">
        <v>0</v>
      </c>
      <c r="P322" s="77">
        <f t="shared" ref="P322:P349" si="172">O322*H322</f>
        <v>0</v>
      </c>
      <c r="Q322" s="77">
        <v>0</v>
      </c>
      <c r="R322" s="77">
        <f t="shared" ref="R322:R349" si="173">Q322*H322</f>
        <v>0</v>
      </c>
      <c r="S322" s="77">
        <v>0</v>
      </c>
      <c r="T322" s="77">
        <f t="shared" ref="T322:T349" si="174">S322*H322</f>
        <v>0</v>
      </c>
      <c r="U322" s="78" t="s">
        <v>1</v>
      </c>
      <c r="AR322" s="80" t="s">
        <v>79</v>
      </c>
      <c r="AT322" s="80" t="s">
        <v>117</v>
      </c>
      <c r="AU322" s="80" t="s">
        <v>121</v>
      </c>
      <c r="AY322" s="81" t="s">
        <v>114</v>
      </c>
      <c r="BE322" s="82">
        <f t="shared" ref="BE322:BE349" si="175">IF(N322="základná",J322,0)</f>
        <v>0</v>
      </c>
      <c r="BF322" s="82">
        <f t="shared" ref="BF322:BF349" si="176">IF(N322="znížená",J322,0)</f>
        <v>0</v>
      </c>
      <c r="BG322" s="82">
        <f t="shared" ref="BG322:BG349" si="177">IF(N322="zákl. prenesená",J322,0)</f>
        <v>0</v>
      </c>
      <c r="BH322" s="82">
        <f t="shared" ref="BH322:BH349" si="178">IF(N322="zníž. prenesená",J322,0)</f>
        <v>0</v>
      </c>
      <c r="BI322" s="82">
        <f t="shared" ref="BI322:BI349" si="179">IF(N322="nulová",J322,0)</f>
        <v>0</v>
      </c>
      <c r="BJ322" s="81" t="s">
        <v>121</v>
      </c>
      <c r="BK322" s="83">
        <f t="shared" ref="BK322:BK349" si="180">ROUND(I322*H322,3)</f>
        <v>0</v>
      </c>
      <c r="BL322" s="81" t="s">
        <v>79</v>
      </c>
      <c r="BM322" s="80" t="s">
        <v>724</v>
      </c>
    </row>
    <row r="323" spans="2:65" s="79" customFormat="1" ht="36" customHeight="1" x14ac:dyDescent="0.2">
      <c r="B323" s="68"/>
      <c r="C323" s="164" t="s">
        <v>725</v>
      </c>
      <c r="D323" s="164" t="s">
        <v>372</v>
      </c>
      <c r="E323" s="165" t="s">
        <v>726</v>
      </c>
      <c r="F323" s="166" t="s">
        <v>727</v>
      </c>
      <c r="G323" s="167" t="s">
        <v>137</v>
      </c>
      <c r="H323" s="168">
        <v>86.813999999999993</v>
      </c>
      <c r="I323" s="168"/>
      <c r="J323" s="168">
        <f t="shared" si="171"/>
        <v>0</v>
      </c>
      <c r="K323" s="166" t="s">
        <v>1</v>
      </c>
      <c r="L323" s="169"/>
      <c r="M323" s="170" t="s">
        <v>1</v>
      </c>
      <c r="N323" s="171" t="s">
        <v>33</v>
      </c>
      <c r="O323" s="77">
        <v>0</v>
      </c>
      <c r="P323" s="77">
        <f t="shared" si="172"/>
        <v>0</v>
      </c>
      <c r="Q323" s="77">
        <v>0</v>
      </c>
      <c r="R323" s="77">
        <f t="shared" si="173"/>
        <v>0</v>
      </c>
      <c r="S323" s="77">
        <v>0</v>
      </c>
      <c r="T323" s="77">
        <f t="shared" si="174"/>
        <v>0</v>
      </c>
      <c r="U323" s="78" t="s">
        <v>1</v>
      </c>
      <c r="AR323" s="80" t="s">
        <v>130</v>
      </c>
      <c r="AT323" s="80" t="s">
        <v>372</v>
      </c>
      <c r="AU323" s="80" t="s">
        <v>121</v>
      </c>
      <c r="AY323" s="81" t="s">
        <v>114</v>
      </c>
      <c r="BE323" s="82">
        <f t="shared" si="175"/>
        <v>0</v>
      </c>
      <c r="BF323" s="82">
        <f t="shared" si="176"/>
        <v>0</v>
      </c>
      <c r="BG323" s="82">
        <f t="shared" si="177"/>
        <v>0</v>
      </c>
      <c r="BH323" s="82">
        <f t="shared" si="178"/>
        <v>0</v>
      </c>
      <c r="BI323" s="82">
        <f t="shared" si="179"/>
        <v>0</v>
      </c>
      <c r="BJ323" s="81" t="s">
        <v>121</v>
      </c>
      <c r="BK323" s="83">
        <f t="shared" si="180"/>
        <v>0</v>
      </c>
      <c r="BL323" s="81" t="s">
        <v>79</v>
      </c>
      <c r="BM323" s="80" t="s">
        <v>728</v>
      </c>
    </row>
    <row r="324" spans="2:65" s="79" customFormat="1" ht="36" customHeight="1" x14ac:dyDescent="0.2">
      <c r="B324" s="68"/>
      <c r="C324" s="164" t="s">
        <v>460</v>
      </c>
      <c r="D324" s="164" t="s">
        <v>372</v>
      </c>
      <c r="E324" s="165" t="s">
        <v>729</v>
      </c>
      <c r="F324" s="166" t="s">
        <v>730</v>
      </c>
      <c r="G324" s="167" t="s">
        <v>137</v>
      </c>
      <c r="H324" s="168">
        <v>86.813999999999993</v>
      </c>
      <c r="I324" s="168"/>
      <c r="J324" s="168">
        <f t="shared" si="171"/>
        <v>0</v>
      </c>
      <c r="K324" s="166" t="s">
        <v>1</v>
      </c>
      <c r="L324" s="169"/>
      <c r="M324" s="170" t="s">
        <v>1</v>
      </c>
      <c r="N324" s="171" t="s">
        <v>33</v>
      </c>
      <c r="O324" s="77">
        <v>0</v>
      </c>
      <c r="P324" s="77">
        <f t="shared" si="172"/>
        <v>0</v>
      </c>
      <c r="Q324" s="77">
        <v>0</v>
      </c>
      <c r="R324" s="77">
        <f t="shared" si="173"/>
        <v>0</v>
      </c>
      <c r="S324" s="77">
        <v>0</v>
      </c>
      <c r="T324" s="77">
        <f t="shared" si="174"/>
        <v>0</v>
      </c>
      <c r="U324" s="78" t="s">
        <v>1</v>
      </c>
      <c r="AR324" s="80" t="s">
        <v>130</v>
      </c>
      <c r="AT324" s="80" t="s">
        <v>372</v>
      </c>
      <c r="AU324" s="80" t="s">
        <v>121</v>
      </c>
      <c r="AY324" s="81" t="s">
        <v>114</v>
      </c>
      <c r="BE324" s="82">
        <f t="shared" si="175"/>
        <v>0</v>
      </c>
      <c r="BF324" s="82">
        <f t="shared" si="176"/>
        <v>0</v>
      </c>
      <c r="BG324" s="82">
        <f t="shared" si="177"/>
        <v>0</v>
      </c>
      <c r="BH324" s="82">
        <f t="shared" si="178"/>
        <v>0</v>
      </c>
      <c r="BI324" s="82">
        <f t="shared" si="179"/>
        <v>0</v>
      </c>
      <c r="BJ324" s="81" t="s">
        <v>121</v>
      </c>
      <c r="BK324" s="83">
        <f t="shared" si="180"/>
        <v>0</v>
      </c>
      <c r="BL324" s="81" t="s">
        <v>79</v>
      </c>
      <c r="BM324" s="80" t="s">
        <v>731</v>
      </c>
    </row>
    <row r="325" spans="2:65" s="79" customFormat="1" ht="24" customHeight="1" x14ac:dyDescent="0.2">
      <c r="B325" s="68"/>
      <c r="C325" s="164" t="s">
        <v>732</v>
      </c>
      <c r="D325" s="164" t="s">
        <v>372</v>
      </c>
      <c r="E325" s="165" t="s">
        <v>733</v>
      </c>
      <c r="F325" s="166" t="s">
        <v>734</v>
      </c>
      <c r="G325" s="167" t="s">
        <v>225</v>
      </c>
      <c r="H325" s="168">
        <v>8</v>
      </c>
      <c r="I325" s="168"/>
      <c r="J325" s="168">
        <f t="shared" si="171"/>
        <v>0</v>
      </c>
      <c r="K325" s="166" t="s">
        <v>1</v>
      </c>
      <c r="L325" s="169"/>
      <c r="M325" s="170" t="s">
        <v>1</v>
      </c>
      <c r="N325" s="171" t="s">
        <v>33</v>
      </c>
      <c r="O325" s="77">
        <v>0</v>
      </c>
      <c r="P325" s="77">
        <f t="shared" si="172"/>
        <v>0</v>
      </c>
      <c r="Q325" s="77">
        <v>0</v>
      </c>
      <c r="R325" s="77">
        <f t="shared" si="173"/>
        <v>0</v>
      </c>
      <c r="S325" s="77">
        <v>0</v>
      </c>
      <c r="T325" s="77">
        <f t="shared" si="174"/>
        <v>0</v>
      </c>
      <c r="U325" s="78" t="s">
        <v>1</v>
      </c>
      <c r="AR325" s="80" t="s">
        <v>130</v>
      </c>
      <c r="AT325" s="80" t="s">
        <v>372</v>
      </c>
      <c r="AU325" s="80" t="s">
        <v>121</v>
      </c>
      <c r="AY325" s="81" t="s">
        <v>114</v>
      </c>
      <c r="BE325" s="82">
        <f t="shared" si="175"/>
        <v>0</v>
      </c>
      <c r="BF325" s="82">
        <f t="shared" si="176"/>
        <v>0</v>
      </c>
      <c r="BG325" s="82">
        <f t="shared" si="177"/>
        <v>0</v>
      </c>
      <c r="BH325" s="82">
        <f t="shared" si="178"/>
        <v>0</v>
      </c>
      <c r="BI325" s="82">
        <f t="shared" si="179"/>
        <v>0</v>
      </c>
      <c r="BJ325" s="81" t="s">
        <v>121</v>
      </c>
      <c r="BK325" s="83">
        <f t="shared" si="180"/>
        <v>0</v>
      </c>
      <c r="BL325" s="81" t="s">
        <v>79</v>
      </c>
      <c r="BM325" s="80" t="s">
        <v>735</v>
      </c>
    </row>
    <row r="326" spans="2:65" s="79" customFormat="1" ht="24" customHeight="1" x14ac:dyDescent="0.2">
      <c r="B326" s="68"/>
      <c r="C326" s="164" t="s">
        <v>463</v>
      </c>
      <c r="D326" s="164" t="s">
        <v>372</v>
      </c>
      <c r="E326" s="165" t="s">
        <v>736</v>
      </c>
      <c r="F326" s="166" t="s">
        <v>737</v>
      </c>
      <c r="G326" s="167" t="s">
        <v>225</v>
      </c>
      <c r="H326" s="168">
        <v>2</v>
      </c>
      <c r="I326" s="168"/>
      <c r="J326" s="168">
        <f t="shared" si="171"/>
        <v>0</v>
      </c>
      <c r="K326" s="166" t="s">
        <v>1</v>
      </c>
      <c r="L326" s="169"/>
      <c r="M326" s="170" t="s">
        <v>1</v>
      </c>
      <c r="N326" s="171" t="s">
        <v>33</v>
      </c>
      <c r="O326" s="77">
        <v>0</v>
      </c>
      <c r="P326" s="77">
        <f t="shared" si="172"/>
        <v>0</v>
      </c>
      <c r="Q326" s="77">
        <v>0</v>
      </c>
      <c r="R326" s="77">
        <f t="shared" si="173"/>
        <v>0</v>
      </c>
      <c r="S326" s="77">
        <v>0</v>
      </c>
      <c r="T326" s="77">
        <f t="shared" si="174"/>
        <v>0</v>
      </c>
      <c r="U326" s="78" t="s">
        <v>1</v>
      </c>
      <c r="AR326" s="80" t="s">
        <v>130</v>
      </c>
      <c r="AT326" s="80" t="s">
        <v>372</v>
      </c>
      <c r="AU326" s="80" t="s">
        <v>121</v>
      </c>
      <c r="AY326" s="81" t="s">
        <v>114</v>
      </c>
      <c r="BE326" s="82">
        <f t="shared" si="175"/>
        <v>0</v>
      </c>
      <c r="BF326" s="82">
        <f t="shared" si="176"/>
        <v>0</v>
      </c>
      <c r="BG326" s="82">
        <f t="shared" si="177"/>
        <v>0</v>
      </c>
      <c r="BH326" s="82">
        <f t="shared" si="178"/>
        <v>0</v>
      </c>
      <c r="BI326" s="82">
        <f t="shared" si="179"/>
        <v>0</v>
      </c>
      <c r="BJ326" s="81" t="s">
        <v>121</v>
      </c>
      <c r="BK326" s="83">
        <f t="shared" si="180"/>
        <v>0</v>
      </c>
      <c r="BL326" s="81" t="s">
        <v>79</v>
      </c>
      <c r="BM326" s="80" t="s">
        <v>738</v>
      </c>
    </row>
    <row r="327" spans="2:65" s="79" customFormat="1" ht="24" customHeight="1" x14ac:dyDescent="0.2">
      <c r="B327" s="68"/>
      <c r="C327" s="164" t="s">
        <v>739</v>
      </c>
      <c r="D327" s="164" t="s">
        <v>372</v>
      </c>
      <c r="E327" s="165" t="s">
        <v>740</v>
      </c>
      <c r="F327" s="166" t="s">
        <v>1031</v>
      </c>
      <c r="G327" s="167" t="s">
        <v>225</v>
      </c>
      <c r="H327" s="168">
        <v>1</v>
      </c>
      <c r="I327" s="168"/>
      <c r="J327" s="168">
        <f t="shared" si="171"/>
        <v>0</v>
      </c>
      <c r="K327" s="166" t="s">
        <v>1</v>
      </c>
      <c r="L327" s="169"/>
      <c r="M327" s="170" t="s">
        <v>1</v>
      </c>
      <c r="N327" s="171" t="s">
        <v>33</v>
      </c>
      <c r="O327" s="77">
        <v>0</v>
      </c>
      <c r="P327" s="77">
        <f t="shared" si="172"/>
        <v>0</v>
      </c>
      <c r="Q327" s="77">
        <v>0</v>
      </c>
      <c r="R327" s="77">
        <f t="shared" si="173"/>
        <v>0</v>
      </c>
      <c r="S327" s="77">
        <v>0</v>
      </c>
      <c r="T327" s="77">
        <f t="shared" si="174"/>
        <v>0</v>
      </c>
      <c r="U327" s="78" t="s">
        <v>1</v>
      </c>
      <c r="AR327" s="80" t="s">
        <v>130</v>
      </c>
      <c r="AT327" s="80" t="s">
        <v>372</v>
      </c>
      <c r="AU327" s="80" t="s">
        <v>121</v>
      </c>
      <c r="AY327" s="81" t="s">
        <v>114</v>
      </c>
      <c r="BE327" s="82">
        <f t="shared" si="175"/>
        <v>0</v>
      </c>
      <c r="BF327" s="82">
        <f t="shared" si="176"/>
        <v>0</v>
      </c>
      <c r="BG327" s="82">
        <f t="shared" si="177"/>
        <v>0</v>
      </c>
      <c r="BH327" s="82">
        <f t="shared" si="178"/>
        <v>0</v>
      </c>
      <c r="BI327" s="82">
        <f t="shared" si="179"/>
        <v>0</v>
      </c>
      <c r="BJ327" s="81" t="s">
        <v>121</v>
      </c>
      <c r="BK327" s="83">
        <f t="shared" si="180"/>
        <v>0</v>
      </c>
      <c r="BL327" s="81" t="s">
        <v>79</v>
      </c>
      <c r="BM327" s="80" t="s">
        <v>694</v>
      </c>
    </row>
    <row r="328" spans="2:65" s="79" customFormat="1" ht="24" customHeight="1" x14ac:dyDescent="0.2">
      <c r="B328" s="68"/>
      <c r="C328" s="164" t="s">
        <v>467</v>
      </c>
      <c r="D328" s="164" t="s">
        <v>372</v>
      </c>
      <c r="E328" s="165" t="s">
        <v>741</v>
      </c>
      <c r="F328" s="166" t="s">
        <v>742</v>
      </c>
      <c r="G328" s="167" t="s">
        <v>225</v>
      </c>
      <c r="H328" s="168">
        <v>1</v>
      </c>
      <c r="I328" s="168"/>
      <c r="J328" s="168">
        <f t="shared" si="171"/>
        <v>0</v>
      </c>
      <c r="K328" s="166" t="s">
        <v>1</v>
      </c>
      <c r="L328" s="169"/>
      <c r="M328" s="170" t="s">
        <v>1</v>
      </c>
      <c r="N328" s="171" t="s">
        <v>33</v>
      </c>
      <c r="O328" s="77">
        <v>0</v>
      </c>
      <c r="P328" s="77">
        <f t="shared" si="172"/>
        <v>0</v>
      </c>
      <c r="Q328" s="77">
        <v>0</v>
      </c>
      <c r="R328" s="77">
        <f t="shared" si="173"/>
        <v>0</v>
      </c>
      <c r="S328" s="77">
        <v>0</v>
      </c>
      <c r="T328" s="77">
        <f t="shared" si="174"/>
        <v>0</v>
      </c>
      <c r="U328" s="78" t="s">
        <v>1</v>
      </c>
      <c r="AR328" s="80" t="s">
        <v>130</v>
      </c>
      <c r="AT328" s="80" t="s">
        <v>372</v>
      </c>
      <c r="AU328" s="80" t="s">
        <v>121</v>
      </c>
      <c r="AY328" s="81" t="s">
        <v>114</v>
      </c>
      <c r="BE328" s="82">
        <f t="shared" si="175"/>
        <v>0</v>
      </c>
      <c r="BF328" s="82">
        <f t="shared" si="176"/>
        <v>0</v>
      </c>
      <c r="BG328" s="82">
        <f t="shared" si="177"/>
        <v>0</v>
      </c>
      <c r="BH328" s="82">
        <f t="shared" si="178"/>
        <v>0</v>
      </c>
      <c r="BI328" s="82">
        <f t="shared" si="179"/>
        <v>0</v>
      </c>
      <c r="BJ328" s="81" t="s">
        <v>121</v>
      </c>
      <c r="BK328" s="83">
        <f t="shared" si="180"/>
        <v>0</v>
      </c>
      <c r="BL328" s="81" t="s">
        <v>79</v>
      </c>
      <c r="BM328" s="80" t="s">
        <v>698</v>
      </c>
    </row>
    <row r="329" spans="2:65" s="79" customFormat="1" ht="24" customHeight="1" x14ac:dyDescent="0.2">
      <c r="B329" s="68"/>
      <c r="C329" s="164" t="s">
        <v>743</v>
      </c>
      <c r="D329" s="164" t="s">
        <v>372</v>
      </c>
      <c r="E329" s="165" t="s">
        <v>744</v>
      </c>
      <c r="F329" s="166" t="s">
        <v>745</v>
      </c>
      <c r="G329" s="167" t="s">
        <v>225</v>
      </c>
      <c r="H329" s="168">
        <v>4</v>
      </c>
      <c r="I329" s="168"/>
      <c r="J329" s="168">
        <f t="shared" si="171"/>
        <v>0</v>
      </c>
      <c r="K329" s="166" t="s">
        <v>1</v>
      </c>
      <c r="L329" s="169"/>
      <c r="M329" s="170" t="s">
        <v>1</v>
      </c>
      <c r="N329" s="171" t="s">
        <v>33</v>
      </c>
      <c r="O329" s="77">
        <v>0</v>
      </c>
      <c r="P329" s="77">
        <f t="shared" si="172"/>
        <v>0</v>
      </c>
      <c r="Q329" s="77">
        <v>0</v>
      </c>
      <c r="R329" s="77">
        <f t="shared" si="173"/>
        <v>0</v>
      </c>
      <c r="S329" s="77">
        <v>0</v>
      </c>
      <c r="T329" s="77">
        <f t="shared" si="174"/>
        <v>0</v>
      </c>
      <c r="U329" s="78" t="s">
        <v>1</v>
      </c>
      <c r="AR329" s="80" t="s">
        <v>130</v>
      </c>
      <c r="AT329" s="80" t="s">
        <v>372</v>
      </c>
      <c r="AU329" s="80" t="s">
        <v>121</v>
      </c>
      <c r="AY329" s="81" t="s">
        <v>114</v>
      </c>
      <c r="BE329" s="82">
        <f t="shared" si="175"/>
        <v>0</v>
      </c>
      <c r="BF329" s="82">
        <f t="shared" si="176"/>
        <v>0</v>
      </c>
      <c r="BG329" s="82">
        <f t="shared" si="177"/>
        <v>0</v>
      </c>
      <c r="BH329" s="82">
        <f t="shared" si="178"/>
        <v>0</v>
      </c>
      <c r="BI329" s="82">
        <f t="shared" si="179"/>
        <v>0</v>
      </c>
      <c r="BJ329" s="81" t="s">
        <v>121</v>
      </c>
      <c r="BK329" s="83">
        <f t="shared" si="180"/>
        <v>0</v>
      </c>
      <c r="BL329" s="81" t="s">
        <v>79</v>
      </c>
      <c r="BM329" s="80" t="s">
        <v>708</v>
      </c>
    </row>
    <row r="330" spans="2:65" s="79" customFormat="1" ht="24" customHeight="1" x14ac:dyDescent="0.2">
      <c r="B330" s="68"/>
      <c r="C330" s="164" t="s">
        <v>470</v>
      </c>
      <c r="D330" s="164" t="s">
        <v>372</v>
      </c>
      <c r="E330" s="165" t="s">
        <v>746</v>
      </c>
      <c r="F330" s="166" t="s">
        <v>1032</v>
      </c>
      <c r="G330" s="167" t="s">
        <v>225</v>
      </c>
      <c r="H330" s="168">
        <v>1</v>
      </c>
      <c r="I330" s="168"/>
      <c r="J330" s="168">
        <f t="shared" si="171"/>
        <v>0</v>
      </c>
      <c r="K330" s="166" t="s">
        <v>1</v>
      </c>
      <c r="L330" s="169"/>
      <c r="M330" s="170" t="s">
        <v>1</v>
      </c>
      <c r="N330" s="171" t="s">
        <v>33</v>
      </c>
      <c r="O330" s="77">
        <v>0</v>
      </c>
      <c r="P330" s="77">
        <f t="shared" si="172"/>
        <v>0</v>
      </c>
      <c r="Q330" s="77">
        <v>0</v>
      </c>
      <c r="R330" s="77">
        <f t="shared" si="173"/>
        <v>0</v>
      </c>
      <c r="S330" s="77">
        <v>0</v>
      </c>
      <c r="T330" s="77">
        <f t="shared" si="174"/>
        <v>0</v>
      </c>
      <c r="U330" s="78" t="s">
        <v>1</v>
      </c>
      <c r="AR330" s="80" t="s">
        <v>130</v>
      </c>
      <c r="AT330" s="80" t="s">
        <v>372</v>
      </c>
      <c r="AU330" s="80" t="s">
        <v>121</v>
      </c>
      <c r="AY330" s="81" t="s">
        <v>114</v>
      </c>
      <c r="BE330" s="82">
        <f t="shared" si="175"/>
        <v>0</v>
      </c>
      <c r="BF330" s="82">
        <f t="shared" si="176"/>
        <v>0</v>
      </c>
      <c r="BG330" s="82">
        <f t="shared" si="177"/>
        <v>0</v>
      </c>
      <c r="BH330" s="82">
        <f t="shared" si="178"/>
        <v>0</v>
      </c>
      <c r="BI330" s="82">
        <f t="shared" si="179"/>
        <v>0</v>
      </c>
      <c r="BJ330" s="81" t="s">
        <v>121</v>
      </c>
      <c r="BK330" s="83">
        <f t="shared" si="180"/>
        <v>0</v>
      </c>
      <c r="BL330" s="81" t="s">
        <v>79</v>
      </c>
      <c r="BM330" s="80" t="s">
        <v>701</v>
      </c>
    </row>
    <row r="331" spans="2:65" s="79" customFormat="1" ht="24" customHeight="1" x14ac:dyDescent="0.2">
      <c r="B331" s="68"/>
      <c r="C331" s="164" t="s">
        <v>747</v>
      </c>
      <c r="D331" s="164" t="s">
        <v>372</v>
      </c>
      <c r="E331" s="165" t="s">
        <v>748</v>
      </c>
      <c r="F331" s="166" t="s">
        <v>1033</v>
      </c>
      <c r="G331" s="167" t="s">
        <v>225</v>
      </c>
      <c r="H331" s="168">
        <v>1</v>
      </c>
      <c r="I331" s="168"/>
      <c r="J331" s="168">
        <f t="shared" si="171"/>
        <v>0</v>
      </c>
      <c r="K331" s="166" t="s">
        <v>1</v>
      </c>
      <c r="L331" s="169"/>
      <c r="M331" s="170" t="s">
        <v>1</v>
      </c>
      <c r="N331" s="171" t="s">
        <v>33</v>
      </c>
      <c r="O331" s="77">
        <v>0</v>
      </c>
      <c r="P331" s="77">
        <f t="shared" si="172"/>
        <v>0</v>
      </c>
      <c r="Q331" s="77">
        <v>0</v>
      </c>
      <c r="R331" s="77">
        <f t="shared" si="173"/>
        <v>0</v>
      </c>
      <c r="S331" s="77">
        <v>0</v>
      </c>
      <c r="T331" s="77">
        <f t="shared" si="174"/>
        <v>0</v>
      </c>
      <c r="U331" s="78" t="s">
        <v>1</v>
      </c>
      <c r="AR331" s="80" t="s">
        <v>130</v>
      </c>
      <c r="AT331" s="80" t="s">
        <v>372</v>
      </c>
      <c r="AU331" s="80" t="s">
        <v>121</v>
      </c>
      <c r="AY331" s="81" t="s">
        <v>114</v>
      </c>
      <c r="BE331" s="82">
        <f t="shared" si="175"/>
        <v>0</v>
      </c>
      <c r="BF331" s="82">
        <f t="shared" si="176"/>
        <v>0</v>
      </c>
      <c r="BG331" s="82">
        <f t="shared" si="177"/>
        <v>0</v>
      </c>
      <c r="BH331" s="82">
        <f t="shared" si="178"/>
        <v>0</v>
      </c>
      <c r="BI331" s="82">
        <f t="shared" si="179"/>
        <v>0</v>
      </c>
      <c r="BJ331" s="81" t="s">
        <v>121</v>
      </c>
      <c r="BK331" s="83">
        <f t="shared" si="180"/>
        <v>0</v>
      </c>
      <c r="BL331" s="81" t="s">
        <v>79</v>
      </c>
      <c r="BM331" s="80" t="s">
        <v>749</v>
      </c>
    </row>
    <row r="332" spans="2:65" s="79" customFormat="1" ht="24" customHeight="1" x14ac:dyDescent="0.2">
      <c r="B332" s="68"/>
      <c r="C332" s="164" t="s">
        <v>474</v>
      </c>
      <c r="D332" s="164" t="s">
        <v>372</v>
      </c>
      <c r="E332" s="165" t="s">
        <v>750</v>
      </c>
      <c r="F332" s="166" t="s">
        <v>1034</v>
      </c>
      <c r="G332" s="167" t="s">
        <v>225</v>
      </c>
      <c r="H332" s="168">
        <v>1</v>
      </c>
      <c r="I332" s="168"/>
      <c r="J332" s="168">
        <f t="shared" si="171"/>
        <v>0</v>
      </c>
      <c r="K332" s="166" t="s">
        <v>1</v>
      </c>
      <c r="L332" s="169"/>
      <c r="M332" s="170" t="s">
        <v>1</v>
      </c>
      <c r="N332" s="171" t="s">
        <v>33</v>
      </c>
      <c r="O332" s="77">
        <v>0</v>
      </c>
      <c r="P332" s="77">
        <f t="shared" si="172"/>
        <v>0</v>
      </c>
      <c r="Q332" s="77">
        <v>0</v>
      </c>
      <c r="R332" s="77">
        <f t="shared" si="173"/>
        <v>0</v>
      </c>
      <c r="S332" s="77">
        <v>0</v>
      </c>
      <c r="T332" s="77">
        <f t="shared" si="174"/>
        <v>0</v>
      </c>
      <c r="U332" s="78" t="s">
        <v>1</v>
      </c>
      <c r="AR332" s="80" t="s">
        <v>130</v>
      </c>
      <c r="AT332" s="80" t="s">
        <v>372</v>
      </c>
      <c r="AU332" s="80" t="s">
        <v>121</v>
      </c>
      <c r="AY332" s="81" t="s">
        <v>114</v>
      </c>
      <c r="BE332" s="82">
        <f t="shared" si="175"/>
        <v>0</v>
      </c>
      <c r="BF332" s="82">
        <f t="shared" si="176"/>
        <v>0</v>
      </c>
      <c r="BG332" s="82">
        <f t="shared" si="177"/>
        <v>0</v>
      </c>
      <c r="BH332" s="82">
        <f t="shared" si="178"/>
        <v>0</v>
      </c>
      <c r="BI332" s="82">
        <f t="shared" si="179"/>
        <v>0</v>
      </c>
      <c r="BJ332" s="81" t="s">
        <v>121</v>
      </c>
      <c r="BK332" s="83">
        <f t="shared" si="180"/>
        <v>0</v>
      </c>
      <c r="BL332" s="81" t="s">
        <v>79</v>
      </c>
      <c r="BM332" s="80" t="s">
        <v>751</v>
      </c>
    </row>
    <row r="333" spans="2:65" s="79" customFormat="1" ht="36" customHeight="1" x14ac:dyDescent="0.2">
      <c r="B333" s="68"/>
      <c r="C333" s="69" t="s">
        <v>752</v>
      </c>
      <c r="D333" s="69" t="s">
        <v>117</v>
      </c>
      <c r="E333" s="70" t="s">
        <v>753</v>
      </c>
      <c r="F333" s="71" t="s">
        <v>754</v>
      </c>
      <c r="G333" s="72" t="s">
        <v>225</v>
      </c>
      <c r="H333" s="73">
        <v>2</v>
      </c>
      <c r="I333" s="73"/>
      <c r="J333" s="73">
        <f t="shared" si="171"/>
        <v>0</v>
      </c>
      <c r="K333" s="71" t="s">
        <v>1</v>
      </c>
      <c r="L333" s="74"/>
      <c r="M333" s="75" t="s">
        <v>1</v>
      </c>
      <c r="N333" s="76" t="s">
        <v>33</v>
      </c>
      <c r="O333" s="77">
        <v>0</v>
      </c>
      <c r="P333" s="77">
        <f t="shared" si="172"/>
        <v>0</v>
      </c>
      <c r="Q333" s="77">
        <v>0</v>
      </c>
      <c r="R333" s="77">
        <f t="shared" si="173"/>
        <v>0</v>
      </c>
      <c r="S333" s="77">
        <v>0</v>
      </c>
      <c r="T333" s="77">
        <f t="shared" si="174"/>
        <v>0</v>
      </c>
      <c r="U333" s="78" t="s">
        <v>1</v>
      </c>
      <c r="AR333" s="80" t="s">
        <v>79</v>
      </c>
      <c r="AT333" s="80" t="s">
        <v>117</v>
      </c>
      <c r="AU333" s="80" t="s">
        <v>121</v>
      </c>
      <c r="AY333" s="81" t="s">
        <v>114</v>
      </c>
      <c r="BE333" s="82">
        <f t="shared" si="175"/>
        <v>0</v>
      </c>
      <c r="BF333" s="82">
        <f t="shared" si="176"/>
        <v>0</v>
      </c>
      <c r="BG333" s="82">
        <f t="shared" si="177"/>
        <v>0</v>
      </c>
      <c r="BH333" s="82">
        <f t="shared" si="178"/>
        <v>0</v>
      </c>
      <c r="BI333" s="82">
        <f t="shared" si="179"/>
        <v>0</v>
      </c>
      <c r="BJ333" s="81" t="s">
        <v>121</v>
      </c>
      <c r="BK333" s="83">
        <f t="shared" si="180"/>
        <v>0</v>
      </c>
      <c r="BL333" s="81" t="s">
        <v>79</v>
      </c>
      <c r="BM333" s="80" t="s">
        <v>755</v>
      </c>
    </row>
    <row r="334" spans="2:65" s="79" customFormat="1" ht="24" customHeight="1" x14ac:dyDescent="0.2">
      <c r="B334" s="68"/>
      <c r="C334" s="164" t="s">
        <v>479</v>
      </c>
      <c r="D334" s="164" t="s">
        <v>372</v>
      </c>
      <c r="E334" s="165" t="s">
        <v>756</v>
      </c>
      <c r="F334" s="166" t="s">
        <v>975</v>
      </c>
      <c r="G334" s="167" t="s">
        <v>225</v>
      </c>
      <c r="H334" s="168">
        <v>2</v>
      </c>
      <c r="I334" s="168"/>
      <c r="J334" s="168">
        <f t="shared" si="171"/>
        <v>0</v>
      </c>
      <c r="K334" s="166" t="s">
        <v>1</v>
      </c>
      <c r="L334" s="169"/>
      <c r="M334" s="170" t="s">
        <v>1</v>
      </c>
      <c r="N334" s="171" t="s">
        <v>33</v>
      </c>
      <c r="O334" s="77">
        <v>0</v>
      </c>
      <c r="P334" s="77">
        <f t="shared" si="172"/>
        <v>0</v>
      </c>
      <c r="Q334" s="77">
        <v>0</v>
      </c>
      <c r="R334" s="77">
        <f t="shared" si="173"/>
        <v>0</v>
      </c>
      <c r="S334" s="77">
        <v>0</v>
      </c>
      <c r="T334" s="77">
        <f t="shared" si="174"/>
        <v>0</v>
      </c>
      <c r="U334" s="78" t="s">
        <v>1</v>
      </c>
      <c r="AR334" s="80" t="s">
        <v>130</v>
      </c>
      <c r="AT334" s="80" t="s">
        <v>372</v>
      </c>
      <c r="AU334" s="80" t="s">
        <v>121</v>
      </c>
      <c r="AY334" s="81" t="s">
        <v>114</v>
      </c>
      <c r="BE334" s="82">
        <f t="shared" si="175"/>
        <v>0</v>
      </c>
      <c r="BF334" s="82">
        <f t="shared" si="176"/>
        <v>0</v>
      </c>
      <c r="BG334" s="82">
        <f t="shared" si="177"/>
        <v>0</v>
      </c>
      <c r="BH334" s="82">
        <f t="shared" si="178"/>
        <v>0</v>
      </c>
      <c r="BI334" s="82">
        <f t="shared" si="179"/>
        <v>0</v>
      </c>
      <c r="BJ334" s="81" t="s">
        <v>121</v>
      </c>
      <c r="BK334" s="83">
        <f t="shared" si="180"/>
        <v>0</v>
      </c>
      <c r="BL334" s="81" t="s">
        <v>79</v>
      </c>
      <c r="BM334" s="80" t="s">
        <v>757</v>
      </c>
    </row>
    <row r="335" spans="2:65" s="79" customFormat="1" ht="16.5" customHeight="1" x14ac:dyDescent="0.2">
      <c r="B335" s="68"/>
      <c r="C335" s="164" t="s">
        <v>758</v>
      </c>
      <c r="D335" s="164" t="s">
        <v>372</v>
      </c>
      <c r="E335" s="165" t="s">
        <v>759</v>
      </c>
      <c r="F335" s="166" t="s">
        <v>760</v>
      </c>
      <c r="G335" s="167" t="s">
        <v>201</v>
      </c>
      <c r="H335" s="168">
        <v>2</v>
      </c>
      <c r="I335" s="168"/>
      <c r="J335" s="168">
        <f t="shared" si="171"/>
        <v>0</v>
      </c>
      <c r="K335" s="166" t="s">
        <v>1</v>
      </c>
      <c r="L335" s="169"/>
      <c r="M335" s="170" t="s">
        <v>1</v>
      </c>
      <c r="N335" s="171" t="s">
        <v>33</v>
      </c>
      <c r="O335" s="77">
        <v>0</v>
      </c>
      <c r="P335" s="77">
        <f t="shared" si="172"/>
        <v>0</v>
      </c>
      <c r="Q335" s="77">
        <v>0</v>
      </c>
      <c r="R335" s="77">
        <f t="shared" si="173"/>
        <v>0</v>
      </c>
      <c r="S335" s="77">
        <v>0</v>
      </c>
      <c r="T335" s="77">
        <f t="shared" si="174"/>
        <v>0</v>
      </c>
      <c r="U335" s="78" t="s">
        <v>1</v>
      </c>
      <c r="AR335" s="80" t="s">
        <v>130</v>
      </c>
      <c r="AT335" s="80" t="s">
        <v>372</v>
      </c>
      <c r="AU335" s="80" t="s">
        <v>121</v>
      </c>
      <c r="AY335" s="81" t="s">
        <v>114</v>
      </c>
      <c r="BE335" s="82">
        <f t="shared" si="175"/>
        <v>0</v>
      </c>
      <c r="BF335" s="82">
        <f t="shared" si="176"/>
        <v>0</v>
      </c>
      <c r="BG335" s="82">
        <f t="shared" si="177"/>
        <v>0</v>
      </c>
      <c r="BH335" s="82">
        <f t="shared" si="178"/>
        <v>0</v>
      </c>
      <c r="BI335" s="82">
        <f t="shared" si="179"/>
        <v>0</v>
      </c>
      <c r="BJ335" s="81" t="s">
        <v>121</v>
      </c>
      <c r="BK335" s="83">
        <f t="shared" si="180"/>
        <v>0</v>
      </c>
      <c r="BL335" s="81" t="s">
        <v>79</v>
      </c>
      <c r="BM335" s="80" t="s">
        <v>761</v>
      </c>
    </row>
    <row r="336" spans="2:65" s="79" customFormat="1" ht="16.5" customHeight="1" x14ac:dyDescent="0.2">
      <c r="B336" s="68"/>
      <c r="C336" s="164" t="s">
        <v>484</v>
      </c>
      <c r="D336" s="164" t="s">
        <v>372</v>
      </c>
      <c r="E336" s="165" t="s">
        <v>762</v>
      </c>
      <c r="F336" s="166" t="s">
        <v>763</v>
      </c>
      <c r="G336" s="167" t="s">
        <v>137</v>
      </c>
      <c r="H336" s="168">
        <v>2</v>
      </c>
      <c r="I336" s="168"/>
      <c r="J336" s="168">
        <f t="shared" si="171"/>
        <v>0</v>
      </c>
      <c r="K336" s="166" t="s">
        <v>1</v>
      </c>
      <c r="L336" s="169"/>
      <c r="M336" s="170" t="s">
        <v>1</v>
      </c>
      <c r="N336" s="171" t="s">
        <v>33</v>
      </c>
      <c r="O336" s="77">
        <v>0</v>
      </c>
      <c r="P336" s="77">
        <f t="shared" si="172"/>
        <v>0</v>
      </c>
      <c r="Q336" s="77">
        <v>0</v>
      </c>
      <c r="R336" s="77">
        <f t="shared" si="173"/>
        <v>0</v>
      </c>
      <c r="S336" s="77">
        <v>0</v>
      </c>
      <c r="T336" s="77">
        <f t="shared" si="174"/>
        <v>0</v>
      </c>
      <c r="U336" s="78" t="s">
        <v>1</v>
      </c>
      <c r="AR336" s="80" t="s">
        <v>130</v>
      </c>
      <c r="AT336" s="80" t="s">
        <v>372</v>
      </c>
      <c r="AU336" s="80" t="s">
        <v>121</v>
      </c>
      <c r="AY336" s="81" t="s">
        <v>114</v>
      </c>
      <c r="BE336" s="82">
        <f t="shared" si="175"/>
        <v>0</v>
      </c>
      <c r="BF336" s="82">
        <f t="shared" si="176"/>
        <v>0</v>
      </c>
      <c r="BG336" s="82">
        <f t="shared" si="177"/>
        <v>0</v>
      </c>
      <c r="BH336" s="82">
        <f t="shared" si="178"/>
        <v>0</v>
      </c>
      <c r="BI336" s="82">
        <f t="shared" si="179"/>
        <v>0</v>
      </c>
      <c r="BJ336" s="81" t="s">
        <v>121</v>
      </c>
      <c r="BK336" s="83">
        <f t="shared" si="180"/>
        <v>0</v>
      </c>
      <c r="BL336" s="81" t="s">
        <v>79</v>
      </c>
      <c r="BM336" s="80" t="s">
        <v>764</v>
      </c>
    </row>
    <row r="337" spans="2:65" s="79" customFormat="1" ht="24" customHeight="1" x14ac:dyDescent="0.2">
      <c r="B337" s="68"/>
      <c r="C337" s="69" t="s">
        <v>765</v>
      </c>
      <c r="D337" s="69" t="s">
        <v>117</v>
      </c>
      <c r="E337" s="70" t="s">
        <v>766</v>
      </c>
      <c r="F337" s="71" t="s">
        <v>767</v>
      </c>
      <c r="G337" s="72" t="s">
        <v>225</v>
      </c>
      <c r="H337" s="73">
        <v>6</v>
      </c>
      <c r="I337" s="73"/>
      <c r="J337" s="73">
        <f t="shared" si="171"/>
        <v>0</v>
      </c>
      <c r="K337" s="71" t="s">
        <v>1</v>
      </c>
      <c r="L337" s="74"/>
      <c r="M337" s="75" t="s">
        <v>1</v>
      </c>
      <c r="N337" s="76" t="s">
        <v>33</v>
      </c>
      <c r="O337" s="77">
        <v>0</v>
      </c>
      <c r="P337" s="77">
        <f t="shared" si="172"/>
        <v>0</v>
      </c>
      <c r="Q337" s="77">
        <v>0</v>
      </c>
      <c r="R337" s="77">
        <f t="shared" si="173"/>
        <v>0</v>
      </c>
      <c r="S337" s="77">
        <v>0</v>
      </c>
      <c r="T337" s="77">
        <f t="shared" si="174"/>
        <v>0</v>
      </c>
      <c r="U337" s="78" t="s">
        <v>1</v>
      </c>
      <c r="AR337" s="80" t="s">
        <v>79</v>
      </c>
      <c r="AT337" s="80" t="s">
        <v>117</v>
      </c>
      <c r="AU337" s="80" t="s">
        <v>121</v>
      </c>
      <c r="AY337" s="81" t="s">
        <v>114</v>
      </c>
      <c r="BE337" s="82">
        <f t="shared" si="175"/>
        <v>0</v>
      </c>
      <c r="BF337" s="82">
        <f t="shared" si="176"/>
        <v>0</v>
      </c>
      <c r="BG337" s="82">
        <f t="shared" si="177"/>
        <v>0</v>
      </c>
      <c r="BH337" s="82">
        <f t="shared" si="178"/>
        <v>0</v>
      </c>
      <c r="BI337" s="82">
        <f t="shared" si="179"/>
        <v>0</v>
      </c>
      <c r="BJ337" s="81" t="s">
        <v>121</v>
      </c>
      <c r="BK337" s="83">
        <f t="shared" si="180"/>
        <v>0</v>
      </c>
      <c r="BL337" s="81" t="s">
        <v>79</v>
      </c>
      <c r="BM337" s="80" t="s">
        <v>768</v>
      </c>
    </row>
    <row r="338" spans="2:65" s="79" customFormat="1" ht="36" customHeight="1" x14ac:dyDescent="0.2">
      <c r="B338" s="68"/>
      <c r="C338" s="164" t="s">
        <v>487</v>
      </c>
      <c r="D338" s="164" t="s">
        <v>372</v>
      </c>
      <c r="E338" s="165" t="s">
        <v>769</v>
      </c>
      <c r="F338" s="166" t="s">
        <v>1035</v>
      </c>
      <c r="G338" s="167" t="s">
        <v>225</v>
      </c>
      <c r="H338" s="168">
        <v>6</v>
      </c>
      <c r="I338" s="168"/>
      <c r="J338" s="168">
        <f t="shared" si="171"/>
        <v>0</v>
      </c>
      <c r="K338" s="166" t="s">
        <v>1</v>
      </c>
      <c r="L338" s="169"/>
      <c r="M338" s="170" t="s">
        <v>1</v>
      </c>
      <c r="N338" s="171" t="s">
        <v>33</v>
      </c>
      <c r="O338" s="77">
        <v>0</v>
      </c>
      <c r="P338" s="77">
        <f t="shared" si="172"/>
        <v>0</v>
      </c>
      <c r="Q338" s="77">
        <v>0</v>
      </c>
      <c r="R338" s="77">
        <f t="shared" si="173"/>
        <v>0</v>
      </c>
      <c r="S338" s="77">
        <v>0</v>
      </c>
      <c r="T338" s="77">
        <f t="shared" si="174"/>
        <v>0</v>
      </c>
      <c r="U338" s="78" t="s">
        <v>1</v>
      </c>
      <c r="AR338" s="80" t="s">
        <v>130</v>
      </c>
      <c r="AT338" s="80" t="s">
        <v>372</v>
      </c>
      <c r="AU338" s="80" t="s">
        <v>121</v>
      </c>
      <c r="AY338" s="81" t="s">
        <v>114</v>
      </c>
      <c r="BE338" s="82">
        <f t="shared" si="175"/>
        <v>0</v>
      </c>
      <c r="BF338" s="82">
        <f t="shared" si="176"/>
        <v>0</v>
      </c>
      <c r="BG338" s="82">
        <f t="shared" si="177"/>
        <v>0</v>
      </c>
      <c r="BH338" s="82">
        <f t="shared" si="178"/>
        <v>0</v>
      </c>
      <c r="BI338" s="82">
        <f t="shared" si="179"/>
        <v>0</v>
      </c>
      <c r="BJ338" s="81" t="s">
        <v>121</v>
      </c>
      <c r="BK338" s="83">
        <f t="shared" si="180"/>
        <v>0</v>
      </c>
      <c r="BL338" s="81" t="s">
        <v>79</v>
      </c>
      <c r="BM338" s="80" t="s">
        <v>770</v>
      </c>
    </row>
    <row r="339" spans="2:65" s="79" customFormat="1" ht="24" customHeight="1" x14ac:dyDescent="0.2">
      <c r="B339" s="68"/>
      <c r="C339" s="69" t="s">
        <v>771</v>
      </c>
      <c r="D339" s="69" t="s">
        <v>117</v>
      </c>
      <c r="E339" s="70" t="s">
        <v>772</v>
      </c>
      <c r="F339" s="71" t="s">
        <v>773</v>
      </c>
      <c r="G339" s="72" t="s">
        <v>225</v>
      </c>
      <c r="H339" s="73">
        <v>3</v>
      </c>
      <c r="I339" s="73"/>
      <c r="J339" s="73">
        <f t="shared" si="171"/>
        <v>0</v>
      </c>
      <c r="K339" s="71" t="s">
        <v>1</v>
      </c>
      <c r="L339" s="74"/>
      <c r="M339" s="75" t="s">
        <v>1</v>
      </c>
      <c r="N339" s="76" t="s">
        <v>33</v>
      </c>
      <c r="O339" s="77">
        <v>0</v>
      </c>
      <c r="P339" s="77">
        <f t="shared" si="172"/>
        <v>0</v>
      </c>
      <c r="Q339" s="77">
        <v>0</v>
      </c>
      <c r="R339" s="77">
        <f t="shared" si="173"/>
        <v>0</v>
      </c>
      <c r="S339" s="77">
        <v>0</v>
      </c>
      <c r="T339" s="77">
        <f t="shared" si="174"/>
        <v>0</v>
      </c>
      <c r="U339" s="78" t="s">
        <v>1</v>
      </c>
      <c r="AR339" s="80" t="s">
        <v>79</v>
      </c>
      <c r="AT339" s="80" t="s">
        <v>117</v>
      </c>
      <c r="AU339" s="80" t="s">
        <v>121</v>
      </c>
      <c r="AY339" s="81" t="s">
        <v>114</v>
      </c>
      <c r="BE339" s="82">
        <f t="shared" si="175"/>
        <v>0</v>
      </c>
      <c r="BF339" s="82">
        <f t="shared" si="176"/>
        <v>0</v>
      </c>
      <c r="BG339" s="82">
        <f t="shared" si="177"/>
        <v>0</v>
      </c>
      <c r="BH339" s="82">
        <f t="shared" si="178"/>
        <v>0</v>
      </c>
      <c r="BI339" s="82">
        <f t="shared" si="179"/>
        <v>0</v>
      </c>
      <c r="BJ339" s="81" t="s">
        <v>121</v>
      </c>
      <c r="BK339" s="83">
        <f t="shared" si="180"/>
        <v>0</v>
      </c>
      <c r="BL339" s="81" t="s">
        <v>79</v>
      </c>
      <c r="BM339" s="80" t="s">
        <v>774</v>
      </c>
    </row>
    <row r="340" spans="2:65" s="79" customFormat="1" ht="24" customHeight="1" x14ac:dyDescent="0.2">
      <c r="B340" s="68"/>
      <c r="C340" s="164" t="s">
        <v>498</v>
      </c>
      <c r="D340" s="164" t="s">
        <v>372</v>
      </c>
      <c r="E340" s="165" t="s">
        <v>775</v>
      </c>
      <c r="F340" s="166" t="s">
        <v>1039</v>
      </c>
      <c r="G340" s="167" t="s">
        <v>225</v>
      </c>
      <c r="H340" s="168">
        <v>2</v>
      </c>
      <c r="I340" s="168"/>
      <c r="J340" s="168">
        <f t="shared" si="171"/>
        <v>0</v>
      </c>
      <c r="K340" s="166" t="s">
        <v>1</v>
      </c>
      <c r="L340" s="169"/>
      <c r="M340" s="170" t="s">
        <v>1</v>
      </c>
      <c r="N340" s="171" t="s">
        <v>33</v>
      </c>
      <c r="O340" s="77">
        <v>0</v>
      </c>
      <c r="P340" s="77">
        <f t="shared" si="172"/>
        <v>0</v>
      </c>
      <c r="Q340" s="77">
        <v>0</v>
      </c>
      <c r="R340" s="77">
        <f t="shared" si="173"/>
        <v>0</v>
      </c>
      <c r="S340" s="77">
        <v>0</v>
      </c>
      <c r="T340" s="77">
        <f t="shared" si="174"/>
        <v>0</v>
      </c>
      <c r="U340" s="78" t="s">
        <v>1</v>
      </c>
      <c r="AR340" s="80" t="s">
        <v>130</v>
      </c>
      <c r="AT340" s="80" t="s">
        <v>372</v>
      </c>
      <c r="AU340" s="80" t="s">
        <v>121</v>
      </c>
      <c r="AY340" s="81" t="s">
        <v>114</v>
      </c>
      <c r="BE340" s="82">
        <f t="shared" si="175"/>
        <v>0</v>
      </c>
      <c r="BF340" s="82">
        <f t="shared" si="176"/>
        <v>0</v>
      </c>
      <c r="BG340" s="82">
        <f t="shared" si="177"/>
        <v>0</v>
      </c>
      <c r="BH340" s="82">
        <f t="shared" si="178"/>
        <v>0</v>
      </c>
      <c r="BI340" s="82">
        <f t="shared" si="179"/>
        <v>0</v>
      </c>
      <c r="BJ340" s="81" t="s">
        <v>121</v>
      </c>
      <c r="BK340" s="83">
        <f t="shared" si="180"/>
        <v>0</v>
      </c>
      <c r="BL340" s="81" t="s">
        <v>79</v>
      </c>
      <c r="BM340" s="80" t="s">
        <v>776</v>
      </c>
    </row>
    <row r="341" spans="2:65" s="79" customFormat="1" ht="24" customHeight="1" x14ac:dyDescent="0.2">
      <c r="B341" s="68"/>
      <c r="C341" s="164" t="s">
        <v>777</v>
      </c>
      <c r="D341" s="164" t="s">
        <v>372</v>
      </c>
      <c r="E341" s="165" t="s">
        <v>778</v>
      </c>
      <c r="F341" s="166" t="s">
        <v>1040</v>
      </c>
      <c r="G341" s="167" t="s">
        <v>225</v>
      </c>
      <c r="H341" s="168">
        <v>1</v>
      </c>
      <c r="I341" s="168"/>
      <c r="J341" s="168">
        <f t="shared" si="171"/>
        <v>0</v>
      </c>
      <c r="K341" s="166" t="s">
        <v>1</v>
      </c>
      <c r="L341" s="169"/>
      <c r="M341" s="170" t="s">
        <v>1</v>
      </c>
      <c r="N341" s="171" t="s">
        <v>33</v>
      </c>
      <c r="O341" s="77">
        <v>0</v>
      </c>
      <c r="P341" s="77">
        <f t="shared" si="172"/>
        <v>0</v>
      </c>
      <c r="Q341" s="77">
        <v>0</v>
      </c>
      <c r="R341" s="77">
        <f t="shared" si="173"/>
        <v>0</v>
      </c>
      <c r="S341" s="77">
        <v>0</v>
      </c>
      <c r="T341" s="77">
        <f t="shared" si="174"/>
        <v>0</v>
      </c>
      <c r="U341" s="78" t="s">
        <v>1</v>
      </c>
      <c r="AR341" s="80" t="s">
        <v>130</v>
      </c>
      <c r="AT341" s="80" t="s">
        <v>372</v>
      </c>
      <c r="AU341" s="80" t="s">
        <v>121</v>
      </c>
      <c r="AY341" s="81" t="s">
        <v>114</v>
      </c>
      <c r="BE341" s="82">
        <f t="shared" si="175"/>
        <v>0</v>
      </c>
      <c r="BF341" s="82">
        <f t="shared" si="176"/>
        <v>0</v>
      </c>
      <c r="BG341" s="82">
        <f t="shared" si="177"/>
        <v>0</v>
      </c>
      <c r="BH341" s="82">
        <f t="shared" si="178"/>
        <v>0</v>
      </c>
      <c r="BI341" s="82">
        <f t="shared" si="179"/>
        <v>0</v>
      </c>
      <c r="BJ341" s="81" t="s">
        <v>121</v>
      </c>
      <c r="BK341" s="83">
        <f t="shared" si="180"/>
        <v>0</v>
      </c>
      <c r="BL341" s="81" t="s">
        <v>79</v>
      </c>
      <c r="BM341" s="80" t="s">
        <v>779</v>
      </c>
    </row>
    <row r="342" spans="2:65" s="79" customFormat="1" ht="24" customHeight="1" x14ac:dyDescent="0.2">
      <c r="B342" s="68"/>
      <c r="C342" s="69" t="s">
        <v>500</v>
      </c>
      <c r="D342" s="69" t="s">
        <v>117</v>
      </c>
      <c r="E342" s="70" t="s">
        <v>780</v>
      </c>
      <c r="F342" s="71" t="s">
        <v>781</v>
      </c>
      <c r="G342" s="72" t="s">
        <v>225</v>
      </c>
      <c r="H342" s="73">
        <v>2</v>
      </c>
      <c r="I342" s="73"/>
      <c r="J342" s="73">
        <f t="shared" si="171"/>
        <v>0</v>
      </c>
      <c r="K342" s="71" t="s">
        <v>1</v>
      </c>
      <c r="L342" s="74"/>
      <c r="M342" s="75" t="s">
        <v>1</v>
      </c>
      <c r="N342" s="76" t="s">
        <v>33</v>
      </c>
      <c r="O342" s="77">
        <v>0</v>
      </c>
      <c r="P342" s="77">
        <f t="shared" si="172"/>
        <v>0</v>
      </c>
      <c r="Q342" s="77">
        <v>0</v>
      </c>
      <c r="R342" s="77">
        <f t="shared" si="173"/>
        <v>0</v>
      </c>
      <c r="S342" s="77">
        <v>0</v>
      </c>
      <c r="T342" s="77">
        <f t="shared" si="174"/>
        <v>0</v>
      </c>
      <c r="U342" s="78" t="s">
        <v>1</v>
      </c>
      <c r="AR342" s="80" t="s">
        <v>79</v>
      </c>
      <c r="AT342" s="80" t="s">
        <v>117</v>
      </c>
      <c r="AU342" s="80" t="s">
        <v>121</v>
      </c>
      <c r="AY342" s="81" t="s">
        <v>114</v>
      </c>
      <c r="BE342" s="82">
        <f t="shared" si="175"/>
        <v>0</v>
      </c>
      <c r="BF342" s="82">
        <f t="shared" si="176"/>
        <v>0</v>
      </c>
      <c r="BG342" s="82">
        <f t="shared" si="177"/>
        <v>0</v>
      </c>
      <c r="BH342" s="82">
        <f t="shared" si="178"/>
        <v>0</v>
      </c>
      <c r="BI342" s="82">
        <f t="shared" si="179"/>
        <v>0</v>
      </c>
      <c r="BJ342" s="81" t="s">
        <v>121</v>
      </c>
      <c r="BK342" s="83">
        <f t="shared" si="180"/>
        <v>0</v>
      </c>
      <c r="BL342" s="81" t="s">
        <v>79</v>
      </c>
      <c r="BM342" s="80" t="s">
        <v>782</v>
      </c>
    </row>
    <row r="343" spans="2:65" s="79" customFormat="1" ht="24" customHeight="1" x14ac:dyDescent="0.2">
      <c r="B343" s="68"/>
      <c r="C343" s="164" t="s">
        <v>783</v>
      </c>
      <c r="D343" s="164" t="s">
        <v>372</v>
      </c>
      <c r="E343" s="165" t="s">
        <v>784</v>
      </c>
      <c r="F343" s="166" t="s">
        <v>1042</v>
      </c>
      <c r="G343" s="167" t="s">
        <v>225</v>
      </c>
      <c r="H343" s="168">
        <v>2</v>
      </c>
      <c r="I343" s="168"/>
      <c r="J343" s="168">
        <f t="shared" si="171"/>
        <v>0</v>
      </c>
      <c r="K343" s="166" t="s">
        <v>1</v>
      </c>
      <c r="L343" s="169"/>
      <c r="M343" s="170" t="s">
        <v>1</v>
      </c>
      <c r="N343" s="171" t="s">
        <v>33</v>
      </c>
      <c r="O343" s="77">
        <v>0</v>
      </c>
      <c r="P343" s="77">
        <f t="shared" si="172"/>
        <v>0</v>
      </c>
      <c r="Q343" s="77">
        <v>0</v>
      </c>
      <c r="R343" s="77">
        <f t="shared" si="173"/>
        <v>0</v>
      </c>
      <c r="S343" s="77">
        <v>0</v>
      </c>
      <c r="T343" s="77">
        <f t="shared" si="174"/>
        <v>0</v>
      </c>
      <c r="U343" s="78" t="s">
        <v>1</v>
      </c>
      <c r="AR343" s="80" t="s">
        <v>130</v>
      </c>
      <c r="AT343" s="80" t="s">
        <v>372</v>
      </c>
      <c r="AU343" s="80" t="s">
        <v>121</v>
      </c>
      <c r="AY343" s="81" t="s">
        <v>114</v>
      </c>
      <c r="BE343" s="82">
        <f t="shared" si="175"/>
        <v>0</v>
      </c>
      <c r="BF343" s="82">
        <f t="shared" si="176"/>
        <v>0</v>
      </c>
      <c r="BG343" s="82">
        <f t="shared" si="177"/>
        <v>0</v>
      </c>
      <c r="BH343" s="82">
        <f t="shared" si="178"/>
        <v>0</v>
      </c>
      <c r="BI343" s="82">
        <f t="shared" si="179"/>
        <v>0</v>
      </c>
      <c r="BJ343" s="81" t="s">
        <v>121</v>
      </c>
      <c r="BK343" s="83">
        <f t="shared" si="180"/>
        <v>0</v>
      </c>
      <c r="BL343" s="81" t="s">
        <v>79</v>
      </c>
      <c r="BM343" s="80" t="s">
        <v>785</v>
      </c>
    </row>
    <row r="344" spans="2:65" s="79" customFormat="1" ht="16.5" customHeight="1" x14ac:dyDescent="0.2">
      <c r="B344" s="68"/>
      <c r="C344" s="164" t="s">
        <v>504</v>
      </c>
      <c r="D344" s="164" t="s">
        <v>372</v>
      </c>
      <c r="E344" s="165" t="s">
        <v>786</v>
      </c>
      <c r="F344" s="166" t="s">
        <v>787</v>
      </c>
      <c r="G344" s="167" t="s">
        <v>788</v>
      </c>
      <c r="H344" s="168">
        <v>230</v>
      </c>
      <c r="I344" s="168"/>
      <c r="J344" s="168">
        <f t="shared" si="171"/>
        <v>0</v>
      </c>
      <c r="K344" s="166" t="s">
        <v>1</v>
      </c>
      <c r="L344" s="169"/>
      <c r="M344" s="170" t="s">
        <v>1</v>
      </c>
      <c r="N344" s="171" t="s">
        <v>33</v>
      </c>
      <c r="O344" s="77">
        <v>0</v>
      </c>
      <c r="P344" s="77">
        <f t="shared" si="172"/>
        <v>0</v>
      </c>
      <c r="Q344" s="77">
        <v>0</v>
      </c>
      <c r="R344" s="77">
        <f t="shared" si="173"/>
        <v>0</v>
      </c>
      <c r="S344" s="77">
        <v>0</v>
      </c>
      <c r="T344" s="77">
        <f t="shared" si="174"/>
        <v>0</v>
      </c>
      <c r="U344" s="78" t="s">
        <v>1</v>
      </c>
      <c r="AR344" s="80" t="s">
        <v>130</v>
      </c>
      <c r="AT344" s="80" t="s">
        <v>372</v>
      </c>
      <c r="AU344" s="80" t="s">
        <v>121</v>
      </c>
      <c r="AY344" s="81" t="s">
        <v>114</v>
      </c>
      <c r="BE344" s="82">
        <f t="shared" si="175"/>
        <v>0</v>
      </c>
      <c r="BF344" s="82">
        <f t="shared" si="176"/>
        <v>0</v>
      </c>
      <c r="BG344" s="82">
        <f t="shared" si="177"/>
        <v>0</v>
      </c>
      <c r="BH344" s="82">
        <f t="shared" si="178"/>
        <v>0</v>
      </c>
      <c r="BI344" s="82">
        <f t="shared" si="179"/>
        <v>0</v>
      </c>
      <c r="BJ344" s="81" t="s">
        <v>121</v>
      </c>
      <c r="BK344" s="83">
        <f t="shared" si="180"/>
        <v>0</v>
      </c>
      <c r="BL344" s="81" t="s">
        <v>79</v>
      </c>
      <c r="BM344" s="80" t="s">
        <v>789</v>
      </c>
    </row>
    <row r="345" spans="2:65" s="79" customFormat="1" ht="16.5" customHeight="1" x14ac:dyDescent="0.2">
      <c r="B345" s="68"/>
      <c r="C345" s="69" t="s">
        <v>790</v>
      </c>
      <c r="D345" s="69" t="s">
        <v>117</v>
      </c>
      <c r="E345" s="70" t="s">
        <v>791</v>
      </c>
      <c r="F345" s="71" t="s">
        <v>792</v>
      </c>
      <c r="G345" s="72" t="s">
        <v>225</v>
      </c>
      <c r="H345" s="73">
        <v>6</v>
      </c>
      <c r="I345" s="73"/>
      <c r="J345" s="73">
        <f t="shared" si="171"/>
        <v>0</v>
      </c>
      <c r="K345" s="71" t="s">
        <v>1</v>
      </c>
      <c r="L345" s="74"/>
      <c r="M345" s="75" t="s">
        <v>1</v>
      </c>
      <c r="N345" s="76" t="s">
        <v>33</v>
      </c>
      <c r="O345" s="77">
        <v>0</v>
      </c>
      <c r="P345" s="77">
        <f t="shared" si="172"/>
        <v>0</v>
      </c>
      <c r="Q345" s="77">
        <v>0</v>
      </c>
      <c r="R345" s="77">
        <f t="shared" si="173"/>
        <v>0</v>
      </c>
      <c r="S345" s="77">
        <v>0</v>
      </c>
      <c r="T345" s="77">
        <f t="shared" si="174"/>
        <v>0</v>
      </c>
      <c r="U345" s="78" t="s">
        <v>1</v>
      </c>
      <c r="AR345" s="80" t="s">
        <v>79</v>
      </c>
      <c r="AT345" s="80" t="s">
        <v>117</v>
      </c>
      <c r="AU345" s="80" t="s">
        <v>121</v>
      </c>
      <c r="AY345" s="81" t="s">
        <v>114</v>
      </c>
      <c r="BE345" s="82">
        <f t="shared" si="175"/>
        <v>0</v>
      </c>
      <c r="BF345" s="82">
        <f t="shared" si="176"/>
        <v>0</v>
      </c>
      <c r="BG345" s="82">
        <f t="shared" si="177"/>
        <v>0</v>
      </c>
      <c r="BH345" s="82">
        <f t="shared" si="178"/>
        <v>0</v>
      </c>
      <c r="BI345" s="82">
        <f t="shared" si="179"/>
        <v>0</v>
      </c>
      <c r="BJ345" s="81" t="s">
        <v>121</v>
      </c>
      <c r="BK345" s="83">
        <f t="shared" si="180"/>
        <v>0</v>
      </c>
      <c r="BL345" s="81" t="s">
        <v>79</v>
      </c>
      <c r="BM345" s="80" t="s">
        <v>793</v>
      </c>
    </row>
    <row r="346" spans="2:65" s="79" customFormat="1" ht="48" customHeight="1" x14ac:dyDescent="0.2">
      <c r="B346" s="68"/>
      <c r="C346" s="164" t="s">
        <v>508</v>
      </c>
      <c r="D346" s="164" t="s">
        <v>372</v>
      </c>
      <c r="E346" s="165" t="s">
        <v>794</v>
      </c>
      <c r="F346" s="166" t="s">
        <v>1036</v>
      </c>
      <c r="G346" s="167" t="s">
        <v>225</v>
      </c>
      <c r="H346" s="168">
        <v>6</v>
      </c>
      <c r="I346" s="168"/>
      <c r="J346" s="168">
        <f t="shared" si="171"/>
        <v>0</v>
      </c>
      <c r="K346" s="166" t="s">
        <v>1</v>
      </c>
      <c r="L346" s="169"/>
      <c r="M346" s="170" t="s">
        <v>1</v>
      </c>
      <c r="N346" s="171" t="s">
        <v>33</v>
      </c>
      <c r="O346" s="77">
        <v>0</v>
      </c>
      <c r="P346" s="77">
        <f t="shared" si="172"/>
        <v>0</v>
      </c>
      <c r="Q346" s="77">
        <v>0</v>
      </c>
      <c r="R346" s="77">
        <f t="shared" si="173"/>
        <v>0</v>
      </c>
      <c r="S346" s="77">
        <v>0</v>
      </c>
      <c r="T346" s="77">
        <f t="shared" si="174"/>
        <v>0</v>
      </c>
      <c r="U346" s="78" t="s">
        <v>1</v>
      </c>
      <c r="AR346" s="80" t="s">
        <v>130</v>
      </c>
      <c r="AT346" s="80" t="s">
        <v>372</v>
      </c>
      <c r="AU346" s="80" t="s">
        <v>121</v>
      </c>
      <c r="AY346" s="81" t="s">
        <v>114</v>
      </c>
      <c r="BE346" s="82">
        <f t="shared" si="175"/>
        <v>0</v>
      </c>
      <c r="BF346" s="82">
        <f t="shared" si="176"/>
        <v>0</v>
      </c>
      <c r="BG346" s="82">
        <f t="shared" si="177"/>
        <v>0</v>
      </c>
      <c r="BH346" s="82">
        <f t="shared" si="178"/>
        <v>0</v>
      </c>
      <c r="BI346" s="82">
        <f t="shared" si="179"/>
        <v>0</v>
      </c>
      <c r="BJ346" s="81" t="s">
        <v>121</v>
      </c>
      <c r="BK346" s="83">
        <f t="shared" si="180"/>
        <v>0</v>
      </c>
      <c r="BL346" s="81" t="s">
        <v>79</v>
      </c>
      <c r="BM346" s="80" t="s">
        <v>795</v>
      </c>
    </row>
    <row r="347" spans="2:65" s="79" customFormat="1" ht="16.5" customHeight="1" x14ac:dyDescent="0.2">
      <c r="B347" s="68"/>
      <c r="C347" s="69" t="s">
        <v>796</v>
      </c>
      <c r="D347" s="69" t="s">
        <v>117</v>
      </c>
      <c r="E347" s="70" t="s">
        <v>797</v>
      </c>
      <c r="F347" s="71" t="s">
        <v>798</v>
      </c>
      <c r="G347" s="72" t="s">
        <v>225</v>
      </c>
      <c r="H347" s="73">
        <v>3</v>
      </c>
      <c r="I347" s="73"/>
      <c r="J347" s="73">
        <f t="shared" si="171"/>
        <v>0</v>
      </c>
      <c r="K347" s="71" t="s">
        <v>1</v>
      </c>
      <c r="L347" s="74"/>
      <c r="M347" s="75" t="s">
        <v>1</v>
      </c>
      <c r="N347" s="76" t="s">
        <v>33</v>
      </c>
      <c r="O347" s="77">
        <v>0</v>
      </c>
      <c r="P347" s="77">
        <f t="shared" si="172"/>
        <v>0</v>
      </c>
      <c r="Q347" s="77">
        <v>0</v>
      </c>
      <c r="R347" s="77">
        <f t="shared" si="173"/>
        <v>0</v>
      </c>
      <c r="S347" s="77">
        <v>0</v>
      </c>
      <c r="T347" s="77">
        <f t="shared" si="174"/>
        <v>0</v>
      </c>
      <c r="U347" s="78" t="s">
        <v>1</v>
      </c>
      <c r="AR347" s="80" t="s">
        <v>79</v>
      </c>
      <c r="AT347" s="80" t="s">
        <v>117</v>
      </c>
      <c r="AU347" s="80" t="s">
        <v>121</v>
      </c>
      <c r="AY347" s="81" t="s">
        <v>114</v>
      </c>
      <c r="BE347" s="82">
        <f t="shared" si="175"/>
        <v>0</v>
      </c>
      <c r="BF347" s="82">
        <f t="shared" si="176"/>
        <v>0</v>
      </c>
      <c r="BG347" s="82">
        <f t="shared" si="177"/>
        <v>0</v>
      </c>
      <c r="BH347" s="82">
        <f t="shared" si="178"/>
        <v>0</v>
      </c>
      <c r="BI347" s="82">
        <f t="shared" si="179"/>
        <v>0</v>
      </c>
      <c r="BJ347" s="81" t="s">
        <v>121</v>
      </c>
      <c r="BK347" s="83">
        <f t="shared" si="180"/>
        <v>0</v>
      </c>
      <c r="BL347" s="81" t="s">
        <v>79</v>
      </c>
      <c r="BM347" s="80" t="s">
        <v>799</v>
      </c>
    </row>
    <row r="348" spans="2:65" s="79" customFormat="1" ht="48" customHeight="1" x14ac:dyDescent="0.2">
      <c r="B348" s="68"/>
      <c r="C348" s="164" t="s">
        <v>512</v>
      </c>
      <c r="D348" s="164" t="s">
        <v>372</v>
      </c>
      <c r="E348" s="165" t="s">
        <v>800</v>
      </c>
      <c r="F348" s="166" t="s">
        <v>1037</v>
      </c>
      <c r="G348" s="167" t="s">
        <v>225</v>
      </c>
      <c r="H348" s="168">
        <v>2</v>
      </c>
      <c r="I348" s="168"/>
      <c r="J348" s="168">
        <f t="shared" si="171"/>
        <v>0</v>
      </c>
      <c r="K348" s="166" t="s">
        <v>1</v>
      </c>
      <c r="L348" s="169"/>
      <c r="M348" s="170" t="s">
        <v>1</v>
      </c>
      <c r="N348" s="171" t="s">
        <v>33</v>
      </c>
      <c r="O348" s="77">
        <v>0</v>
      </c>
      <c r="P348" s="77">
        <f t="shared" si="172"/>
        <v>0</v>
      </c>
      <c r="Q348" s="77">
        <v>0</v>
      </c>
      <c r="R348" s="77">
        <f t="shared" si="173"/>
        <v>0</v>
      </c>
      <c r="S348" s="77">
        <v>0</v>
      </c>
      <c r="T348" s="77">
        <f t="shared" si="174"/>
        <v>0</v>
      </c>
      <c r="U348" s="78" t="s">
        <v>1</v>
      </c>
      <c r="AR348" s="80" t="s">
        <v>130</v>
      </c>
      <c r="AT348" s="80" t="s">
        <v>372</v>
      </c>
      <c r="AU348" s="80" t="s">
        <v>121</v>
      </c>
      <c r="AY348" s="81" t="s">
        <v>114</v>
      </c>
      <c r="BE348" s="82">
        <f t="shared" si="175"/>
        <v>0</v>
      </c>
      <c r="BF348" s="82">
        <f t="shared" si="176"/>
        <v>0</v>
      </c>
      <c r="BG348" s="82">
        <f t="shared" si="177"/>
        <v>0</v>
      </c>
      <c r="BH348" s="82">
        <f t="shared" si="178"/>
        <v>0</v>
      </c>
      <c r="BI348" s="82">
        <f t="shared" si="179"/>
        <v>0</v>
      </c>
      <c r="BJ348" s="81" t="s">
        <v>121</v>
      </c>
      <c r="BK348" s="83">
        <f t="shared" si="180"/>
        <v>0</v>
      </c>
      <c r="BL348" s="81" t="s">
        <v>79</v>
      </c>
      <c r="BM348" s="80" t="s">
        <v>801</v>
      </c>
    </row>
    <row r="349" spans="2:65" s="79" customFormat="1" ht="48" customHeight="1" x14ac:dyDescent="0.2">
      <c r="B349" s="68"/>
      <c r="C349" s="164" t="s">
        <v>802</v>
      </c>
      <c r="D349" s="164" t="s">
        <v>372</v>
      </c>
      <c r="E349" s="165" t="s">
        <v>803</v>
      </c>
      <c r="F349" s="166" t="s">
        <v>1038</v>
      </c>
      <c r="G349" s="167" t="s">
        <v>225</v>
      </c>
      <c r="H349" s="168">
        <v>1</v>
      </c>
      <c r="I349" s="168"/>
      <c r="J349" s="168">
        <f t="shared" si="171"/>
        <v>0</v>
      </c>
      <c r="K349" s="166" t="s">
        <v>1</v>
      </c>
      <c r="L349" s="169"/>
      <c r="M349" s="170" t="s">
        <v>1</v>
      </c>
      <c r="N349" s="171" t="s">
        <v>33</v>
      </c>
      <c r="O349" s="77">
        <v>0</v>
      </c>
      <c r="P349" s="77">
        <f t="shared" si="172"/>
        <v>0</v>
      </c>
      <c r="Q349" s="77">
        <v>0</v>
      </c>
      <c r="R349" s="77">
        <f t="shared" si="173"/>
        <v>0</v>
      </c>
      <c r="S349" s="77">
        <v>0</v>
      </c>
      <c r="T349" s="77">
        <f t="shared" si="174"/>
        <v>0</v>
      </c>
      <c r="U349" s="78" t="s">
        <v>1</v>
      </c>
      <c r="AR349" s="80" t="s">
        <v>130</v>
      </c>
      <c r="AT349" s="80" t="s">
        <v>372</v>
      </c>
      <c r="AU349" s="80" t="s">
        <v>121</v>
      </c>
      <c r="AY349" s="81" t="s">
        <v>114</v>
      </c>
      <c r="BE349" s="82">
        <f t="shared" si="175"/>
        <v>0</v>
      </c>
      <c r="BF349" s="82">
        <f t="shared" si="176"/>
        <v>0</v>
      </c>
      <c r="BG349" s="82">
        <f t="shared" si="177"/>
        <v>0</v>
      </c>
      <c r="BH349" s="82">
        <f t="shared" si="178"/>
        <v>0</v>
      </c>
      <c r="BI349" s="82">
        <f t="shared" si="179"/>
        <v>0</v>
      </c>
      <c r="BJ349" s="81" t="s">
        <v>121</v>
      </c>
      <c r="BK349" s="83">
        <f t="shared" si="180"/>
        <v>0</v>
      </c>
      <c r="BL349" s="81" t="s">
        <v>79</v>
      </c>
      <c r="BM349" s="80" t="s">
        <v>804</v>
      </c>
    </row>
    <row r="350" spans="2:65" s="152" customFormat="1" ht="22.9" customHeight="1" x14ac:dyDescent="0.2">
      <c r="B350" s="151"/>
      <c r="D350" s="153" t="s">
        <v>66</v>
      </c>
      <c r="E350" s="162" t="s">
        <v>265</v>
      </c>
      <c r="F350" s="162" t="s">
        <v>266</v>
      </c>
      <c r="J350" s="163">
        <f>BK350</f>
        <v>0</v>
      </c>
      <c r="L350" s="151"/>
      <c r="M350" s="156"/>
      <c r="N350" s="157"/>
      <c r="O350" s="157"/>
      <c r="P350" s="158">
        <f>SUM(P351:P364)</f>
        <v>19.623846999999998</v>
      </c>
      <c r="Q350" s="157"/>
      <c r="R350" s="158">
        <f>SUM(R351:R364)</f>
        <v>6.293E-2</v>
      </c>
      <c r="S350" s="157"/>
      <c r="T350" s="158">
        <f>SUM(T351:T364)</f>
        <v>0</v>
      </c>
      <c r="U350" s="159"/>
      <c r="AR350" s="153" t="s">
        <v>11</v>
      </c>
      <c r="AT350" s="160" t="s">
        <v>66</v>
      </c>
      <c r="AU350" s="160" t="s">
        <v>11</v>
      </c>
      <c r="AY350" s="153" t="s">
        <v>114</v>
      </c>
      <c r="BK350" s="161">
        <f>SUM(BK351:BK364)</f>
        <v>0</v>
      </c>
    </row>
    <row r="351" spans="2:65" s="79" customFormat="1" ht="24" customHeight="1" x14ac:dyDescent="0.2">
      <c r="B351" s="68"/>
      <c r="C351" s="69" t="s">
        <v>805</v>
      </c>
      <c r="D351" s="69" t="s">
        <v>117</v>
      </c>
      <c r="E351" s="70" t="s">
        <v>806</v>
      </c>
      <c r="F351" s="71" t="s">
        <v>807</v>
      </c>
      <c r="G351" s="72" t="s">
        <v>137</v>
      </c>
      <c r="H351" s="73">
        <v>18.5</v>
      </c>
      <c r="I351" s="73"/>
      <c r="J351" s="73">
        <f t="shared" ref="J351:J364" si="181">ROUND(I351*H351,3)</f>
        <v>0</v>
      </c>
      <c r="K351" s="71" t="s">
        <v>1</v>
      </c>
      <c r="L351" s="74"/>
      <c r="M351" s="75" t="s">
        <v>1</v>
      </c>
      <c r="N351" s="76" t="s">
        <v>33</v>
      </c>
      <c r="O351" s="77">
        <v>0</v>
      </c>
      <c r="P351" s="77">
        <f t="shared" ref="P351:P364" si="182">O351*H351</f>
        <v>0</v>
      </c>
      <c r="Q351" s="77">
        <v>0</v>
      </c>
      <c r="R351" s="77">
        <f t="shared" ref="R351:R364" si="183">Q351*H351</f>
        <v>0</v>
      </c>
      <c r="S351" s="77">
        <v>0</v>
      </c>
      <c r="T351" s="77">
        <f t="shared" ref="T351:T364" si="184">S351*H351</f>
        <v>0</v>
      </c>
      <c r="U351" s="78" t="s">
        <v>1</v>
      </c>
      <c r="AR351" s="80" t="s">
        <v>79</v>
      </c>
      <c r="AT351" s="80" t="s">
        <v>117</v>
      </c>
      <c r="AU351" s="80" t="s">
        <v>121</v>
      </c>
      <c r="AY351" s="81" t="s">
        <v>114</v>
      </c>
      <c r="BE351" s="82">
        <f t="shared" ref="BE351:BE364" si="185">IF(N351="základná",J351,0)</f>
        <v>0</v>
      </c>
      <c r="BF351" s="82">
        <f t="shared" ref="BF351:BF364" si="186">IF(N351="znížená",J351,0)</f>
        <v>0</v>
      </c>
      <c r="BG351" s="82">
        <f t="shared" ref="BG351:BG364" si="187">IF(N351="zákl. prenesená",J351,0)</f>
        <v>0</v>
      </c>
      <c r="BH351" s="82">
        <f t="shared" ref="BH351:BH364" si="188">IF(N351="zníž. prenesená",J351,0)</f>
        <v>0</v>
      </c>
      <c r="BI351" s="82">
        <f t="shared" ref="BI351:BI364" si="189">IF(N351="nulová",J351,0)</f>
        <v>0</v>
      </c>
      <c r="BJ351" s="81" t="s">
        <v>121</v>
      </c>
      <c r="BK351" s="83">
        <f t="shared" ref="BK351:BK364" si="190">ROUND(I351*H351,3)</f>
        <v>0</v>
      </c>
      <c r="BL351" s="81" t="s">
        <v>79</v>
      </c>
      <c r="BM351" s="80" t="s">
        <v>808</v>
      </c>
    </row>
    <row r="352" spans="2:65" s="79" customFormat="1" ht="16.5" customHeight="1" x14ac:dyDescent="0.2">
      <c r="B352" s="68"/>
      <c r="C352" s="164" t="s">
        <v>809</v>
      </c>
      <c r="D352" s="164" t="s">
        <v>372</v>
      </c>
      <c r="E352" s="165" t="s">
        <v>810</v>
      </c>
      <c r="F352" s="166" t="s">
        <v>811</v>
      </c>
      <c r="G352" s="167" t="s">
        <v>137</v>
      </c>
      <c r="H352" s="168">
        <v>18.5</v>
      </c>
      <c r="I352" s="168"/>
      <c r="J352" s="168">
        <f t="shared" si="181"/>
        <v>0</v>
      </c>
      <c r="K352" s="166" t="s">
        <v>1</v>
      </c>
      <c r="L352" s="169"/>
      <c r="M352" s="170" t="s">
        <v>1</v>
      </c>
      <c r="N352" s="171" t="s">
        <v>33</v>
      </c>
      <c r="O352" s="77">
        <v>0</v>
      </c>
      <c r="P352" s="77">
        <f t="shared" si="182"/>
        <v>0</v>
      </c>
      <c r="Q352" s="77">
        <v>0</v>
      </c>
      <c r="R352" s="77">
        <f t="shared" si="183"/>
        <v>0</v>
      </c>
      <c r="S352" s="77">
        <v>0</v>
      </c>
      <c r="T352" s="77">
        <f t="shared" si="184"/>
        <v>0</v>
      </c>
      <c r="U352" s="78" t="s">
        <v>1</v>
      </c>
      <c r="AR352" s="80" t="s">
        <v>130</v>
      </c>
      <c r="AT352" s="80" t="s">
        <v>372</v>
      </c>
      <c r="AU352" s="80" t="s">
        <v>121</v>
      </c>
      <c r="AY352" s="81" t="s">
        <v>114</v>
      </c>
      <c r="BE352" s="82">
        <f t="shared" si="185"/>
        <v>0</v>
      </c>
      <c r="BF352" s="82">
        <f t="shared" si="186"/>
        <v>0</v>
      </c>
      <c r="BG352" s="82">
        <f t="shared" si="187"/>
        <v>0</v>
      </c>
      <c r="BH352" s="82">
        <f t="shared" si="188"/>
        <v>0</v>
      </c>
      <c r="BI352" s="82">
        <f t="shared" si="189"/>
        <v>0</v>
      </c>
      <c r="BJ352" s="81" t="s">
        <v>121</v>
      </c>
      <c r="BK352" s="83">
        <f t="shared" si="190"/>
        <v>0</v>
      </c>
      <c r="BL352" s="81" t="s">
        <v>79</v>
      </c>
      <c r="BM352" s="80" t="s">
        <v>812</v>
      </c>
    </row>
    <row r="353" spans="2:65" s="79" customFormat="1" ht="16.5" customHeight="1" x14ac:dyDescent="0.2">
      <c r="B353" s="68"/>
      <c r="C353" s="69" t="s">
        <v>813</v>
      </c>
      <c r="D353" s="69" t="s">
        <v>117</v>
      </c>
      <c r="E353" s="70" t="s">
        <v>814</v>
      </c>
      <c r="F353" s="71" t="s">
        <v>815</v>
      </c>
      <c r="G353" s="72" t="s">
        <v>225</v>
      </c>
      <c r="H353" s="73">
        <v>1</v>
      </c>
      <c r="I353" s="73"/>
      <c r="J353" s="73">
        <f t="shared" si="181"/>
        <v>0</v>
      </c>
      <c r="K353" s="71" t="s">
        <v>160</v>
      </c>
      <c r="L353" s="74"/>
      <c r="M353" s="75" t="s">
        <v>1</v>
      </c>
      <c r="N353" s="76" t="s">
        <v>33</v>
      </c>
      <c r="O353" s="77">
        <v>11.40268</v>
      </c>
      <c r="P353" s="77">
        <f t="shared" si="182"/>
        <v>11.40268</v>
      </c>
      <c r="Q353" s="77">
        <v>5.0000000000000002E-5</v>
      </c>
      <c r="R353" s="77">
        <f t="shared" si="183"/>
        <v>5.0000000000000002E-5</v>
      </c>
      <c r="S353" s="77">
        <v>0</v>
      </c>
      <c r="T353" s="77">
        <f t="shared" si="184"/>
        <v>0</v>
      </c>
      <c r="U353" s="78" t="s">
        <v>1</v>
      </c>
      <c r="AR353" s="80" t="s">
        <v>79</v>
      </c>
      <c r="AT353" s="80" t="s">
        <v>117</v>
      </c>
      <c r="AU353" s="80" t="s">
        <v>121</v>
      </c>
      <c r="AY353" s="81" t="s">
        <v>114</v>
      </c>
      <c r="BE353" s="82">
        <f t="shared" si="185"/>
        <v>0</v>
      </c>
      <c r="BF353" s="82">
        <f t="shared" si="186"/>
        <v>0</v>
      </c>
      <c r="BG353" s="82">
        <f t="shared" si="187"/>
        <v>0</v>
      </c>
      <c r="BH353" s="82">
        <f t="shared" si="188"/>
        <v>0</v>
      </c>
      <c r="BI353" s="82">
        <f t="shared" si="189"/>
        <v>0</v>
      </c>
      <c r="BJ353" s="81" t="s">
        <v>121</v>
      </c>
      <c r="BK353" s="83">
        <f t="shared" si="190"/>
        <v>0</v>
      </c>
      <c r="BL353" s="81" t="s">
        <v>79</v>
      </c>
      <c r="BM353" s="80" t="s">
        <v>816</v>
      </c>
    </row>
    <row r="354" spans="2:65" s="79" customFormat="1" ht="24" customHeight="1" x14ac:dyDescent="0.2">
      <c r="B354" s="68"/>
      <c r="C354" s="164" t="s">
        <v>683</v>
      </c>
      <c r="D354" s="164" t="s">
        <v>372</v>
      </c>
      <c r="E354" s="165" t="s">
        <v>817</v>
      </c>
      <c r="F354" s="166" t="s">
        <v>974</v>
      </c>
      <c r="G354" s="167" t="s">
        <v>225</v>
      </c>
      <c r="H354" s="168">
        <v>1</v>
      </c>
      <c r="I354" s="168"/>
      <c r="J354" s="168">
        <f t="shared" si="181"/>
        <v>0</v>
      </c>
      <c r="K354" s="166" t="s">
        <v>160</v>
      </c>
      <c r="L354" s="169"/>
      <c r="M354" s="170" t="s">
        <v>1</v>
      </c>
      <c r="N354" s="171" t="s">
        <v>33</v>
      </c>
      <c r="O354" s="77">
        <v>0</v>
      </c>
      <c r="P354" s="77">
        <f t="shared" si="182"/>
        <v>0</v>
      </c>
      <c r="Q354" s="77">
        <v>6.2880000000000005E-2</v>
      </c>
      <c r="R354" s="77">
        <f t="shared" si="183"/>
        <v>6.2880000000000005E-2</v>
      </c>
      <c r="S354" s="77">
        <v>0</v>
      </c>
      <c r="T354" s="77">
        <f t="shared" si="184"/>
        <v>0</v>
      </c>
      <c r="U354" s="78" t="s">
        <v>1</v>
      </c>
      <c r="AR354" s="80" t="s">
        <v>130</v>
      </c>
      <c r="AT354" s="80" t="s">
        <v>372</v>
      </c>
      <c r="AU354" s="80" t="s">
        <v>121</v>
      </c>
      <c r="AY354" s="81" t="s">
        <v>114</v>
      </c>
      <c r="BE354" s="82">
        <f t="shared" si="185"/>
        <v>0</v>
      </c>
      <c r="BF354" s="82">
        <f t="shared" si="186"/>
        <v>0</v>
      </c>
      <c r="BG354" s="82">
        <f t="shared" si="187"/>
        <v>0</v>
      </c>
      <c r="BH354" s="82">
        <f t="shared" si="188"/>
        <v>0</v>
      </c>
      <c r="BI354" s="82">
        <f t="shared" si="189"/>
        <v>0</v>
      </c>
      <c r="BJ354" s="81" t="s">
        <v>121</v>
      </c>
      <c r="BK354" s="83">
        <f t="shared" si="190"/>
        <v>0</v>
      </c>
      <c r="BL354" s="81" t="s">
        <v>79</v>
      </c>
      <c r="BM354" s="80" t="s">
        <v>818</v>
      </c>
    </row>
    <row r="355" spans="2:65" s="79" customFormat="1" ht="16.5" customHeight="1" x14ac:dyDescent="0.2">
      <c r="B355" s="68"/>
      <c r="C355" s="69" t="s">
        <v>522</v>
      </c>
      <c r="D355" s="69" t="s">
        <v>117</v>
      </c>
      <c r="E355" s="70" t="s">
        <v>819</v>
      </c>
      <c r="F355" s="71" t="s">
        <v>946</v>
      </c>
      <c r="G355" s="72" t="s">
        <v>129</v>
      </c>
      <c r="H355" s="73">
        <v>98.79</v>
      </c>
      <c r="I355" s="73"/>
      <c r="J355" s="73">
        <f t="shared" si="181"/>
        <v>0</v>
      </c>
      <c r="K355" s="71" t="s">
        <v>1</v>
      </c>
      <c r="L355" s="74"/>
      <c r="M355" s="75" t="s">
        <v>1</v>
      </c>
      <c r="N355" s="76" t="s">
        <v>33</v>
      </c>
      <c r="O355" s="77">
        <v>0</v>
      </c>
      <c r="P355" s="77">
        <f t="shared" si="182"/>
        <v>0</v>
      </c>
      <c r="Q355" s="77">
        <v>0</v>
      </c>
      <c r="R355" s="77">
        <f t="shared" si="183"/>
        <v>0</v>
      </c>
      <c r="S355" s="77">
        <v>0</v>
      </c>
      <c r="T355" s="77">
        <f t="shared" si="184"/>
        <v>0</v>
      </c>
      <c r="U355" s="78" t="s">
        <v>1</v>
      </c>
      <c r="AR355" s="80" t="s">
        <v>79</v>
      </c>
      <c r="AT355" s="80" t="s">
        <v>117</v>
      </c>
      <c r="AU355" s="80" t="s">
        <v>121</v>
      </c>
      <c r="AY355" s="81" t="s">
        <v>114</v>
      </c>
      <c r="BE355" s="82">
        <f t="shared" si="185"/>
        <v>0</v>
      </c>
      <c r="BF355" s="82">
        <f t="shared" si="186"/>
        <v>0</v>
      </c>
      <c r="BG355" s="82">
        <f t="shared" si="187"/>
        <v>0</v>
      </c>
      <c r="BH355" s="82">
        <f t="shared" si="188"/>
        <v>0</v>
      </c>
      <c r="BI355" s="82">
        <f t="shared" si="189"/>
        <v>0</v>
      </c>
      <c r="BJ355" s="81" t="s">
        <v>121</v>
      </c>
      <c r="BK355" s="83">
        <f t="shared" si="190"/>
        <v>0</v>
      </c>
      <c r="BL355" s="81" t="s">
        <v>79</v>
      </c>
      <c r="BM355" s="80" t="s">
        <v>820</v>
      </c>
    </row>
    <row r="356" spans="2:65" s="79" customFormat="1" ht="24" customHeight="1" x14ac:dyDescent="0.2">
      <c r="B356" s="68"/>
      <c r="C356" s="164" t="s">
        <v>821</v>
      </c>
      <c r="D356" s="164" t="s">
        <v>372</v>
      </c>
      <c r="E356" s="165" t="s">
        <v>822</v>
      </c>
      <c r="F356" s="172" t="s">
        <v>976</v>
      </c>
      <c r="G356" s="167" t="s">
        <v>129</v>
      </c>
      <c r="H356" s="168">
        <v>103.729</v>
      </c>
      <c r="I356" s="168"/>
      <c r="J356" s="168">
        <f t="shared" si="181"/>
        <v>0</v>
      </c>
      <c r="K356" s="166" t="s">
        <v>1</v>
      </c>
      <c r="L356" s="169"/>
      <c r="M356" s="170" t="s">
        <v>1</v>
      </c>
      <c r="N356" s="171" t="s">
        <v>33</v>
      </c>
      <c r="O356" s="77">
        <v>0</v>
      </c>
      <c r="P356" s="77">
        <f t="shared" si="182"/>
        <v>0</v>
      </c>
      <c r="Q356" s="77">
        <v>0</v>
      </c>
      <c r="R356" s="77">
        <f t="shared" si="183"/>
        <v>0</v>
      </c>
      <c r="S356" s="77">
        <v>0</v>
      </c>
      <c r="T356" s="77">
        <f t="shared" si="184"/>
        <v>0</v>
      </c>
      <c r="U356" s="78" t="s">
        <v>1</v>
      </c>
      <c r="AR356" s="80" t="s">
        <v>130</v>
      </c>
      <c r="AT356" s="80" t="s">
        <v>372</v>
      </c>
      <c r="AU356" s="80" t="s">
        <v>121</v>
      </c>
      <c r="AY356" s="81" t="s">
        <v>114</v>
      </c>
      <c r="BE356" s="82">
        <f t="shared" si="185"/>
        <v>0</v>
      </c>
      <c r="BF356" s="82">
        <f t="shared" si="186"/>
        <v>0</v>
      </c>
      <c r="BG356" s="82">
        <f t="shared" si="187"/>
        <v>0</v>
      </c>
      <c r="BH356" s="82">
        <f t="shared" si="188"/>
        <v>0</v>
      </c>
      <c r="BI356" s="82">
        <f t="shared" si="189"/>
        <v>0</v>
      </c>
      <c r="BJ356" s="81" t="s">
        <v>121</v>
      </c>
      <c r="BK356" s="83">
        <f t="shared" si="190"/>
        <v>0</v>
      </c>
      <c r="BL356" s="81" t="s">
        <v>79</v>
      </c>
      <c r="BM356" s="80" t="s">
        <v>823</v>
      </c>
    </row>
    <row r="357" spans="2:65" s="79" customFormat="1" ht="16.5" customHeight="1" x14ac:dyDescent="0.2">
      <c r="B357" s="68"/>
      <c r="C357" s="164" t="s">
        <v>524</v>
      </c>
      <c r="D357" s="164" t="s">
        <v>372</v>
      </c>
      <c r="E357" s="165" t="s">
        <v>824</v>
      </c>
      <c r="F357" s="166" t="s">
        <v>1023</v>
      </c>
      <c r="G357" s="167" t="s">
        <v>606</v>
      </c>
      <c r="H357" s="168">
        <v>1</v>
      </c>
      <c r="I357" s="168"/>
      <c r="J357" s="168">
        <f t="shared" si="181"/>
        <v>0</v>
      </c>
      <c r="K357" s="166" t="s">
        <v>1</v>
      </c>
      <c r="L357" s="169"/>
      <c r="M357" s="170" t="s">
        <v>1</v>
      </c>
      <c r="N357" s="171" t="s">
        <v>33</v>
      </c>
      <c r="O357" s="77">
        <v>0</v>
      </c>
      <c r="P357" s="77">
        <f t="shared" si="182"/>
        <v>0</v>
      </c>
      <c r="Q357" s="77">
        <v>0</v>
      </c>
      <c r="R357" s="77">
        <f t="shared" si="183"/>
        <v>0</v>
      </c>
      <c r="S357" s="77">
        <v>0</v>
      </c>
      <c r="T357" s="77">
        <f t="shared" si="184"/>
        <v>0</v>
      </c>
      <c r="U357" s="78" t="s">
        <v>1</v>
      </c>
      <c r="AR357" s="80" t="s">
        <v>130</v>
      </c>
      <c r="AT357" s="80" t="s">
        <v>372</v>
      </c>
      <c r="AU357" s="80" t="s">
        <v>121</v>
      </c>
      <c r="AY357" s="81" t="s">
        <v>114</v>
      </c>
      <c r="BE357" s="82">
        <f t="shared" si="185"/>
        <v>0</v>
      </c>
      <c r="BF357" s="82">
        <f t="shared" si="186"/>
        <v>0</v>
      </c>
      <c r="BG357" s="82">
        <f t="shared" si="187"/>
        <v>0</v>
      </c>
      <c r="BH357" s="82">
        <f t="shared" si="188"/>
        <v>0</v>
      </c>
      <c r="BI357" s="82">
        <f t="shared" si="189"/>
        <v>0</v>
      </c>
      <c r="BJ357" s="81" t="s">
        <v>121</v>
      </c>
      <c r="BK357" s="83">
        <f t="shared" si="190"/>
        <v>0</v>
      </c>
      <c r="BL357" s="81" t="s">
        <v>79</v>
      </c>
      <c r="BM357" s="80" t="s">
        <v>825</v>
      </c>
    </row>
    <row r="358" spans="2:65" s="79" customFormat="1" ht="24" customHeight="1" x14ac:dyDescent="0.2">
      <c r="B358" s="68"/>
      <c r="C358" s="69" t="s">
        <v>826</v>
      </c>
      <c r="D358" s="69" t="s">
        <v>117</v>
      </c>
      <c r="E358" s="70" t="s">
        <v>827</v>
      </c>
      <c r="F358" s="71" t="s">
        <v>828</v>
      </c>
      <c r="G358" s="72" t="s">
        <v>137</v>
      </c>
      <c r="H358" s="73">
        <v>22.89</v>
      </c>
      <c r="I358" s="73"/>
      <c r="J358" s="73">
        <f t="shared" si="181"/>
        <v>0</v>
      </c>
      <c r="K358" s="71" t="s">
        <v>1</v>
      </c>
      <c r="L358" s="74"/>
      <c r="M358" s="75" t="s">
        <v>1</v>
      </c>
      <c r="N358" s="76" t="s">
        <v>33</v>
      </c>
      <c r="O358" s="77">
        <v>0</v>
      </c>
      <c r="P358" s="77">
        <f t="shared" si="182"/>
        <v>0</v>
      </c>
      <c r="Q358" s="77">
        <v>0</v>
      </c>
      <c r="R358" s="77">
        <f t="shared" si="183"/>
        <v>0</v>
      </c>
      <c r="S358" s="77">
        <v>0</v>
      </c>
      <c r="T358" s="77">
        <f t="shared" si="184"/>
        <v>0</v>
      </c>
      <c r="U358" s="78" t="s">
        <v>1</v>
      </c>
      <c r="AR358" s="80" t="s">
        <v>79</v>
      </c>
      <c r="AT358" s="80" t="s">
        <v>117</v>
      </c>
      <c r="AU358" s="80" t="s">
        <v>121</v>
      </c>
      <c r="AY358" s="81" t="s">
        <v>114</v>
      </c>
      <c r="BE358" s="82">
        <f t="shared" si="185"/>
        <v>0</v>
      </c>
      <c r="BF358" s="82">
        <f t="shared" si="186"/>
        <v>0</v>
      </c>
      <c r="BG358" s="82">
        <f t="shared" si="187"/>
        <v>0</v>
      </c>
      <c r="BH358" s="82">
        <f t="shared" si="188"/>
        <v>0</v>
      </c>
      <c r="BI358" s="82">
        <f t="shared" si="189"/>
        <v>0</v>
      </c>
      <c r="BJ358" s="81" t="s">
        <v>121</v>
      </c>
      <c r="BK358" s="83">
        <f t="shared" si="190"/>
        <v>0</v>
      </c>
      <c r="BL358" s="81" t="s">
        <v>79</v>
      </c>
      <c r="BM358" s="80" t="s">
        <v>829</v>
      </c>
    </row>
    <row r="359" spans="2:65" s="79" customFormat="1" ht="34.15" customHeight="1" x14ac:dyDescent="0.2">
      <c r="B359" s="68"/>
      <c r="C359" s="164" t="s">
        <v>528</v>
      </c>
      <c r="D359" s="164" t="s">
        <v>372</v>
      </c>
      <c r="E359" s="165" t="s">
        <v>830</v>
      </c>
      <c r="F359" s="166" t="s">
        <v>1043</v>
      </c>
      <c r="G359" s="167" t="s">
        <v>225</v>
      </c>
      <c r="H359" s="168">
        <v>1</v>
      </c>
      <c r="I359" s="168"/>
      <c r="J359" s="168">
        <f t="shared" si="181"/>
        <v>0</v>
      </c>
      <c r="K359" s="166" t="s">
        <v>1</v>
      </c>
      <c r="L359" s="169"/>
      <c r="M359" s="170" t="s">
        <v>1</v>
      </c>
      <c r="N359" s="171" t="s">
        <v>33</v>
      </c>
      <c r="O359" s="77">
        <v>0</v>
      </c>
      <c r="P359" s="77">
        <f t="shared" si="182"/>
        <v>0</v>
      </c>
      <c r="Q359" s="77">
        <v>0</v>
      </c>
      <c r="R359" s="77">
        <f t="shared" si="183"/>
        <v>0</v>
      </c>
      <c r="S359" s="77">
        <v>0</v>
      </c>
      <c r="T359" s="77">
        <f t="shared" si="184"/>
        <v>0</v>
      </c>
      <c r="U359" s="78" t="s">
        <v>1</v>
      </c>
      <c r="AR359" s="80" t="s">
        <v>130</v>
      </c>
      <c r="AT359" s="80" t="s">
        <v>372</v>
      </c>
      <c r="AU359" s="80" t="s">
        <v>121</v>
      </c>
      <c r="AY359" s="81" t="s">
        <v>114</v>
      </c>
      <c r="BE359" s="82">
        <f t="shared" si="185"/>
        <v>0</v>
      </c>
      <c r="BF359" s="82">
        <f t="shared" si="186"/>
        <v>0</v>
      </c>
      <c r="BG359" s="82">
        <f t="shared" si="187"/>
        <v>0</v>
      </c>
      <c r="BH359" s="82">
        <f t="shared" si="188"/>
        <v>0</v>
      </c>
      <c r="BI359" s="82">
        <f t="shared" si="189"/>
        <v>0</v>
      </c>
      <c r="BJ359" s="81" t="s">
        <v>121</v>
      </c>
      <c r="BK359" s="83">
        <f t="shared" si="190"/>
        <v>0</v>
      </c>
      <c r="BL359" s="81" t="s">
        <v>79</v>
      </c>
      <c r="BM359" s="80" t="s">
        <v>831</v>
      </c>
    </row>
    <row r="360" spans="2:65" s="79" customFormat="1" ht="24" customHeight="1" x14ac:dyDescent="0.2">
      <c r="B360" s="68"/>
      <c r="C360" s="164" t="s">
        <v>832</v>
      </c>
      <c r="D360" s="164" t="s">
        <v>372</v>
      </c>
      <c r="E360" s="165" t="s">
        <v>833</v>
      </c>
      <c r="F360" s="166" t="s">
        <v>834</v>
      </c>
      <c r="G360" s="167" t="s">
        <v>225</v>
      </c>
      <c r="H360" s="168">
        <v>1</v>
      </c>
      <c r="I360" s="168"/>
      <c r="J360" s="168">
        <f t="shared" si="181"/>
        <v>0</v>
      </c>
      <c r="K360" s="166" t="s">
        <v>1</v>
      </c>
      <c r="L360" s="169"/>
      <c r="M360" s="170" t="s">
        <v>1</v>
      </c>
      <c r="N360" s="171" t="s">
        <v>33</v>
      </c>
      <c r="O360" s="77">
        <v>0</v>
      </c>
      <c r="P360" s="77">
        <f t="shared" si="182"/>
        <v>0</v>
      </c>
      <c r="Q360" s="77">
        <v>0</v>
      </c>
      <c r="R360" s="77">
        <f t="shared" si="183"/>
        <v>0</v>
      </c>
      <c r="S360" s="77">
        <v>0</v>
      </c>
      <c r="T360" s="77">
        <f t="shared" si="184"/>
        <v>0</v>
      </c>
      <c r="U360" s="78" t="s">
        <v>1</v>
      </c>
      <c r="AR360" s="80" t="s">
        <v>130</v>
      </c>
      <c r="AT360" s="80" t="s">
        <v>372</v>
      </c>
      <c r="AU360" s="80" t="s">
        <v>121</v>
      </c>
      <c r="AY360" s="81" t="s">
        <v>114</v>
      </c>
      <c r="BE360" s="82">
        <f t="shared" si="185"/>
        <v>0</v>
      </c>
      <c r="BF360" s="82">
        <f t="shared" si="186"/>
        <v>0</v>
      </c>
      <c r="BG360" s="82">
        <f t="shared" si="187"/>
        <v>0</v>
      </c>
      <c r="BH360" s="82">
        <f t="shared" si="188"/>
        <v>0</v>
      </c>
      <c r="BI360" s="82">
        <f t="shared" si="189"/>
        <v>0</v>
      </c>
      <c r="BJ360" s="81" t="s">
        <v>121</v>
      </c>
      <c r="BK360" s="83">
        <f t="shared" si="190"/>
        <v>0</v>
      </c>
      <c r="BL360" s="81" t="s">
        <v>79</v>
      </c>
      <c r="BM360" s="80" t="s">
        <v>835</v>
      </c>
    </row>
    <row r="361" spans="2:65" s="79" customFormat="1" ht="24" customHeight="1" x14ac:dyDescent="0.2">
      <c r="B361" s="68"/>
      <c r="C361" s="164" t="s">
        <v>531</v>
      </c>
      <c r="D361" s="164" t="s">
        <v>372</v>
      </c>
      <c r="E361" s="165" t="s">
        <v>836</v>
      </c>
      <c r="F361" s="166" t="s">
        <v>1041</v>
      </c>
      <c r="G361" s="167" t="s">
        <v>225</v>
      </c>
      <c r="H361" s="168">
        <v>1</v>
      </c>
      <c r="I361" s="168"/>
      <c r="J361" s="168">
        <f t="shared" si="181"/>
        <v>0</v>
      </c>
      <c r="K361" s="166" t="s">
        <v>1</v>
      </c>
      <c r="L361" s="169"/>
      <c r="M361" s="170" t="s">
        <v>1</v>
      </c>
      <c r="N361" s="171" t="s">
        <v>33</v>
      </c>
      <c r="O361" s="77">
        <v>0</v>
      </c>
      <c r="P361" s="77">
        <f t="shared" si="182"/>
        <v>0</v>
      </c>
      <c r="Q361" s="77">
        <v>0</v>
      </c>
      <c r="R361" s="77">
        <f t="shared" si="183"/>
        <v>0</v>
      </c>
      <c r="S361" s="77">
        <v>0</v>
      </c>
      <c r="T361" s="77">
        <f t="shared" si="184"/>
        <v>0</v>
      </c>
      <c r="U361" s="78" t="s">
        <v>1</v>
      </c>
      <c r="AR361" s="80" t="s">
        <v>130</v>
      </c>
      <c r="AT361" s="80" t="s">
        <v>372</v>
      </c>
      <c r="AU361" s="80" t="s">
        <v>121</v>
      </c>
      <c r="AY361" s="81" t="s">
        <v>114</v>
      </c>
      <c r="BE361" s="82">
        <f t="shared" si="185"/>
        <v>0</v>
      </c>
      <c r="BF361" s="82">
        <f t="shared" si="186"/>
        <v>0</v>
      </c>
      <c r="BG361" s="82">
        <f t="shared" si="187"/>
        <v>0</v>
      </c>
      <c r="BH361" s="82">
        <f t="shared" si="188"/>
        <v>0</v>
      </c>
      <c r="BI361" s="82">
        <f t="shared" si="189"/>
        <v>0</v>
      </c>
      <c r="BJ361" s="81" t="s">
        <v>121</v>
      </c>
      <c r="BK361" s="83">
        <f t="shared" si="190"/>
        <v>0</v>
      </c>
      <c r="BL361" s="81" t="s">
        <v>79</v>
      </c>
      <c r="BM361" s="80" t="s">
        <v>837</v>
      </c>
    </row>
    <row r="362" spans="2:65" s="79" customFormat="1" ht="16.5" customHeight="1" x14ac:dyDescent="0.2">
      <c r="B362" s="68"/>
      <c r="C362" s="69" t="s">
        <v>838</v>
      </c>
      <c r="D362" s="69" t="s">
        <v>117</v>
      </c>
      <c r="E362" s="70" t="s">
        <v>839</v>
      </c>
      <c r="F362" s="71" t="s">
        <v>945</v>
      </c>
      <c r="G362" s="72" t="s">
        <v>507</v>
      </c>
      <c r="H362" s="73">
        <v>2376.6999999999998</v>
      </c>
      <c r="I362" s="73"/>
      <c r="J362" s="73">
        <f t="shared" si="181"/>
        <v>0</v>
      </c>
      <c r="K362" s="71" t="s">
        <v>1</v>
      </c>
      <c r="L362" s="74"/>
      <c r="M362" s="75" t="s">
        <v>1</v>
      </c>
      <c r="N362" s="76" t="s">
        <v>33</v>
      </c>
      <c r="O362" s="77">
        <v>0</v>
      </c>
      <c r="P362" s="77">
        <f t="shared" si="182"/>
        <v>0</v>
      </c>
      <c r="Q362" s="77">
        <v>0</v>
      </c>
      <c r="R362" s="77">
        <f t="shared" si="183"/>
        <v>0</v>
      </c>
      <c r="S362" s="77">
        <v>0</v>
      </c>
      <c r="T362" s="77">
        <f t="shared" si="184"/>
        <v>0</v>
      </c>
      <c r="U362" s="78" t="s">
        <v>1</v>
      </c>
      <c r="AR362" s="80" t="s">
        <v>79</v>
      </c>
      <c r="AT362" s="80" t="s">
        <v>117</v>
      </c>
      <c r="AU362" s="80" t="s">
        <v>121</v>
      </c>
      <c r="AY362" s="81" t="s">
        <v>114</v>
      </c>
      <c r="BE362" s="82">
        <f t="shared" si="185"/>
        <v>0</v>
      </c>
      <c r="BF362" s="82">
        <f t="shared" si="186"/>
        <v>0</v>
      </c>
      <c r="BG362" s="82">
        <f t="shared" si="187"/>
        <v>0</v>
      </c>
      <c r="BH362" s="82">
        <f t="shared" si="188"/>
        <v>0</v>
      </c>
      <c r="BI362" s="82">
        <f t="shared" si="189"/>
        <v>0</v>
      </c>
      <c r="BJ362" s="81" t="s">
        <v>121</v>
      </c>
      <c r="BK362" s="83">
        <f t="shared" si="190"/>
        <v>0</v>
      </c>
      <c r="BL362" s="81" t="s">
        <v>79</v>
      </c>
      <c r="BM362" s="80" t="s">
        <v>840</v>
      </c>
    </row>
    <row r="363" spans="2:65" s="79" customFormat="1" ht="16.5" customHeight="1" x14ac:dyDescent="0.2">
      <c r="B363" s="68"/>
      <c r="C363" s="164" t="s">
        <v>570</v>
      </c>
      <c r="D363" s="164" t="s">
        <v>372</v>
      </c>
      <c r="E363" s="165" t="s">
        <v>841</v>
      </c>
      <c r="F363" s="166" t="s">
        <v>1022</v>
      </c>
      <c r="G363" s="167" t="s">
        <v>175</v>
      </c>
      <c r="H363" s="168">
        <v>2.3759999999999999</v>
      </c>
      <c r="I363" s="168"/>
      <c r="J363" s="168">
        <f t="shared" si="181"/>
        <v>0</v>
      </c>
      <c r="K363" s="166" t="s">
        <v>1</v>
      </c>
      <c r="L363" s="169"/>
      <c r="M363" s="170" t="s">
        <v>1</v>
      </c>
      <c r="N363" s="171" t="s">
        <v>33</v>
      </c>
      <c r="O363" s="77">
        <v>0</v>
      </c>
      <c r="P363" s="77">
        <f t="shared" si="182"/>
        <v>0</v>
      </c>
      <c r="Q363" s="77">
        <v>0</v>
      </c>
      <c r="R363" s="77">
        <f t="shared" si="183"/>
        <v>0</v>
      </c>
      <c r="S363" s="77">
        <v>0</v>
      </c>
      <c r="T363" s="77">
        <f t="shared" si="184"/>
        <v>0</v>
      </c>
      <c r="U363" s="78" t="s">
        <v>1</v>
      </c>
      <c r="AR363" s="80" t="s">
        <v>130</v>
      </c>
      <c r="AT363" s="80" t="s">
        <v>372</v>
      </c>
      <c r="AU363" s="80" t="s">
        <v>121</v>
      </c>
      <c r="AY363" s="81" t="s">
        <v>114</v>
      </c>
      <c r="BE363" s="82">
        <f t="shared" si="185"/>
        <v>0</v>
      </c>
      <c r="BF363" s="82">
        <f t="shared" si="186"/>
        <v>0</v>
      </c>
      <c r="BG363" s="82">
        <f t="shared" si="187"/>
        <v>0</v>
      </c>
      <c r="BH363" s="82">
        <f t="shared" si="188"/>
        <v>0</v>
      </c>
      <c r="BI363" s="82">
        <f t="shared" si="189"/>
        <v>0</v>
      </c>
      <c r="BJ363" s="81" t="s">
        <v>121</v>
      </c>
      <c r="BK363" s="83">
        <f t="shared" si="190"/>
        <v>0</v>
      </c>
      <c r="BL363" s="81" t="s">
        <v>79</v>
      </c>
      <c r="BM363" s="80" t="s">
        <v>842</v>
      </c>
    </row>
    <row r="364" spans="2:65" s="79" customFormat="1" ht="24" customHeight="1" x14ac:dyDescent="0.2">
      <c r="B364" s="68"/>
      <c r="C364" s="69" t="s">
        <v>713</v>
      </c>
      <c r="D364" s="69" t="s">
        <v>117</v>
      </c>
      <c r="E364" s="70" t="s">
        <v>843</v>
      </c>
      <c r="F364" s="71" t="s">
        <v>844</v>
      </c>
      <c r="G364" s="72" t="s">
        <v>175</v>
      </c>
      <c r="H364" s="73">
        <v>2.4889999999999999</v>
      </c>
      <c r="I364" s="73"/>
      <c r="J364" s="73">
        <f t="shared" si="181"/>
        <v>0</v>
      </c>
      <c r="K364" s="71" t="s">
        <v>160</v>
      </c>
      <c r="L364" s="74"/>
      <c r="M364" s="75" t="s">
        <v>1</v>
      </c>
      <c r="N364" s="76" t="s">
        <v>33</v>
      </c>
      <c r="O364" s="77">
        <v>3.3029999999999999</v>
      </c>
      <c r="P364" s="77">
        <f t="shared" si="182"/>
        <v>8.2211669999999994</v>
      </c>
      <c r="Q364" s="77">
        <v>0</v>
      </c>
      <c r="R364" s="77">
        <f t="shared" si="183"/>
        <v>0</v>
      </c>
      <c r="S364" s="77">
        <v>0</v>
      </c>
      <c r="T364" s="77">
        <f t="shared" si="184"/>
        <v>0</v>
      </c>
      <c r="U364" s="78" t="s">
        <v>1</v>
      </c>
      <c r="AR364" s="80" t="s">
        <v>79</v>
      </c>
      <c r="AT364" s="80" t="s">
        <v>117</v>
      </c>
      <c r="AU364" s="80" t="s">
        <v>121</v>
      </c>
      <c r="AY364" s="81" t="s">
        <v>114</v>
      </c>
      <c r="BE364" s="82">
        <f t="shared" si="185"/>
        <v>0</v>
      </c>
      <c r="BF364" s="82">
        <f t="shared" si="186"/>
        <v>0</v>
      </c>
      <c r="BG364" s="82">
        <f t="shared" si="187"/>
        <v>0</v>
      </c>
      <c r="BH364" s="82">
        <f t="shared" si="188"/>
        <v>0</v>
      </c>
      <c r="BI364" s="82">
        <f t="shared" si="189"/>
        <v>0</v>
      </c>
      <c r="BJ364" s="81" t="s">
        <v>121</v>
      </c>
      <c r="BK364" s="83">
        <f t="shared" si="190"/>
        <v>0</v>
      </c>
      <c r="BL364" s="81" t="s">
        <v>79</v>
      </c>
      <c r="BM364" s="80" t="s">
        <v>845</v>
      </c>
    </row>
    <row r="365" spans="2:65" s="152" customFormat="1" ht="22.9" customHeight="1" x14ac:dyDescent="0.2">
      <c r="B365" s="151"/>
      <c r="D365" s="153" t="s">
        <v>66</v>
      </c>
      <c r="E365" s="162" t="s">
        <v>846</v>
      </c>
      <c r="F365" s="162" t="s">
        <v>847</v>
      </c>
      <c r="J365" s="163">
        <f>BK365</f>
        <v>0</v>
      </c>
      <c r="L365" s="151"/>
      <c r="M365" s="156"/>
      <c r="N365" s="157"/>
      <c r="O365" s="157"/>
      <c r="P365" s="158">
        <f>SUM(P366:P370)</f>
        <v>1.8358919999999999</v>
      </c>
      <c r="Q365" s="157"/>
      <c r="R365" s="158">
        <f>SUM(R366:R370)</f>
        <v>0</v>
      </c>
      <c r="S365" s="157"/>
      <c r="T365" s="158">
        <f>SUM(T366:T370)</f>
        <v>0</v>
      </c>
      <c r="U365" s="159"/>
      <c r="AR365" s="153" t="s">
        <v>11</v>
      </c>
      <c r="AT365" s="160" t="s">
        <v>66</v>
      </c>
      <c r="AU365" s="160" t="s">
        <v>11</v>
      </c>
      <c r="AY365" s="153" t="s">
        <v>114</v>
      </c>
      <c r="BK365" s="161">
        <f>SUM(BK366:BK370)</f>
        <v>0</v>
      </c>
    </row>
    <row r="366" spans="2:65" s="79" customFormat="1" ht="24" customHeight="1" x14ac:dyDescent="0.2">
      <c r="B366" s="68"/>
      <c r="C366" s="69" t="s">
        <v>573</v>
      </c>
      <c r="D366" s="69" t="s">
        <v>117</v>
      </c>
      <c r="E366" s="70" t="s">
        <v>848</v>
      </c>
      <c r="F366" s="71" t="s">
        <v>849</v>
      </c>
      <c r="G366" s="72" t="s">
        <v>137</v>
      </c>
      <c r="H366" s="73">
        <v>81.099999999999994</v>
      </c>
      <c r="I366" s="73"/>
      <c r="J366" s="73">
        <f>ROUND(I366*H366,3)</f>
        <v>0</v>
      </c>
      <c r="K366" s="71" t="s">
        <v>1</v>
      </c>
      <c r="L366" s="74"/>
      <c r="M366" s="75" t="s">
        <v>1</v>
      </c>
      <c r="N366" s="76" t="s">
        <v>33</v>
      </c>
      <c r="O366" s="77">
        <v>0</v>
      </c>
      <c r="P366" s="77">
        <f>O366*H366</f>
        <v>0</v>
      </c>
      <c r="Q366" s="77">
        <v>0</v>
      </c>
      <c r="R366" s="77">
        <f>Q366*H366</f>
        <v>0</v>
      </c>
      <c r="S366" s="77">
        <v>0</v>
      </c>
      <c r="T366" s="77">
        <f>S366*H366</f>
        <v>0</v>
      </c>
      <c r="U366" s="78" t="s">
        <v>1</v>
      </c>
      <c r="AR366" s="80" t="s">
        <v>79</v>
      </c>
      <c r="AT366" s="80" t="s">
        <v>117</v>
      </c>
      <c r="AU366" s="80" t="s">
        <v>121</v>
      </c>
      <c r="AY366" s="81" t="s">
        <v>114</v>
      </c>
      <c r="BE366" s="82">
        <f>IF(N366="základná",J366,0)</f>
        <v>0</v>
      </c>
      <c r="BF366" s="82">
        <f>IF(N366="znížená",J366,0)</f>
        <v>0</v>
      </c>
      <c r="BG366" s="82">
        <f>IF(N366="zákl. prenesená",J366,0)</f>
        <v>0</v>
      </c>
      <c r="BH366" s="82">
        <f>IF(N366="zníž. prenesená",J366,0)</f>
        <v>0</v>
      </c>
      <c r="BI366" s="82">
        <f>IF(N366="nulová",J366,0)</f>
        <v>0</v>
      </c>
      <c r="BJ366" s="81" t="s">
        <v>121</v>
      </c>
      <c r="BK366" s="83">
        <f>ROUND(I366*H366,3)</f>
        <v>0</v>
      </c>
      <c r="BL366" s="81" t="s">
        <v>79</v>
      </c>
      <c r="BM366" s="80" t="s">
        <v>850</v>
      </c>
    </row>
    <row r="367" spans="2:65" s="79" customFormat="1" ht="16.5" customHeight="1" x14ac:dyDescent="0.2">
      <c r="B367" s="68"/>
      <c r="C367" s="164" t="s">
        <v>851</v>
      </c>
      <c r="D367" s="164" t="s">
        <v>372</v>
      </c>
      <c r="E367" s="165" t="s">
        <v>852</v>
      </c>
      <c r="F367" s="166" t="s">
        <v>853</v>
      </c>
      <c r="G367" s="167" t="s">
        <v>225</v>
      </c>
      <c r="H367" s="168">
        <v>276</v>
      </c>
      <c r="I367" s="168"/>
      <c r="J367" s="168">
        <f>ROUND(I367*H367,3)</f>
        <v>0</v>
      </c>
      <c r="K367" s="166" t="s">
        <v>1</v>
      </c>
      <c r="L367" s="169"/>
      <c r="M367" s="170" t="s">
        <v>1</v>
      </c>
      <c r="N367" s="171" t="s">
        <v>33</v>
      </c>
      <c r="O367" s="77">
        <v>0</v>
      </c>
      <c r="P367" s="77">
        <f>O367*H367</f>
        <v>0</v>
      </c>
      <c r="Q367" s="77">
        <v>0</v>
      </c>
      <c r="R367" s="77">
        <f>Q367*H367</f>
        <v>0</v>
      </c>
      <c r="S367" s="77">
        <v>0</v>
      </c>
      <c r="T367" s="77">
        <f>S367*H367</f>
        <v>0</v>
      </c>
      <c r="U367" s="78" t="s">
        <v>1</v>
      </c>
      <c r="AR367" s="80" t="s">
        <v>130</v>
      </c>
      <c r="AT367" s="80" t="s">
        <v>372</v>
      </c>
      <c r="AU367" s="80" t="s">
        <v>121</v>
      </c>
      <c r="AY367" s="81" t="s">
        <v>114</v>
      </c>
      <c r="BE367" s="82">
        <f>IF(N367="základná",J367,0)</f>
        <v>0</v>
      </c>
      <c r="BF367" s="82">
        <f>IF(N367="znížená",J367,0)</f>
        <v>0</v>
      </c>
      <c r="BG367" s="82">
        <f>IF(N367="zákl. prenesená",J367,0)</f>
        <v>0</v>
      </c>
      <c r="BH367" s="82">
        <f>IF(N367="zníž. prenesená",J367,0)</f>
        <v>0</v>
      </c>
      <c r="BI367" s="82">
        <f>IF(N367="nulová",J367,0)</f>
        <v>0</v>
      </c>
      <c r="BJ367" s="81" t="s">
        <v>121</v>
      </c>
      <c r="BK367" s="83">
        <f>ROUND(I367*H367,3)</f>
        <v>0</v>
      </c>
      <c r="BL367" s="81" t="s">
        <v>79</v>
      </c>
      <c r="BM367" s="80" t="s">
        <v>854</v>
      </c>
    </row>
    <row r="368" spans="2:65" s="79" customFormat="1" ht="24" customHeight="1" x14ac:dyDescent="0.2">
      <c r="B368" s="68"/>
      <c r="C368" s="69" t="s">
        <v>576</v>
      </c>
      <c r="D368" s="69" t="s">
        <v>117</v>
      </c>
      <c r="E368" s="70" t="s">
        <v>855</v>
      </c>
      <c r="F368" s="71" t="s">
        <v>856</v>
      </c>
      <c r="G368" s="72" t="s">
        <v>129</v>
      </c>
      <c r="H368" s="73">
        <v>43.57</v>
      </c>
      <c r="I368" s="73"/>
      <c r="J368" s="73">
        <f>ROUND(I368*H368,3)</f>
        <v>0</v>
      </c>
      <c r="K368" s="71" t="s">
        <v>1</v>
      </c>
      <c r="L368" s="74"/>
      <c r="M368" s="75" t="s">
        <v>1</v>
      </c>
      <c r="N368" s="76" t="s">
        <v>33</v>
      </c>
      <c r="O368" s="77">
        <v>0</v>
      </c>
      <c r="P368" s="77">
        <f>O368*H368</f>
        <v>0</v>
      </c>
      <c r="Q368" s="77">
        <v>0</v>
      </c>
      <c r="R368" s="77">
        <f>Q368*H368</f>
        <v>0</v>
      </c>
      <c r="S368" s="77">
        <v>0</v>
      </c>
      <c r="T368" s="77">
        <f>S368*H368</f>
        <v>0</v>
      </c>
      <c r="U368" s="78" t="s">
        <v>1</v>
      </c>
      <c r="AR368" s="80" t="s">
        <v>79</v>
      </c>
      <c r="AT368" s="80" t="s">
        <v>117</v>
      </c>
      <c r="AU368" s="80" t="s">
        <v>121</v>
      </c>
      <c r="AY368" s="81" t="s">
        <v>114</v>
      </c>
      <c r="BE368" s="82">
        <f>IF(N368="základná",J368,0)</f>
        <v>0</v>
      </c>
      <c r="BF368" s="82">
        <f>IF(N368="znížená",J368,0)</f>
        <v>0</v>
      </c>
      <c r="BG368" s="82">
        <f>IF(N368="zákl. prenesená",J368,0)</f>
        <v>0</v>
      </c>
      <c r="BH368" s="82">
        <f>IF(N368="zníž. prenesená",J368,0)</f>
        <v>0</v>
      </c>
      <c r="BI368" s="82">
        <f>IF(N368="nulová",J368,0)</f>
        <v>0</v>
      </c>
      <c r="BJ368" s="81" t="s">
        <v>121</v>
      </c>
      <c r="BK368" s="83">
        <f>ROUND(I368*H368,3)</f>
        <v>0</v>
      </c>
      <c r="BL368" s="81" t="s">
        <v>79</v>
      </c>
      <c r="BM368" s="80" t="s">
        <v>857</v>
      </c>
    </row>
    <row r="369" spans="2:65" s="79" customFormat="1" ht="16.5" customHeight="1" x14ac:dyDescent="0.2">
      <c r="B369" s="68"/>
      <c r="C369" s="164" t="s">
        <v>858</v>
      </c>
      <c r="D369" s="164" t="s">
        <v>372</v>
      </c>
      <c r="E369" s="165" t="s">
        <v>859</v>
      </c>
      <c r="F369" s="166" t="s">
        <v>860</v>
      </c>
      <c r="G369" s="167" t="s">
        <v>129</v>
      </c>
      <c r="H369" s="168">
        <v>45.75</v>
      </c>
      <c r="I369" s="168"/>
      <c r="J369" s="168">
        <f>ROUND(I369*H369,3)</f>
        <v>0</v>
      </c>
      <c r="K369" s="166" t="s">
        <v>1</v>
      </c>
      <c r="L369" s="169"/>
      <c r="M369" s="170" t="s">
        <v>1</v>
      </c>
      <c r="N369" s="171" t="s">
        <v>33</v>
      </c>
      <c r="O369" s="77">
        <v>0</v>
      </c>
      <c r="P369" s="77">
        <f>O369*H369</f>
        <v>0</v>
      </c>
      <c r="Q369" s="77">
        <v>0</v>
      </c>
      <c r="R369" s="77">
        <f>Q369*H369</f>
        <v>0</v>
      </c>
      <c r="S369" s="77">
        <v>0</v>
      </c>
      <c r="T369" s="77">
        <f>S369*H369</f>
        <v>0</v>
      </c>
      <c r="U369" s="78" t="s">
        <v>1</v>
      </c>
      <c r="AR369" s="80" t="s">
        <v>130</v>
      </c>
      <c r="AT369" s="80" t="s">
        <v>372</v>
      </c>
      <c r="AU369" s="80" t="s">
        <v>121</v>
      </c>
      <c r="AY369" s="81" t="s">
        <v>114</v>
      </c>
      <c r="BE369" s="82">
        <f>IF(N369="základná",J369,0)</f>
        <v>0</v>
      </c>
      <c r="BF369" s="82">
        <f>IF(N369="znížená",J369,0)</f>
        <v>0</v>
      </c>
      <c r="BG369" s="82">
        <f>IF(N369="zákl. prenesená",J369,0)</f>
        <v>0</v>
      </c>
      <c r="BH369" s="82">
        <f>IF(N369="zníž. prenesená",J369,0)</f>
        <v>0</v>
      </c>
      <c r="BI369" s="82">
        <f>IF(N369="nulová",J369,0)</f>
        <v>0</v>
      </c>
      <c r="BJ369" s="81" t="s">
        <v>121</v>
      </c>
      <c r="BK369" s="83">
        <f>ROUND(I369*H369,3)</f>
        <v>0</v>
      </c>
      <c r="BL369" s="81" t="s">
        <v>79</v>
      </c>
      <c r="BM369" s="80" t="s">
        <v>861</v>
      </c>
    </row>
    <row r="370" spans="2:65" s="79" customFormat="1" ht="24" customHeight="1" x14ac:dyDescent="0.2">
      <c r="B370" s="68"/>
      <c r="C370" s="69" t="s">
        <v>862</v>
      </c>
      <c r="D370" s="69" t="s">
        <v>117</v>
      </c>
      <c r="E370" s="70" t="s">
        <v>863</v>
      </c>
      <c r="F370" s="71" t="s">
        <v>864</v>
      </c>
      <c r="G370" s="72" t="s">
        <v>175</v>
      </c>
      <c r="H370" s="73">
        <v>1.1459999999999999</v>
      </c>
      <c r="I370" s="73"/>
      <c r="J370" s="73">
        <f>ROUND(I370*H370,3)</f>
        <v>0</v>
      </c>
      <c r="K370" s="71" t="s">
        <v>160</v>
      </c>
      <c r="L370" s="74"/>
      <c r="M370" s="75" t="s">
        <v>1</v>
      </c>
      <c r="N370" s="76" t="s">
        <v>33</v>
      </c>
      <c r="O370" s="77">
        <v>1.6020000000000001</v>
      </c>
      <c r="P370" s="77">
        <f>O370*H370</f>
        <v>1.8358919999999999</v>
      </c>
      <c r="Q370" s="77">
        <v>0</v>
      </c>
      <c r="R370" s="77">
        <f>Q370*H370</f>
        <v>0</v>
      </c>
      <c r="S370" s="77">
        <v>0</v>
      </c>
      <c r="T370" s="77">
        <f>S370*H370</f>
        <v>0</v>
      </c>
      <c r="U370" s="78" t="s">
        <v>1</v>
      </c>
      <c r="AR370" s="80" t="s">
        <v>79</v>
      </c>
      <c r="AT370" s="80" t="s">
        <v>117</v>
      </c>
      <c r="AU370" s="80" t="s">
        <v>121</v>
      </c>
      <c r="AY370" s="81" t="s">
        <v>114</v>
      </c>
      <c r="BE370" s="82">
        <f>IF(N370="základná",J370,0)</f>
        <v>0</v>
      </c>
      <c r="BF370" s="82">
        <f>IF(N370="znížená",J370,0)</f>
        <v>0</v>
      </c>
      <c r="BG370" s="82">
        <f>IF(N370="zákl. prenesená",J370,0)</f>
        <v>0</v>
      </c>
      <c r="BH370" s="82">
        <f>IF(N370="zníž. prenesená",J370,0)</f>
        <v>0</v>
      </c>
      <c r="BI370" s="82">
        <f>IF(N370="nulová",J370,0)</f>
        <v>0</v>
      </c>
      <c r="BJ370" s="81" t="s">
        <v>121</v>
      </c>
      <c r="BK370" s="83">
        <f>ROUND(I370*H370,3)</f>
        <v>0</v>
      </c>
      <c r="BL370" s="81" t="s">
        <v>79</v>
      </c>
      <c r="BM370" s="80" t="s">
        <v>865</v>
      </c>
    </row>
    <row r="371" spans="2:65" s="152" customFormat="1" ht="22.9" customHeight="1" x14ac:dyDescent="0.2">
      <c r="B371" s="151"/>
      <c r="D371" s="153" t="s">
        <v>66</v>
      </c>
      <c r="E371" s="162" t="s">
        <v>866</v>
      </c>
      <c r="F371" s="162" t="s">
        <v>867</v>
      </c>
      <c r="J371" s="163">
        <f>BK371</f>
        <v>0</v>
      </c>
      <c r="L371" s="151"/>
      <c r="M371" s="156"/>
      <c r="N371" s="157"/>
      <c r="O371" s="157"/>
      <c r="P371" s="158">
        <f>SUM(P372:P374)</f>
        <v>0.58466699999999994</v>
      </c>
      <c r="Q371" s="157"/>
      <c r="R371" s="158">
        <f>SUM(R372:R374)</f>
        <v>0</v>
      </c>
      <c r="S371" s="157"/>
      <c r="T371" s="158">
        <f>SUM(T372:T374)</f>
        <v>0</v>
      </c>
      <c r="U371" s="159"/>
      <c r="AR371" s="153" t="s">
        <v>11</v>
      </c>
      <c r="AT371" s="160" t="s">
        <v>66</v>
      </c>
      <c r="AU371" s="160" t="s">
        <v>11</v>
      </c>
      <c r="AY371" s="153" t="s">
        <v>114</v>
      </c>
      <c r="BK371" s="161">
        <f>SUM(BK372:BK374)</f>
        <v>0</v>
      </c>
    </row>
    <row r="372" spans="2:65" s="79" customFormat="1" ht="24" customHeight="1" x14ac:dyDescent="0.2">
      <c r="B372" s="68"/>
      <c r="C372" s="69" t="s">
        <v>868</v>
      </c>
      <c r="D372" s="69" t="s">
        <v>117</v>
      </c>
      <c r="E372" s="70" t="s">
        <v>869</v>
      </c>
      <c r="F372" s="71" t="s">
        <v>944</v>
      </c>
      <c r="G372" s="72" t="s">
        <v>129</v>
      </c>
      <c r="H372" s="73">
        <v>11.16</v>
      </c>
      <c r="I372" s="73"/>
      <c r="J372" s="73">
        <f>ROUND(I372*H372,3)</f>
        <v>0</v>
      </c>
      <c r="K372" s="71" t="s">
        <v>1</v>
      </c>
      <c r="L372" s="74"/>
      <c r="M372" s="75" t="s">
        <v>1</v>
      </c>
      <c r="N372" s="76" t="s">
        <v>33</v>
      </c>
      <c r="O372" s="77">
        <v>0</v>
      </c>
      <c r="P372" s="77">
        <f>O372*H372</f>
        <v>0</v>
      </c>
      <c r="Q372" s="77">
        <v>0</v>
      </c>
      <c r="R372" s="77">
        <f>Q372*H372</f>
        <v>0</v>
      </c>
      <c r="S372" s="77">
        <v>0</v>
      </c>
      <c r="T372" s="77">
        <f>S372*H372</f>
        <v>0</v>
      </c>
      <c r="U372" s="78" t="s">
        <v>1</v>
      </c>
      <c r="AR372" s="80" t="s">
        <v>79</v>
      </c>
      <c r="AT372" s="80" t="s">
        <v>117</v>
      </c>
      <c r="AU372" s="80" t="s">
        <v>121</v>
      </c>
      <c r="AY372" s="81" t="s">
        <v>114</v>
      </c>
      <c r="BE372" s="82">
        <f>IF(N372="základná",J372,0)</f>
        <v>0</v>
      </c>
      <c r="BF372" s="82">
        <f>IF(N372="znížená",J372,0)</f>
        <v>0</v>
      </c>
      <c r="BG372" s="82">
        <f>IF(N372="zákl. prenesená",J372,0)</f>
        <v>0</v>
      </c>
      <c r="BH372" s="82">
        <f>IF(N372="zníž. prenesená",J372,0)</f>
        <v>0</v>
      </c>
      <c r="BI372" s="82">
        <f>IF(N372="nulová",J372,0)</f>
        <v>0</v>
      </c>
      <c r="BJ372" s="81" t="s">
        <v>121</v>
      </c>
      <c r="BK372" s="83">
        <f>ROUND(I372*H372,3)</f>
        <v>0</v>
      </c>
      <c r="BL372" s="81" t="s">
        <v>79</v>
      </c>
      <c r="BM372" s="80" t="s">
        <v>870</v>
      </c>
    </row>
    <row r="373" spans="2:65" s="79" customFormat="1" ht="24" customHeight="1" x14ac:dyDescent="0.2">
      <c r="B373" s="68"/>
      <c r="C373" s="164" t="s">
        <v>581</v>
      </c>
      <c r="D373" s="164" t="s">
        <v>372</v>
      </c>
      <c r="E373" s="165" t="s">
        <v>871</v>
      </c>
      <c r="F373" s="166" t="s">
        <v>1024</v>
      </c>
      <c r="G373" s="167" t="s">
        <v>872</v>
      </c>
      <c r="H373" s="168">
        <v>11.16</v>
      </c>
      <c r="I373" s="168"/>
      <c r="J373" s="168">
        <f>ROUND(I373*H373,3)</f>
        <v>0</v>
      </c>
      <c r="K373" s="166" t="s">
        <v>1</v>
      </c>
      <c r="L373" s="169"/>
      <c r="M373" s="170" t="s">
        <v>1</v>
      </c>
      <c r="N373" s="171" t="s">
        <v>33</v>
      </c>
      <c r="O373" s="77">
        <v>0</v>
      </c>
      <c r="P373" s="77">
        <f>O373*H373</f>
        <v>0</v>
      </c>
      <c r="Q373" s="77">
        <v>0</v>
      </c>
      <c r="R373" s="77">
        <f>Q373*H373</f>
        <v>0</v>
      </c>
      <c r="S373" s="77">
        <v>0</v>
      </c>
      <c r="T373" s="77">
        <f>S373*H373</f>
        <v>0</v>
      </c>
      <c r="U373" s="78" t="s">
        <v>1</v>
      </c>
      <c r="AR373" s="80" t="s">
        <v>130</v>
      </c>
      <c r="AT373" s="80" t="s">
        <v>372</v>
      </c>
      <c r="AU373" s="80" t="s">
        <v>121</v>
      </c>
      <c r="AY373" s="81" t="s">
        <v>114</v>
      </c>
      <c r="BE373" s="82">
        <f>IF(N373="základná",J373,0)</f>
        <v>0</v>
      </c>
      <c r="BF373" s="82">
        <f>IF(N373="znížená",J373,0)</f>
        <v>0</v>
      </c>
      <c r="BG373" s="82">
        <f>IF(N373="zákl. prenesená",J373,0)</f>
        <v>0</v>
      </c>
      <c r="BH373" s="82">
        <f>IF(N373="zníž. prenesená",J373,0)</f>
        <v>0</v>
      </c>
      <c r="BI373" s="82">
        <f>IF(N373="nulová",J373,0)</f>
        <v>0</v>
      </c>
      <c r="BJ373" s="81" t="s">
        <v>121</v>
      </c>
      <c r="BK373" s="83">
        <f>ROUND(I373*H373,3)</f>
        <v>0</v>
      </c>
      <c r="BL373" s="81" t="s">
        <v>79</v>
      </c>
      <c r="BM373" s="80" t="s">
        <v>873</v>
      </c>
    </row>
    <row r="374" spans="2:65" s="79" customFormat="1" ht="24" customHeight="1" x14ac:dyDescent="0.2">
      <c r="B374" s="68"/>
      <c r="C374" s="69" t="s">
        <v>690</v>
      </c>
      <c r="D374" s="69" t="s">
        <v>117</v>
      </c>
      <c r="E374" s="70" t="s">
        <v>874</v>
      </c>
      <c r="F374" s="71" t="s">
        <v>875</v>
      </c>
      <c r="G374" s="72" t="s">
        <v>175</v>
      </c>
      <c r="H374" s="73">
        <v>0.38900000000000001</v>
      </c>
      <c r="I374" s="73"/>
      <c r="J374" s="73">
        <f>ROUND(I374*H374,3)</f>
        <v>0</v>
      </c>
      <c r="K374" s="71" t="s">
        <v>160</v>
      </c>
      <c r="L374" s="74"/>
      <c r="M374" s="75" t="s">
        <v>1</v>
      </c>
      <c r="N374" s="76" t="s">
        <v>33</v>
      </c>
      <c r="O374" s="77">
        <v>1.5029999999999999</v>
      </c>
      <c r="P374" s="77">
        <f>O374*H374</f>
        <v>0.58466699999999994</v>
      </c>
      <c r="Q374" s="77">
        <v>0</v>
      </c>
      <c r="R374" s="77">
        <f>Q374*H374</f>
        <v>0</v>
      </c>
      <c r="S374" s="77">
        <v>0</v>
      </c>
      <c r="T374" s="77">
        <f>S374*H374</f>
        <v>0</v>
      </c>
      <c r="U374" s="78" t="s">
        <v>1</v>
      </c>
      <c r="AR374" s="80" t="s">
        <v>79</v>
      </c>
      <c r="AT374" s="80" t="s">
        <v>117</v>
      </c>
      <c r="AU374" s="80" t="s">
        <v>121</v>
      </c>
      <c r="AY374" s="81" t="s">
        <v>114</v>
      </c>
      <c r="BE374" s="82">
        <f>IF(N374="základná",J374,0)</f>
        <v>0</v>
      </c>
      <c r="BF374" s="82">
        <f>IF(N374="znížená",J374,0)</f>
        <v>0</v>
      </c>
      <c r="BG374" s="82">
        <f>IF(N374="zákl. prenesená",J374,0)</f>
        <v>0</v>
      </c>
      <c r="BH374" s="82">
        <f>IF(N374="zníž. prenesená",J374,0)</f>
        <v>0</v>
      </c>
      <c r="BI374" s="82">
        <f>IF(N374="nulová",J374,0)</f>
        <v>0</v>
      </c>
      <c r="BJ374" s="81" t="s">
        <v>121</v>
      </c>
      <c r="BK374" s="83">
        <f>ROUND(I374*H374,3)</f>
        <v>0</v>
      </c>
      <c r="BL374" s="81" t="s">
        <v>79</v>
      </c>
      <c r="BM374" s="80" t="s">
        <v>876</v>
      </c>
    </row>
    <row r="375" spans="2:65" s="152" customFormat="1" ht="22.9" customHeight="1" x14ac:dyDescent="0.2">
      <c r="B375" s="151"/>
      <c r="D375" s="153" t="s">
        <v>66</v>
      </c>
      <c r="E375" s="162" t="s">
        <v>273</v>
      </c>
      <c r="F375" s="162" t="s">
        <v>274</v>
      </c>
      <c r="J375" s="163">
        <f>BK375</f>
        <v>0</v>
      </c>
      <c r="L375" s="151"/>
      <c r="M375" s="156"/>
      <c r="N375" s="157"/>
      <c r="O375" s="157"/>
      <c r="P375" s="158">
        <f>SUM(P376:P376)</f>
        <v>0.29177299999999995</v>
      </c>
      <c r="Q375" s="157"/>
      <c r="R375" s="158">
        <f>SUM(R376:R376)</f>
        <v>0</v>
      </c>
      <c r="S375" s="157"/>
      <c r="T375" s="158">
        <f>SUM(T376:T376)</f>
        <v>0</v>
      </c>
      <c r="U375" s="159"/>
      <c r="AR375" s="153" t="s">
        <v>11</v>
      </c>
      <c r="AT375" s="160" t="s">
        <v>66</v>
      </c>
      <c r="AU375" s="160" t="s">
        <v>11</v>
      </c>
      <c r="AY375" s="153" t="s">
        <v>114</v>
      </c>
      <c r="BK375" s="161">
        <f>SUM(BK376:BK376)</f>
        <v>0</v>
      </c>
    </row>
    <row r="376" spans="2:65" s="79" customFormat="1" ht="24" customHeight="1" x14ac:dyDescent="0.2">
      <c r="B376" s="68"/>
      <c r="C376" s="69" t="s">
        <v>877</v>
      </c>
      <c r="D376" s="69" t="s">
        <v>117</v>
      </c>
      <c r="E376" s="70" t="s">
        <v>878</v>
      </c>
      <c r="F376" s="71" t="s">
        <v>879</v>
      </c>
      <c r="G376" s="72" t="s">
        <v>175</v>
      </c>
      <c r="H376" s="73">
        <v>0.28299999999999997</v>
      </c>
      <c r="I376" s="73"/>
      <c r="J376" s="73">
        <f>ROUND(I376*H376,3)</f>
        <v>0</v>
      </c>
      <c r="K376" s="71" t="s">
        <v>160</v>
      </c>
      <c r="L376" s="74"/>
      <c r="M376" s="75" t="s">
        <v>1</v>
      </c>
      <c r="N376" s="76" t="s">
        <v>33</v>
      </c>
      <c r="O376" s="77">
        <v>1.0309999999999999</v>
      </c>
      <c r="P376" s="77">
        <f>O376*H376</f>
        <v>0.29177299999999995</v>
      </c>
      <c r="Q376" s="77">
        <v>0</v>
      </c>
      <c r="R376" s="77">
        <f>Q376*H376</f>
        <v>0</v>
      </c>
      <c r="S376" s="77">
        <v>0</v>
      </c>
      <c r="T376" s="77">
        <f>S376*H376</f>
        <v>0</v>
      </c>
      <c r="U376" s="78" t="s">
        <v>1</v>
      </c>
      <c r="AR376" s="80" t="s">
        <v>79</v>
      </c>
      <c r="AT376" s="80" t="s">
        <v>117</v>
      </c>
      <c r="AU376" s="80" t="s">
        <v>121</v>
      </c>
      <c r="AY376" s="81" t="s">
        <v>114</v>
      </c>
      <c r="BE376" s="82">
        <f>IF(N376="základná",J376,0)</f>
        <v>0</v>
      </c>
      <c r="BF376" s="82">
        <f>IF(N376="znížená",J376,0)</f>
        <v>0</v>
      </c>
      <c r="BG376" s="82">
        <f>IF(N376="zákl. prenesená",J376,0)</f>
        <v>0</v>
      </c>
      <c r="BH376" s="82">
        <f>IF(N376="zníž. prenesená",J376,0)</f>
        <v>0</v>
      </c>
      <c r="BI376" s="82">
        <f>IF(N376="nulová",J376,0)</f>
        <v>0</v>
      </c>
      <c r="BJ376" s="81" t="s">
        <v>121</v>
      </c>
      <c r="BK376" s="83">
        <f>ROUND(I376*H376,3)</f>
        <v>0</v>
      </c>
      <c r="BL376" s="81" t="s">
        <v>79</v>
      </c>
      <c r="BM376" s="80" t="s">
        <v>880</v>
      </c>
    </row>
    <row r="377" spans="2:65" s="152" customFormat="1" ht="22.9" customHeight="1" x14ac:dyDescent="0.2">
      <c r="B377" s="151"/>
      <c r="D377" s="153" t="s">
        <v>66</v>
      </c>
      <c r="E377" s="162" t="s">
        <v>881</v>
      </c>
      <c r="F377" s="162" t="s">
        <v>882</v>
      </c>
      <c r="J377" s="163">
        <f>BK377</f>
        <v>0</v>
      </c>
      <c r="L377" s="151"/>
      <c r="M377" s="156"/>
      <c r="N377" s="157"/>
      <c r="O377" s="157"/>
      <c r="P377" s="158">
        <f>SUM(P378:P379)</f>
        <v>2.8451789999999999</v>
      </c>
      <c r="Q377" s="157"/>
      <c r="R377" s="158">
        <f>SUM(R378:R379)</f>
        <v>0</v>
      </c>
      <c r="S377" s="157"/>
      <c r="T377" s="158">
        <f>SUM(T378:T379)</f>
        <v>0</v>
      </c>
      <c r="U377" s="159"/>
      <c r="AR377" s="153" t="s">
        <v>11</v>
      </c>
      <c r="AT377" s="160" t="s">
        <v>66</v>
      </c>
      <c r="AU377" s="160" t="s">
        <v>11</v>
      </c>
      <c r="AY377" s="153" t="s">
        <v>114</v>
      </c>
      <c r="BK377" s="161">
        <f>SUM(BK378:BK379)</f>
        <v>0</v>
      </c>
    </row>
    <row r="378" spans="2:65" s="79" customFormat="1" ht="47.25" customHeight="1" x14ac:dyDescent="0.2">
      <c r="B378" s="68"/>
      <c r="C378" s="69" t="s">
        <v>883</v>
      </c>
      <c r="D378" s="69" t="s">
        <v>117</v>
      </c>
      <c r="E378" s="70" t="s">
        <v>884</v>
      </c>
      <c r="F378" s="71" t="s">
        <v>949</v>
      </c>
      <c r="G378" s="72" t="s">
        <v>129</v>
      </c>
      <c r="H378" s="73">
        <v>122.33</v>
      </c>
      <c r="I378" s="73"/>
      <c r="J378" s="73">
        <f>ROUND(I378*H378,3)</f>
        <v>0</v>
      </c>
      <c r="K378" s="71" t="s">
        <v>1</v>
      </c>
      <c r="L378" s="74"/>
      <c r="M378" s="75" t="s">
        <v>1</v>
      </c>
      <c r="N378" s="76" t="s">
        <v>33</v>
      </c>
      <c r="O378" s="77">
        <v>0</v>
      </c>
      <c r="P378" s="77">
        <f>O378*H378</f>
        <v>0</v>
      </c>
      <c r="Q378" s="77">
        <v>0</v>
      </c>
      <c r="R378" s="77">
        <f>Q378*H378</f>
        <v>0</v>
      </c>
      <c r="S378" s="77">
        <v>0</v>
      </c>
      <c r="T378" s="77">
        <f>S378*H378</f>
        <v>0</v>
      </c>
      <c r="U378" s="78" t="s">
        <v>1</v>
      </c>
      <c r="AR378" s="80" t="s">
        <v>79</v>
      </c>
      <c r="AT378" s="80" t="s">
        <v>117</v>
      </c>
      <c r="AU378" s="80" t="s">
        <v>121</v>
      </c>
      <c r="AY378" s="81" t="s">
        <v>114</v>
      </c>
      <c r="BE378" s="82">
        <f>IF(N378="základná",J378,0)</f>
        <v>0</v>
      </c>
      <c r="BF378" s="82">
        <f>IF(N378="znížená",J378,0)</f>
        <v>0</v>
      </c>
      <c r="BG378" s="82">
        <f>IF(N378="zákl. prenesená",J378,0)</f>
        <v>0</v>
      </c>
      <c r="BH378" s="82">
        <f>IF(N378="zníž. prenesená",J378,0)</f>
        <v>0</v>
      </c>
      <c r="BI378" s="82">
        <f>IF(N378="nulová",J378,0)</f>
        <v>0</v>
      </c>
      <c r="BJ378" s="81" t="s">
        <v>121</v>
      </c>
      <c r="BK378" s="83">
        <f>ROUND(I378*H378,3)</f>
        <v>0</v>
      </c>
      <c r="BL378" s="81" t="s">
        <v>79</v>
      </c>
      <c r="BM378" s="80" t="s">
        <v>885</v>
      </c>
    </row>
    <row r="379" spans="2:65" s="79" customFormat="1" ht="24" customHeight="1" x14ac:dyDescent="0.2">
      <c r="B379" s="68"/>
      <c r="C379" s="69" t="s">
        <v>686</v>
      </c>
      <c r="D379" s="69" t="s">
        <v>117</v>
      </c>
      <c r="E379" s="70" t="s">
        <v>886</v>
      </c>
      <c r="F379" s="71" t="s">
        <v>887</v>
      </c>
      <c r="G379" s="72" t="s">
        <v>175</v>
      </c>
      <c r="H379" s="73">
        <v>1.893</v>
      </c>
      <c r="I379" s="73"/>
      <c r="J379" s="73">
        <f>ROUND(I379*H379,3)</f>
        <v>0</v>
      </c>
      <c r="K379" s="71" t="s">
        <v>160</v>
      </c>
      <c r="L379" s="74"/>
      <c r="M379" s="75" t="s">
        <v>1</v>
      </c>
      <c r="N379" s="76" t="s">
        <v>33</v>
      </c>
      <c r="O379" s="77">
        <v>1.5029999999999999</v>
      </c>
      <c r="P379" s="77">
        <f>O379*H379</f>
        <v>2.8451789999999999</v>
      </c>
      <c r="Q379" s="77">
        <v>0</v>
      </c>
      <c r="R379" s="77">
        <f>Q379*H379</f>
        <v>0</v>
      </c>
      <c r="S379" s="77">
        <v>0</v>
      </c>
      <c r="T379" s="77">
        <f>S379*H379</f>
        <v>0</v>
      </c>
      <c r="U379" s="78" t="s">
        <v>1</v>
      </c>
      <c r="AR379" s="80" t="s">
        <v>79</v>
      </c>
      <c r="AT379" s="80" t="s">
        <v>117</v>
      </c>
      <c r="AU379" s="80" t="s">
        <v>121</v>
      </c>
      <c r="AY379" s="81" t="s">
        <v>114</v>
      </c>
      <c r="BE379" s="82">
        <f>IF(N379="základná",J379,0)</f>
        <v>0</v>
      </c>
      <c r="BF379" s="82">
        <f>IF(N379="znížená",J379,0)</f>
        <v>0</v>
      </c>
      <c r="BG379" s="82">
        <f>IF(N379="zákl. prenesená",J379,0)</f>
        <v>0</v>
      </c>
      <c r="BH379" s="82">
        <f>IF(N379="zníž. prenesená",J379,0)</f>
        <v>0</v>
      </c>
      <c r="BI379" s="82">
        <f>IF(N379="nulová",J379,0)</f>
        <v>0</v>
      </c>
      <c r="BJ379" s="81" t="s">
        <v>121</v>
      </c>
      <c r="BK379" s="83">
        <f>ROUND(I379*H379,3)</f>
        <v>0</v>
      </c>
      <c r="BL379" s="81" t="s">
        <v>79</v>
      </c>
      <c r="BM379" s="80" t="s">
        <v>888</v>
      </c>
    </row>
    <row r="380" spans="2:65" s="152" customFormat="1" ht="22.9" customHeight="1" x14ac:dyDescent="0.2">
      <c r="B380" s="151"/>
      <c r="D380" s="153" t="s">
        <v>66</v>
      </c>
      <c r="E380" s="162" t="s">
        <v>889</v>
      </c>
      <c r="F380" s="162" t="s">
        <v>890</v>
      </c>
      <c r="J380" s="163">
        <f>BK380</f>
        <v>0</v>
      </c>
      <c r="L380" s="151"/>
      <c r="M380" s="156"/>
      <c r="N380" s="157"/>
      <c r="O380" s="157"/>
      <c r="P380" s="158">
        <f>SUM(P381:P383)</f>
        <v>3.1751640000000001</v>
      </c>
      <c r="Q380" s="157"/>
      <c r="R380" s="158">
        <f>SUM(R381:R383)</f>
        <v>0</v>
      </c>
      <c r="S380" s="157"/>
      <c r="T380" s="158">
        <f>SUM(T381:T383)</f>
        <v>0</v>
      </c>
      <c r="U380" s="159"/>
      <c r="AR380" s="153" t="s">
        <v>11</v>
      </c>
      <c r="AT380" s="160" t="s">
        <v>66</v>
      </c>
      <c r="AU380" s="160" t="s">
        <v>11</v>
      </c>
      <c r="AY380" s="153" t="s">
        <v>114</v>
      </c>
      <c r="BK380" s="161">
        <f>SUM(BK381:BK383)</f>
        <v>0</v>
      </c>
    </row>
    <row r="381" spans="2:65" s="79" customFormat="1" ht="24" customHeight="1" x14ac:dyDescent="0.2">
      <c r="B381" s="68"/>
      <c r="C381" s="69" t="s">
        <v>891</v>
      </c>
      <c r="D381" s="69" t="s">
        <v>117</v>
      </c>
      <c r="E381" s="70" t="s">
        <v>892</v>
      </c>
      <c r="F381" s="71" t="s">
        <v>893</v>
      </c>
      <c r="G381" s="72" t="s">
        <v>129</v>
      </c>
      <c r="H381" s="73">
        <v>93.24</v>
      </c>
      <c r="I381" s="73"/>
      <c r="J381" s="73">
        <f>ROUND(I381*H381,3)</f>
        <v>0</v>
      </c>
      <c r="K381" s="71" t="s">
        <v>1</v>
      </c>
      <c r="L381" s="74"/>
      <c r="M381" s="75" t="s">
        <v>1</v>
      </c>
      <c r="N381" s="76" t="s">
        <v>33</v>
      </c>
      <c r="O381" s="77">
        <v>0</v>
      </c>
      <c r="P381" s="77">
        <f>O381*H381</f>
        <v>0</v>
      </c>
      <c r="Q381" s="77">
        <v>0</v>
      </c>
      <c r="R381" s="77">
        <f>Q381*H381</f>
        <v>0</v>
      </c>
      <c r="S381" s="77">
        <v>0</v>
      </c>
      <c r="T381" s="77">
        <f>S381*H381</f>
        <v>0</v>
      </c>
      <c r="U381" s="78" t="s">
        <v>1</v>
      </c>
      <c r="AR381" s="80" t="s">
        <v>79</v>
      </c>
      <c r="AT381" s="80" t="s">
        <v>117</v>
      </c>
      <c r="AU381" s="80" t="s">
        <v>121</v>
      </c>
      <c r="AY381" s="81" t="s">
        <v>114</v>
      </c>
      <c r="BE381" s="82">
        <f>IF(N381="základná",J381,0)</f>
        <v>0</v>
      </c>
      <c r="BF381" s="82">
        <f>IF(N381="znížená",J381,0)</f>
        <v>0</v>
      </c>
      <c r="BG381" s="82">
        <f>IF(N381="zákl. prenesená",J381,0)</f>
        <v>0</v>
      </c>
      <c r="BH381" s="82">
        <f>IF(N381="zníž. prenesená",J381,0)</f>
        <v>0</v>
      </c>
      <c r="BI381" s="82">
        <f>IF(N381="nulová",J381,0)</f>
        <v>0</v>
      </c>
      <c r="BJ381" s="81" t="s">
        <v>121</v>
      </c>
      <c r="BK381" s="83">
        <f>ROUND(I381*H381,3)</f>
        <v>0</v>
      </c>
      <c r="BL381" s="81" t="s">
        <v>79</v>
      </c>
      <c r="BM381" s="80" t="s">
        <v>894</v>
      </c>
    </row>
    <row r="382" spans="2:65" s="79" customFormat="1" ht="16.5" customHeight="1" x14ac:dyDescent="0.2">
      <c r="B382" s="68"/>
      <c r="C382" s="164" t="s">
        <v>592</v>
      </c>
      <c r="D382" s="164" t="s">
        <v>372</v>
      </c>
      <c r="E382" s="165" t="s">
        <v>895</v>
      </c>
      <c r="F382" s="166" t="s">
        <v>896</v>
      </c>
      <c r="G382" s="167" t="s">
        <v>129</v>
      </c>
      <c r="H382" s="168">
        <v>97.902000000000001</v>
      </c>
      <c r="I382" s="168"/>
      <c r="J382" s="168">
        <f>ROUND(I382*H382,3)</f>
        <v>0</v>
      </c>
      <c r="K382" s="166" t="s">
        <v>1</v>
      </c>
      <c r="L382" s="169"/>
      <c r="M382" s="170" t="s">
        <v>1</v>
      </c>
      <c r="N382" s="171" t="s">
        <v>33</v>
      </c>
      <c r="O382" s="77">
        <v>0</v>
      </c>
      <c r="P382" s="77">
        <f>O382*H382</f>
        <v>0</v>
      </c>
      <c r="Q382" s="77">
        <v>0</v>
      </c>
      <c r="R382" s="77">
        <f>Q382*H382</f>
        <v>0</v>
      </c>
      <c r="S382" s="77">
        <v>0</v>
      </c>
      <c r="T382" s="77">
        <f>S382*H382</f>
        <v>0</v>
      </c>
      <c r="U382" s="78" t="s">
        <v>1</v>
      </c>
      <c r="AR382" s="80" t="s">
        <v>130</v>
      </c>
      <c r="AT382" s="80" t="s">
        <v>372</v>
      </c>
      <c r="AU382" s="80" t="s">
        <v>121</v>
      </c>
      <c r="AY382" s="81" t="s">
        <v>114</v>
      </c>
      <c r="BE382" s="82">
        <f>IF(N382="základná",J382,0)</f>
        <v>0</v>
      </c>
      <c r="BF382" s="82">
        <f>IF(N382="znížená",J382,0)</f>
        <v>0</v>
      </c>
      <c r="BG382" s="82">
        <f>IF(N382="zákl. prenesená",J382,0)</f>
        <v>0</v>
      </c>
      <c r="BH382" s="82">
        <f>IF(N382="zníž. prenesená",J382,0)</f>
        <v>0</v>
      </c>
      <c r="BI382" s="82">
        <f>IF(N382="nulová",J382,0)</f>
        <v>0</v>
      </c>
      <c r="BJ382" s="81" t="s">
        <v>121</v>
      </c>
      <c r="BK382" s="83">
        <f>ROUND(I382*H382,3)</f>
        <v>0</v>
      </c>
      <c r="BL382" s="81" t="s">
        <v>79</v>
      </c>
      <c r="BM382" s="80" t="s">
        <v>897</v>
      </c>
    </row>
    <row r="383" spans="2:65" s="79" customFormat="1" ht="24" customHeight="1" x14ac:dyDescent="0.2">
      <c r="B383" s="68"/>
      <c r="C383" s="69" t="s">
        <v>898</v>
      </c>
      <c r="D383" s="69" t="s">
        <v>117</v>
      </c>
      <c r="E383" s="70" t="s">
        <v>899</v>
      </c>
      <c r="F383" s="71" t="s">
        <v>900</v>
      </c>
      <c r="G383" s="72" t="s">
        <v>175</v>
      </c>
      <c r="H383" s="73">
        <v>1.982</v>
      </c>
      <c r="I383" s="73"/>
      <c r="J383" s="73">
        <f>ROUND(I383*H383,3)</f>
        <v>0</v>
      </c>
      <c r="K383" s="71" t="s">
        <v>160</v>
      </c>
      <c r="L383" s="74"/>
      <c r="M383" s="75" t="s">
        <v>1</v>
      </c>
      <c r="N383" s="76" t="s">
        <v>33</v>
      </c>
      <c r="O383" s="77">
        <v>1.6020000000000001</v>
      </c>
      <c r="P383" s="77">
        <f>O383*H383</f>
        <v>3.1751640000000001</v>
      </c>
      <c r="Q383" s="77">
        <v>0</v>
      </c>
      <c r="R383" s="77">
        <f>Q383*H383</f>
        <v>0</v>
      </c>
      <c r="S383" s="77">
        <v>0</v>
      </c>
      <c r="T383" s="77">
        <f>S383*H383</f>
        <v>0</v>
      </c>
      <c r="U383" s="78" t="s">
        <v>1</v>
      </c>
      <c r="AR383" s="80" t="s">
        <v>79</v>
      </c>
      <c r="AT383" s="80" t="s">
        <v>117</v>
      </c>
      <c r="AU383" s="80" t="s">
        <v>121</v>
      </c>
      <c r="AY383" s="81" t="s">
        <v>114</v>
      </c>
      <c r="BE383" s="82">
        <f>IF(N383="základná",J383,0)</f>
        <v>0</v>
      </c>
      <c r="BF383" s="82">
        <f>IF(N383="znížená",J383,0)</f>
        <v>0</v>
      </c>
      <c r="BG383" s="82">
        <f>IF(N383="zákl. prenesená",J383,0)</f>
        <v>0</v>
      </c>
      <c r="BH383" s="82">
        <f>IF(N383="zníž. prenesená",J383,0)</f>
        <v>0</v>
      </c>
      <c r="BI383" s="82">
        <f>IF(N383="nulová",J383,0)</f>
        <v>0</v>
      </c>
      <c r="BJ383" s="81" t="s">
        <v>121</v>
      </c>
      <c r="BK383" s="83">
        <f>ROUND(I383*H383,3)</f>
        <v>0</v>
      </c>
      <c r="BL383" s="81" t="s">
        <v>79</v>
      </c>
      <c r="BM383" s="80" t="s">
        <v>901</v>
      </c>
    </row>
    <row r="384" spans="2:65" s="152" customFormat="1" ht="22.9" customHeight="1" x14ac:dyDescent="0.2">
      <c r="B384" s="151"/>
      <c r="D384" s="153" t="s">
        <v>66</v>
      </c>
      <c r="E384" s="162" t="s">
        <v>902</v>
      </c>
      <c r="F384" s="162" t="s">
        <v>903</v>
      </c>
      <c r="J384" s="163">
        <f>BK384</f>
        <v>0</v>
      </c>
      <c r="L384" s="151"/>
      <c r="M384" s="156"/>
      <c r="N384" s="157"/>
      <c r="O384" s="157"/>
      <c r="P384" s="158">
        <f>P387</f>
        <v>0</v>
      </c>
      <c r="Q384" s="157"/>
      <c r="R384" s="158">
        <f>R387</f>
        <v>0</v>
      </c>
      <c r="S384" s="157"/>
      <c r="T384" s="158">
        <f>T387</f>
        <v>0</v>
      </c>
      <c r="U384" s="159"/>
      <c r="AR384" s="153" t="s">
        <v>11</v>
      </c>
      <c r="AT384" s="160" t="s">
        <v>66</v>
      </c>
      <c r="AU384" s="160" t="s">
        <v>11</v>
      </c>
      <c r="AY384" s="153" t="s">
        <v>114</v>
      </c>
      <c r="BK384" s="161">
        <f>SUM(BK385:BK387)</f>
        <v>0</v>
      </c>
    </row>
    <row r="385" spans="2:65" s="178" customFormat="1" ht="24" customHeight="1" x14ac:dyDescent="0.2">
      <c r="B385" s="68"/>
      <c r="C385" s="69">
        <v>239</v>
      </c>
      <c r="D385" s="69" t="s">
        <v>117</v>
      </c>
      <c r="E385" s="70" t="s">
        <v>904</v>
      </c>
      <c r="F385" s="71" t="s">
        <v>1002</v>
      </c>
      <c r="G385" s="72" t="s">
        <v>129</v>
      </c>
      <c r="H385" s="73">
        <v>6.25</v>
      </c>
      <c r="I385" s="73"/>
      <c r="J385" s="73">
        <f>ROUND(I385*H385,3)</f>
        <v>0</v>
      </c>
      <c r="K385" s="71" t="s">
        <v>1</v>
      </c>
      <c r="L385" s="74"/>
      <c r="M385" s="75" t="s">
        <v>1</v>
      </c>
      <c r="N385" s="76" t="s">
        <v>33</v>
      </c>
      <c r="O385" s="77">
        <v>0</v>
      </c>
      <c r="P385" s="77">
        <f>O385*H385</f>
        <v>0</v>
      </c>
      <c r="Q385" s="77">
        <v>0</v>
      </c>
      <c r="R385" s="77">
        <f>Q385*H385</f>
        <v>0</v>
      </c>
      <c r="S385" s="77">
        <v>0</v>
      </c>
      <c r="T385" s="77">
        <f>S385*H385</f>
        <v>0</v>
      </c>
      <c r="U385" s="78" t="s">
        <v>1</v>
      </c>
      <c r="AR385" s="80" t="s">
        <v>79</v>
      </c>
      <c r="AT385" s="80" t="s">
        <v>117</v>
      </c>
      <c r="AU385" s="80" t="s">
        <v>121</v>
      </c>
      <c r="AY385" s="81" t="s">
        <v>114</v>
      </c>
      <c r="BE385" s="82">
        <f>IF(N385="základná",J385,0)</f>
        <v>0</v>
      </c>
      <c r="BF385" s="82">
        <f>IF(N385="znížená",J385,0)</f>
        <v>0</v>
      </c>
      <c r="BG385" s="82">
        <f>IF(N385="zákl. prenesená",J385,0)</f>
        <v>0</v>
      </c>
      <c r="BH385" s="82">
        <f>IF(N385="zníž. prenesená",J385,0)</f>
        <v>0</v>
      </c>
      <c r="BI385" s="82">
        <f>IF(N385="nulová",J385,0)</f>
        <v>0</v>
      </c>
      <c r="BJ385" s="81" t="s">
        <v>121</v>
      </c>
      <c r="BK385" s="83">
        <f>ROUND(I385*H385,3)</f>
        <v>0</v>
      </c>
      <c r="BL385" s="81" t="s">
        <v>79</v>
      </c>
      <c r="BM385" s="80" t="s">
        <v>906</v>
      </c>
    </row>
    <row r="386" spans="2:65" s="178" customFormat="1" ht="24" customHeight="1" x14ac:dyDescent="0.2">
      <c r="B386" s="68"/>
      <c r="C386" s="69" t="s">
        <v>595</v>
      </c>
      <c r="D386" s="69" t="s">
        <v>117</v>
      </c>
      <c r="E386" s="70" t="s">
        <v>904</v>
      </c>
      <c r="F386" s="71" t="s">
        <v>905</v>
      </c>
      <c r="G386" s="72" t="s">
        <v>129</v>
      </c>
      <c r="H386" s="73">
        <v>6.25</v>
      </c>
      <c r="I386" s="73"/>
      <c r="J386" s="73">
        <f>ROUND(I386*H386,3)</f>
        <v>0</v>
      </c>
      <c r="K386" s="71" t="s">
        <v>1</v>
      </c>
      <c r="L386" s="74"/>
      <c r="M386" s="75" t="s">
        <v>1</v>
      </c>
      <c r="N386" s="76" t="s">
        <v>33</v>
      </c>
      <c r="O386" s="77">
        <v>0</v>
      </c>
      <c r="P386" s="77">
        <f>O386*H386</f>
        <v>0</v>
      </c>
      <c r="Q386" s="77">
        <v>0</v>
      </c>
      <c r="R386" s="77">
        <f>Q386*H386</f>
        <v>0</v>
      </c>
      <c r="S386" s="77">
        <v>0</v>
      </c>
      <c r="T386" s="77">
        <f>S386*H386</f>
        <v>0</v>
      </c>
      <c r="U386" s="78" t="s">
        <v>1</v>
      </c>
      <c r="AR386" s="80" t="s">
        <v>79</v>
      </c>
      <c r="AT386" s="80" t="s">
        <v>117</v>
      </c>
      <c r="AU386" s="80" t="s">
        <v>121</v>
      </c>
      <c r="AY386" s="81" t="s">
        <v>114</v>
      </c>
      <c r="BE386" s="82">
        <f>IF(N386="základná",J386,0)</f>
        <v>0</v>
      </c>
      <c r="BF386" s="82">
        <f>IF(N386="znížená",J386,0)</f>
        <v>0</v>
      </c>
      <c r="BG386" s="82">
        <f>IF(N386="zákl. prenesená",J386,0)</f>
        <v>0</v>
      </c>
      <c r="BH386" s="82">
        <f>IF(N386="zníž. prenesená",J386,0)</f>
        <v>0</v>
      </c>
      <c r="BI386" s="82">
        <f>IF(N386="nulová",J386,0)</f>
        <v>0</v>
      </c>
      <c r="BJ386" s="81" t="s">
        <v>121</v>
      </c>
      <c r="BK386" s="83">
        <f>ROUND(I386*H386,3)</f>
        <v>0</v>
      </c>
      <c r="BL386" s="81" t="s">
        <v>79</v>
      </c>
      <c r="BM386" s="80" t="s">
        <v>906</v>
      </c>
    </row>
    <row r="387" spans="2:65" s="79" customFormat="1" ht="24" customHeight="1" x14ac:dyDescent="0.2">
      <c r="B387" s="68"/>
      <c r="C387" s="69">
        <v>227</v>
      </c>
      <c r="D387" s="69" t="s">
        <v>117</v>
      </c>
      <c r="E387" s="70" t="s">
        <v>904</v>
      </c>
      <c r="F387" s="71" t="s">
        <v>973</v>
      </c>
      <c r="G387" s="72" t="s">
        <v>129</v>
      </c>
      <c r="H387" s="73">
        <v>38.799999999999997</v>
      </c>
      <c r="I387" s="73"/>
      <c r="J387" s="73">
        <f>ROUND(I387*H387,3)</f>
        <v>0</v>
      </c>
      <c r="K387" s="71" t="s">
        <v>1</v>
      </c>
      <c r="L387" s="74"/>
      <c r="M387" s="75" t="s">
        <v>1</v>
      </c>
      <c r="N387" s="76" t="s">
        <v>33</v>
      </c>
      <c r="O387" s="77">
        <v>0</v>
      </c>
      <c r="P387" s="77">
        <f>O387*H387</f>
        <v>0</v>
      </c>
      <c r="Q387" s="77">
        <v>0</v>
      </c>
      <c r="R387" s="77">
        <f>Q387*H387</f>
        <v>0</v>
      </c>
      <c r="S387" s="77">
        <v>0</v>
      </c>
      <c r="T387" s="77">
        <f>S387*H387</f>
        <v>0</v>
      </c>
      <c r="U387" s="78" t="s">
        <v>1</v>
      </c>
      <c r="AR387" s="80" t="s">
        <v>79</v>
      </c>
      <c r="AT387" s="80" t="s">
        <v>117</v>
      </c>
      <c r="AU387" s="80" t="s">
        <v>121</v>
      </c>
      <c r="AY387" s="81" t="s">
        <v>114</v>
      </c>
      <c r="BE387" s="82">
        <f>IF(N387="základná",J387,0)</f>
        <v>0</v>
      </c>
      <c r="BF387" s="82">
        <f>IF(N387="znížená",J387,0)</f>
        <v>0</v>
      </c>
      <c r="BG387" s="82">
        <f>IF(N387="zákl. prenesená",J387,0)</f>
        <v>0</v>
      </c>
      <c r="BH387" s="82">
        <f>IF(N387="zníž. prenesená",J387,0)</f>
        <v>0</v>
      </c>
      <c r="BI387" s="82">
        <f>IF(N387="nulová",J387,0)</f>
        <v>0</v>
      </c>
      <c r="BJ387" s="81" t="s">
        <v>121</v>
      </c>
      <c r="BK387" s="83">
        <f>ROUND(I387*H387,3)</f>
        <v>0</v>
      </c>
      <c r="BL387" s="81" t="s">
        <v>79</v>
      </c>
      <c r="BM387" s="80" t="s">
        <v>906</v>
      </c>
    </row>
    <row r="388" spans="2:65" s="152" customFormat="1" ht="22.9" customHeight="1" x14ac:dyDescent="0.2">
      <c r="B388" s="151"/>
      <c r="D388" s="153" t="s">
        <v>66</v>
      </c>
      <c r="E388" s="162" t="s">
        <v>907</v>
      </c>
      <c r="F388" s="162" t="s">
        <v>908</v>
      </c>
      <c r="J388" s="163">
        <f>BK388</f>
        <v>0</v>
      </c>
      <c r="L388" s="151"/>
      <c r="M388" s="156"/>
      <c r="N388" s="157"/>
      <c r="O388" s="157"/>
      <c r="P388" s="158">
        <f>P389</f>
        <v>0</v>
      </c>
      <c r="Q388" s="157"/>
      <c r="R388" s="158">
        <f>R389</f>
        <v>0</v>
      </c>
      <c r="S388" s="157"/>
      <c r="T388" s="158">
        <f>T389</f>
        <v>0</v>
      </c>
      <c r="U388" s="159"/>
      <c r="AR388" s="153" t="s">
        <v>11</v>
      </c>
      <c r="AT388" s="160" t="s">
        <v>66</v>
      </c>
      <c r="AU388" s="160" t="s">
        <v>11</v>
      </c>
      <c r="AY388" s="153" t="s">
        <v>114</v>
      </c>
      <c r="BK388" s="161">
        <f>BK389</f>
        <v>0</v>
      </c>
    </row>
    <row r="389" spans="2:65" s="79" customFormat="1" ht="24" customHeight="1" x14ac:dyDescent="0.2">
      <c r="B389" s="68"/>
      <c r="C389" s="69" t="s">
        <v>909</v>
      </c>
      <c r="D389" s="69" t="s">
        <v>117</v>
      </c>
      <c r="E389" s="70" t="s">
        <v>910</v>
      </c>
      <c r="F389" s="71" t="s">
        <v>1026</v>
      </c>
      <c r="G389" s="72" t="s">
        <v>129</v>
      </c>
      <c r="H389" s="73">
        <v>791.09</v>
      </c>
      <c r="I389" s="73"/>
      <c r="J389" s="73">
        <f>ROUND(I389*H389,3)</f>
        <v>0</v>
      </c>
      <c r="K389" s="71" t="s">
        <v>1</v>
      </c>
      <c r="L389" s="74"/>
      <c r="M389" s="75" t="s">
        <v>1</v>
      </c>
      <c r="N389" s="76" t="s">
        <v>33</v>
      </c>
      <c r="O389" s="77">
        <v>0</v>
      </c>
      <c r="P389" s="77">
        <f>O389*H389</f>
        <v>0</v>
      </c>
      <c r="Q389" s="77">
        <v>0</v>
      </c>
      <c r="R389" s="77">
        <f>Q389*H389</f>
        <v>0</v>
      </c>
      <c r="S389" s="77">
        <v>0</v>
      </c>
      <c r="T389" s="77">
        <f>S389*H389</f>
        <v>0</v>
      </c>
      <c r="U389" s="78" t="s">
        <v>1</v>
      </c>
      <c r="AR389" s="80" t="s">
        <v>79</v>
      </c>
      <c r="AT389" s="80" t="s">
        <v>117</v>
      </c>
      <c r="AU389" s="80" t="s">
        <v>121</v>
      </c>
      <c r="AY389" s="81" t="s">
        <v>114</v>
      </c>
      <c r="BE389" s="82">
        <f>IF(N389="základná",J389,0)</f>
        <v>0</v>
      </c>
      <c r="BF389" s="82">
        <f>IF(N389="znížená",J389,0)</f>
        <v>0</v>
      </c>
      <c r="BG389" s="82">
        <f>IF(N389="zákl. prenesená",J389,0)</f>
        <v>0</v>
      </c>
      <c r="BH389" s="82">
        <f>IF(N389="zníž. prenesená",J389,0)</f>
        <v>0</v>
      </c>
      <c r="BI389" s="82">
        <f>IF(N389="nulová",J389,0)</f>
        <v>0</v>
      </c>
      <c r="BJ389" s="81" t="s">
        <v>121</v>
      </c>
      <c r="BK389" s="83">
        <f>ROUND(I389*H389,3)</f>
        <v>0</v>
      </c>
      <c r="BL389" s="81" t="s">
        <v>79</v>
      </c>
      <c r="BM389" s="80" t="s">
        <v>911</v>
      </c>
    </row>
    <row r="390" spans="2:65" s="152" customFormat="1" ht="22.9" customHeight="1" x14ac:dyDescent="0.2">
      <c r="B390" s="151"/>
      <c r="D390" s="153" t="s">
        <v>66</v>
      </c>
      <c r="E390" s="162" t="s">
        <v>248</v>
      </c>
      <c r="F390" s="162" t="s">
        <v>912</v>
      </c>
      <c r="J390" s="163">
        <f>BK390</f>
        <v>0</v>
      </c>
      <c r="L390" s="151"/>
      <c r="M390" s="156"/>
      <c r="N390" s="157"/>
      <c r="O390" s="157"/>
      <c r="P390" s="158">
        <f>P391</f>
        <v>0.44999999999999996</v>
      </c>
      <c r="Q390" s="157"/>
      <c r="R390" s="158">
        <f>R391</f>
        <v>1.9000000000000002E-3</v>
      </c>
      <c r="S390" s="157"/>
      <c r="T390" s="158">
        <f>T391</f>
        <v>0</v>
      </c>
      <c r="U390" s="159"/>
      <c r="AR390" s="153" t="s">
        <v>121</v>
      </c>
      <c r="AT390" s="160" t="s">
        <v>66</v>
      </c>
      <c r="AU390" s="160" t="s">
        <v>11</v>
      </c>
      <c r="AY390" s="153" t="s">
        <v>114</v>
      </c>
      <c r="BK390" s="161">
        <f>BK391</f>
        <v>0</v>
      </c>
    </row>
    <row r="391" spans="2:65" s="79" customFormat="1" ht="39" customHeight="1" x14ac:dyDescent="0.2">
      <c r="B391" s="68"/>
      <c r="C391" s="69" t="s">
        <v>643</v>
      </c>
      <c r="D391" s="69" t="s">
        <v>117</v>
      </c>
      <c r="E391" s="70" t="s">
        <v>913</v>
      </c>
      <c r="F391" s="71" t="s">
        <v>1025</v>
      </c>
      <c r="G391" s="72" t="s">
        <v>129</v>
      </c>
      <c r="H391" s="73">
        <v>5</v>
      </c>
      <c r="I391" s="73"/>
      <c r="J391" s="73">
        <f>ROUND(I391*H391,3)</f>
        <v>0</v>
      </c>
      <c r="K391" s="71" t="s">
        <v>160</v>
      </c>
      <c r="L391" s="74"/>
      <c r="M391" s="75" t="s">
        <v>1</v>
      </c>
      <c r="N391" s="76" t="s">
        <v>33</v>
      </c>
      <c r="O391" s="77">
        <v>0.09</v>
      </c>
      <c r="P391" s="77">
        <f>O391*H391</f>
        <v>0.44999999999999996</v>
      </c>
      <c r="Q391" s="77">
        <v>3.8000000000000002E-4</v>
      </c>
      <c r="R391" s="77">
        <f>Q391*H391</f>
        <v>1.9000000000000002E-3</v>
      </c>
      <c r="S391" s="77">
        <v>0</v>
      </c>
      <c r="T391" s="77">
        <f>S391*H391</f>
        <v>0</v>
      </c>
      <c r="U391" s="78" t="s">
        <v>1</v>
      </c>
      <c r="AR391" s="80" t="s">
        <v>145</v>
      </c>
      <c r="AT391" s="80" t="s">
        <v>117</v>
      </c>
      <c r="AU391" s="80" t="s">
        <v>121</v>
      </c>
      <c r="AY391" s="81" t="s">
        <v>114</v>
      </c>
      <c r="BE391" s="82">
        <f>IF(N391="základná",J391,0)</f>
        <v>0</v>
      </c>
      <c r="BF391" s="82">
        <f>IF(N391="znížená",J391,0)</f>
        <v>0</v>
      </c>
      <c r="BG391" s="82">
        <f>IF(N391="zákl. prenesená",J391,0)</f>
        <v>0</v>
      </c>
      <c r="BH391" s="82">
        <f>IF(N391="zníž. prenesená",J391,0)</f>
        <v>0</v>
      </c>
      <c r="BI391" s="82">
        <f>IF(N391="nulová",J391,0)</f>
        <v>0</v>
      </c>
      <c r="BJ391" s="81" t="s">
        <v>121</v>
      </c>
      <c r="BK391" s="83">
        <f>ROUND(I391*H391,3)</f>
        <v>0</v>
      </c>
      <c r="BL391" s="81" t="s">
        <v>145</v>
      </c>
      <c r="BM391" s="80" t="s">
        <v>914</v>
      </c>
    </row>
    <row r="392" spans="2:65" s="185" customFormat="1" ht="39" customHeight="1" x14ac:dyDescent="0.2">
      <c r="B392" s="68"/>
      <c r="C392" s="194">
        <v>242</v>
      </c>
      <c r="D392" s="194" t="s">
        <v>117</v>
      </c>
      <c r="E392" s="195" t="s">
        <v>1051</v>
      </c>
      <c r="F392" s="196" t="s">
        <v>1052</v>
      </c>
      <c r="G392" s="197" t="s">
        <v>129</v>
      </c>
      <c r="H392" s="199">
        <v>352.73</v>
      </c>
      <c r="I392" s="199"/>
      <c r="J392" s="199">
        <f>ROUND(I392*H392,3)</f>
        <v>0</v>
      </c>
      <c r="K392" s="87"/>
      <c r="L392" s="74"/>
      <c r="M392" s="75"/>
      <c r="N392" s="76"/>
      <c r="O392" s="77"/>
      <c r="P392" s="77"/>
      <c r="Q392" s="77"/>
      <c r="R392" s="77"/>
      <c r="S392" s="77"/>
      <c r="T392" s="77"/>
      <c r="U392" s="78"/>
      <c r="AR392" s="80"/>
      <c r="AT392" s="80"/>
      <c r="AU392" s="80"/>
      <c r="AY392" s="81"/>
      <c r="BE392" s="82"/>
      <c r="BF392" s="82"/>
      <c r="BG392" s="82"/>
      <c r="BH392" s="82"/>
      <c r="BI392" s="82"/>
      <c r="BJ392" s="81"/>
      <c r="BK392" s="83"/>
      <c r="BL392" s="81"/>
      <c r="BM392" s="80"/>
    </row>
    <row r="393" spans="2:65" s="188" customFormat="1" ht="39" customHeight="1" x14ac:dyDescent="0.2">
      <c r="B393" s="68"/>
      <c r="C393" s="194">
        <v>243</v>
      </c>
      <c r="D393" s="194" t="s">
        <v>117</v>
      </c>
      <c r="E393" s="195" t="s">
        <v>1053</v>
      </c>
      <c r="F393" s="196" t="s">
        <v>1054</v>
      </c>
      <c r="G393" s="197" t="s">
        <v>175</v>
      </c>
      <c r="H393" s="199">
        <v>0.05</v>
      </c>
      <c r="I393" s="199"/>
      <c r="J393" s="199">
        <f>ROUND(I393*H393,3)</f>
        <v>0</v>
      </c>
      <c r="K393" s="87"/>
      <c r="L393" s="74"/>
      <c r="M393" s="75"/>
      <c r="N393" s="76"/>
      <c r="O393" s="77"/>
      <c r="P393" s="77"/>
      <c r="Q393" s="77"/>
      <c r="R393" s="77"/>
      <c r="S393" s="77"/>
      <c r="T393" s="77"/>
      <c r="U393" s="78"/>
      <c r="AR393" s="80"/>
      <c r="AT393" s="80"/>
      <c r="AU393" s="80"/>
      <c r="AY393" s="81"/>
      <c r="BE393" s="82"/>
      <c r="BF393" s="82"/>
      <c r="BG393" s="82"/>
      <c r="BH393" s="82"/>
      <c r="BI393" s="82"/>
      <c r="BJ393" s="81"/>
      <c r="BK393" s="83"/>
      <c r="BL393" s="81"/>
      <c r="BM393" s="80"/>
    </row>
    <row r="394" spans="2:65" s="152" customFormat="1" ht="25.9" customHeight="1" x14ac:dyDescent="0.2">
      <c r="B394" s="151"/>
      <c r="D394" s="153" t="s">
        <v>66</v>
      </c>
      <c r="E394" s="154" t="s">
        <v>1063</v>
      </c>
      <c r="F394" s="154" t="s">
        <v>1064</v>
      </c>
      <c r="J394" s="155">
        <f>BK394</f>
        <v>0</v>
      </c>
      <c r="L394" s="151"/>
      <c r="M394" s="156"/>
      <c r="N394" s="157"/>
      <c r="O394" s="157"/>
      <c r="P394" s="158">
        <f>SUM(P395:P397)</f>
        <v>0</v>
      </c>
      <c r="Q394" s="157"/>
      <c r="R394" s="158">
        <f>SUM(R395:R397)</f>
        <v>0</v>
      </c>
      <c r="S394" s="157"/>
      <c r="T394" s="158">
        <f>SUM(T395:T397)</f>
        <v>0</v>
      </c>
      <c r="U394" s="159"/>
      <c r="AR394" s="153" t="s">
        <v>11</v>
      </c>
      <c r="AT394" s="160" t="s">
        <v>66</v>
      </c>
      <c r="AU394" s="160" t="s">
        <v>67</v>
      </c>
      <c r="AY394" s="153" t="s">
        <v>114</v>
      </c>
      <c r="BK394" s="161">
        <f>SUM(BK395:BK397)</f>
        <v>0</v>
      </c>
    </row>
    <row r="395" spans="2:65" s="79" customFormat="1" ht="24" customHeight="1" x14ac:dyDescent="0.2">
      <c r="B395" s="68"/>
      <c r="C395" s="69">
        <v>221</v>
      </c>
      <c r="D395" s="69" t="s">
        <v>117</v>
      </c>
      <c r="E395" s="70" t="s">
        <v>948</v>
      </c>
      <c r="F395" s="71" t="s">
        <v>942</v>
      </c>
      <c r="G395" s="72" t="s">
        <v>225</v>
      </c>
      <c r="H395" s="73">
        <v>3</v>
      </c>
      <c r="I395" s="73"/>
      <c r="J395" s="73">
        <f>ROUND(I395*H395,3)</f>
        <v>0</v>
      </c>
      <c r="K395" s="71" t="s">
        <v>1</v>
      </c>
      <c r="L395" s="74"/>
      <c r="M395" s="75" t="s">
        <v>1</v>
      </c>
      <c r="N395" s="76" t="s">
        <v>33</v>
      </c>
      <c r="O395" s="77">
        <v>0</v>
      </c>
      <c r="P395" s="77">
        <f>O395*H395</f>
        <v>0</v>
      </c>
      <c r="Q395" s="77">
        <v>0</v>
      </c>
      <c r="R395" s="77">
        <f>Q395*H395</f>
        <v>0</v>
      </c>
      <c r="S395" s="77">
        <v>0</v>
      </c>
      <c r="T395" s="77">
        <f>S395*H395</f>
        <v>0</v>
      </c>
      <c r="U395" s="78" t="s">
        <v>1</v>
      </c>
      <c r="AR395" s="80" t="s">
        <v>79</v>
      </c>
      <c r="AT395" s="80" t="s">
        <v>117</v>
      </c>
      <c r="AU395" s="80" t="s">
        <v>11</v>
      </c>
      <c r="AY395" s="81" t="s">
        <v>114</v>
      </c>
      <c r="BE395" s="82">
        <f>IF(N395="základná",J395,0)</f>
        <v>0</v>
      </c>
      <c r="BF395" s="82">
        <f>IF(N395="znížená",J395,0)</f>
        <v>0</v>
      </c>
      <c r="BG395" s="82">
        <f>IF(N395="zákl. prenesená",J395,0)</f>
        <v>0</v>
      </c>
      <c r="BH395" s="82">
        <f>IF(N395="zníž. prenesená",J395,0)</f>
        <v>0</v>
      </c>
      <c r="BI395" s="82">
        <f>IF(N395="nulová",J395,0)</f>
        <v>0</v>
      </c>
      <c r="BJ395" s="81" t="s">
        <v>121</v>
      </c>
      <c r="BK395" s="83">
        <f>ROUND(I395*H395,3)</f>
        <v>0</v>
      </c>
      <c r="BL395" s="81" t="s">
        <v>79</v>
      </c>
      <c r="BM395" s="80" t="s">
        <v>917</v>
      </c>
    </row>
    <row r="396" spans="2:65" s="79" customFormat="1" ht="39" customHeight="1" x14ac:dyDescent="0.2">
      <c r="B396" s="68"/>
      <c r="C396" s="69">
        <v>224</v>
      </c>
      <c r="D396" s="69" t="s">
        <v>117</v>
      </c>
      <c r="E396" s="84" t="s">
        <v>939</v>
      </c>
      <c r="F396" s="85" t="s">
        <v>1027</v>
      </c>
      <c r="G396" s="86" t="s">
        <v>606</v>
      </c>
      <c r="H396" s="73">
        <v>1</v>
      </c>
      <c r="I396" s="73"/>
      <c r="J396" s="73">
        <f>ROUND(I396*H396,3)</f>
        <v>0</v>
      </c>
      <c r="K396" s="87"/>
      <c r="L396" s="74"/>
      <c r="M396" s="75"/>
      <c r="N396" s="76" t="s">
        <v>33</v>
      </c>
      <c r="O396" s="77">
        <v>0</v>
      </c>
      <c r="P396" s="77">
        <f t="shared" ref="P396:P399" si="191">O396*H396</f>
        <v>0</v>
      </c>
      <c r="Q396" s="77">
        <v>0</v>
      </c>
      <c r="R396" s="77">
        <f t="shared" ref="R396:R399" si="192">Q396*H396</f>
        <v>0</v>
      </c>
      <c r="S396" s="77">
        <v>0</v>
      </c>
      <c r="T396" s="77">
        <f t="shared" ref="T396:T399" si="193">S396*H396</f>
        <v>0</v>
      </c>
      <c r="U396" s="78"/>
      <c r="AR396" s="80"/>
      <c r="AT396" s="80"/>
      <c r="AU396" s="80"/>
      <c r="AY396" s="81"/>
      <c r="BE396" s="82">
        <f t="shared" ref="BE396" si="194">IF(N396="základná",J396,0)</f>
        <v>0</v>
      </c>
      <c r="BF396" s="82">
        <f t="shared" ref="BF396" si="195">IF(N396="znížená",J396,0)</f>
        <v>0</v>
      </c>
      <c r="BG396" s="82">
        <f t="shared" ref="BG396" si="196">IF(N396="zákl. prenesená",J396,0)</f>
        <v>0</v>
      </c>
      <c r="BH396" s="82">
        <f t="shared" ref="BH396" si="197">IF(N396="zníž. prenesená",J396,0)</f>
        <v>0</v>
      </c>
      <c r="BI396" s="82">
        <f t="shared" ref="BI396" si="198">IF(N396="nulová",J396,0)</f>
        <v>0</v>
      </c>
      <c r="BJ396" s="81" t="s">
        <v>78</v>
      </c>
      <c r="BK396" s="83">
        <f t="shared" ref="BK396" si="199">ROUND(I396*H396,3)</f>
        <v>0</v>
      </c>
      <c r="BL396" s="81" t="s">
        <v>79</v>
      </c>
      <c r="BM396" s="80" t="s">
        <v>917</v>
      </c>
    </row>
    <row r="397" spans="2:65" s="79" customFormat="1" ht="16.5" customHeight="1" x14ac:dyDescent="0.2">
      <c r="B397" s="68"/>
      <c r="C397" s="69">
        <v>223</v>
      </c>
      <c r="D397" s="69" t="s">
        <v>117</v>
      </c>
      <c r="E397" s="84" t="s">
        <v>941</v>
      </c>
      <c r="F397" s="85" t="s">
        <v>938</v>
      </c>
      <c r="G397" s="86" t="s">
        <v>606</v>
      </c>
      <c r="H397" s="73">
        <v>1</v>
      </c>
      <c r="I397" s="73"/>
      <c r="J397" s="73">
        <f>ROUND(I397*H397,3)</f>
        <v>0</v>
      </c>
      <c r="K397" s="87"/>
      <c r="L397" s="74"/>
      <c r="M397" s="75"/>
      <c r="N397" s="76" t="s">
        <v>33</v>
      </c>
      <c r="O397" s="77">
        <v>0</v>
      </c>
      <c r="P397" s="77">
        <f>O397*H397</f>
        <v>0</v>
      </c>
      <c r="Q397" s="77">
        <v>0</v>
      </c>
      <c r="R397" s="77">
        <f>Q397*H397</f>
        <v>0</v>
      </c>
      <c r="S397" s="77">
        <v>0</v>
      </c>
      <c r="T397" s="77">
        <f>S397*H397</f>
        <v>0</v>
      </c>
      <c r="U397" s="78"/>
      <c r="AR397" s="80"/>
      <c r="AT397" s="80"/>
      <c r="AU397" s="80"/>
      <c r="AY397" s="81"/>
      <c r="BE397" s="82">
        <f>IF(N397="základná",J397,0)</f>
        <v>0</v>
      </c>
      <c r="BF397" s="82">
        <f>IF(N397="znížená",J397,0)</f>
        <v>0</v>
      </c>
      <c r="BG397" s="82">
        <f>IF(N397="zákl. prenesená",J397,0)</f>
        <v>0</v>
      </c>
      <c r="BH397" s="82">
        <f>IF(N397="zníž. prenesená",J397,0)</f>
        <v>0</v>
      </c>
      <c r="BI397" s="82">
        <f>IF(N397="nulová",J397,0)</f>
        <v>0</v>
      </c>
      <c r="BJ397" s="81" t="s">
        <v>79</v>
      </c>
      <c r="BK397" s="83">
        <f>ROUND(I397*H397,3)</f>
        <v>0</v>
      </c>
      <c r="BL397" s="81" t="s">
        <v>79</v>
      </c>
      <c r="BM397" s="80" t="s">
        <v>917</v>
      </c>
    </row>
    <row r="398" spans="2:65" s="210" customFormat="1" ht="16.5" customHeight="1" x14ac:dyDescent="0.2">
      <c r="B398" s="68"/>
      <c r="C398" s="154"/>
      <c r="D398" s="153" t="s">
        <v>66</v>
      </c>
      <c r="E398" s="154" t="s">
        <v>915</v>
      </c>
      <c r="F398" s="154" t="s">
        <v>916</v>
      </c>
      <c r="G398" s="154"/>
      <c r="H398" s="154"/>
      <c r="I398" s="154"/>
      <c r="J398" s="155">
        <f>BK398</f>
        <v>0</v>
      </c>
      <c r="K398" s="87"/>
      <c r="L398" s="74"/>
      <c r="M398" s="75"/>
      <c r="N398" s="76"/>
      <c r="O398" s="77"/>
      <c r="P398" s="158">
        <f>P399</f>
        <v>0</v>
      </c>
      <c r="Q398" s="157"/>
      <c r="R398" s="158">
        <f>R399</f>
        <v>0</v>
      </c>
      <c r="S398" s="157"/>
      <c r="T398" s="158">
        <f>T399</f>
        <v>0</v>
      </c>
      <c r="U398" s="78"/>
      <c r="AR398" s="80"/>
      <c r="AT398" s="80"/>
      <c r="AU398" s="80"/>
      <c r="AY398" s="81"/>
      <c r="BE398" s="82"/>
      <c r="BF398" s="82"/>
      <c r="BG398" s="82"/>
      <c r="BH398" s="82"/>
      <c r="BI398" s="82"/>
      <c r="BJ398" s="81"/>
      <c r="BK398" s="161">
        <f>SUM(BK399)</f>
        <v>0</v>
      </c>
      <c r="BL398" s="81"/>
      <c r="BM398" s="80"/>
    </row>
    <row r="399" spans="2:65" s="79" customFormat="1" ht="16.5" customHeight="1" x14ac:dyDescent="0.2">
      <c r="B399" s="68"/>
      <c r="C399" s="69">
        <v>222</v>
      </c>
      <c r="D399" s="69" t="s">
        <v>117</v>
      </c>
      <c r="E399" s="84" t="s">
        <v>940</v>
      </c>
      <c r="F399" s="85" t="s">
        <v>937</v>
      </c>
      <c r="G399" s="86" t="s">
        <v>606</v>
      </c>
      <c r="H399" s="73">
        <v>1</v>
      </c>
      <c r="I399" s="73"/>
      <c r="J399" s="73">
        <f>ROUND(I399*H399,3)</f>
        <v>0</v>
      </c>
      <c r="K399" s="87"/>
      <c r="L399" s="74"/>
      <c r="M399" s="75"/>
      <c r="N399" s="76" t="s">
        <v>33</v>
      </c>
      <c r="O399" s="77">
        <v>0</v>
      </c>
      <c r="P399" s="77">
        <f t="shared" si="191"/>
        <v>0</v>
      </c>
      <c r="Q399" s="77">
        <v>0</v>
      </c>
      <c r="R399" s="77">
        <f t="shared" si="192"/>
        <v>0</v>
      </c>
      <c r="S399" s="77">
        <v>0</v>
      </c>
      <c r="T399" s="77">
        <f t="shared" si="193"/>
        <v>0</v>
      </c>
      <c r="U399" s="78"/>
      <c r="AR399" s="80"/>
      <c r="AT399" s="80"/>
      <c r="AU399" s="80"/>
      <c r="AY399" s="81"/>
      <c r="BE399" s="82">
        <f t="shared" ref="BE399" si="200">IF(N399="základná",J399,0)</f>
        <v>0</v>
      </c>
      <c r="BF399" s="82">
        <f t="shared" ref="BF399" si="201">IF(N399="znížená",J399,0)</f>
        <v>0</v>
      </c>
      <c r="BG399" s="82">
        <f t="shared" ref="BG399" si="202">IF(N399="zákl. prenesená",J399,0)</f>
        <v>0</v>
      </c>
      <c r="BH399" s="82">
        <f t="shared" ref="BH399" si="203">IF(N399="zníž. prenesená",J399,0)</f>
        <v>0</v>
      </c>
      <c r="BI399" s="82">
        <f t="shared" ref="BI399" si="204">IF(N399="nulová",J399,0)</f>
        <v>0</v>
      </c>
      <c r="BJ399" s="81" t="s">
        <v>78</v>
      </c>
      <c r="BK399" s="83">
        <f>ROUND(I399*H399,3)</f>
        <v>0</v>
      </c>
      <c r="BL399" s="81" t="s">
        <v>79</v>
      </c>
      <c r="BM399" s="80" t="s">
        <v>917</v>
      </c>
    </row>
    <row r="400" spans="2:65" s="152" customFormat="1" ht="25.9" customHeight="1" x14ac:dyDescent="0.2">
      <c r="B400" s="151"/>
      <c r="D400" s="153" t="s">
        <v>66</v>
      </c>
      <c r="E400" s="154" t="s">
        <v>918</v>
      </c>
      <c r="F400" s="154" t="s">
        <v>943</v>
      </c>
      <c r="J400" s="155">
        <f>BK400</f>
        <v>0</v>
      </c>
      <c r="L400" s="151"/>
      <c r="M400" s="156"/>
      <c r="N400" s="157"/>
      <c r="O400" s="157"/>
      <c r="P400" s="158">
        <f>SUM(P401:P405)</f>
        <v>5.3000000000000007</v>
      </c>
      <c r="Q400" s="157"/>
      <c r="R400" s="158">
        <f>SUM(R401:R405)</f>
        <v>0</v>
      </c>
      <c r="S400" s="157"/>
      <c r="T400" s="158">
        <f>SUM(T401:T405)</f>
        <v>0</v>
      </c>
      <c r="U400" s="159"/>
      <c r="AR400" s="153" t="s">
        <v>79</v>
      </c>
      <c r="AT400" s="160" t="s">
        <v>66</v>
      </c>
      <c r="AU400" s="160" t="s">
        <v>67</v>
      </c>
      <c r="AY400" s="153" t="s">
        <v>114</v>
      </c>
      <c r="BK400" s="161">
        <f>SUM(BK401:BK405)</f>
        <v>0</v>
      </c>
    </row>
    <row r="401" spans="2:65" s="79" customFormat="1" ht="16.5" customHeight="1" x14ac:dyDescent="0.2">
      <c r="B401" s="68"/>
      <c r="C401" s="69" t="s">
        <v>724</v>
      </c>
      <c r="D401" s="69" t="s">
        <v>117</v>
      </c>
      <c r="E401" s="70" t="s">
        <v>11</v>
      </c>
      <c r="F401" s="71" t="s">
        <v>932</v>
      </c>
      <c r="G401" s="72" t="s">
        <v>606</v>
      </c>
      <c r="H401" s="73">
        <v>1</v>
      </c>
      <c r="I401" s="73"/>
      <c r="J401" s="73">
        <f t="shared" ref="J401:J405" si="205">ROUND(I401*H401,3)</f>
        <v>0</v>
      </c>
      <c r="K401" s="71" t="s">
        <v>1</v>
      </c>
      <c r="L401" s="74"/>
      <c r="M401" s="75" t="s">
        <v>1</v>
      </c>
      <c r="N401" s="76" t="s">
        <v>33</v>
      </c>
      <c r="O401" s="77">
        <v>1.06</v>
      </c>
      <c r="P401" s="77">
        <f t="shared" ref="P401:P405" si="206">O401*H401</f>
        <v>1.06</v>
      </c>
      <c r="Q401" s="77">
        <v>0</v>
      </c>
      <c r="R401" s="77">
        <f t="shared" ref="R401:R405" si="207">Q401*H401</f>
        <v>0</v>
      </c>
      <c r="S401" s="77">
        <v>0</v>
      </c>
      <c r="T401" s="77">
        <f t="shared" ref="T401:T405" si="208">S401*H401</f>
        <v>0</v>
      </c>
      <c r="U401" s="78" t="s">
        <v>1</v>
      </c>
      <c r="AR401" s="80" t="s">
        <v>696</v>
      </c>
      <c r="AT401" s="80" t="s">
        <v>117</v>
      </c>
      <c r="AU401" s="80" t="s">
        <v>11</v>
      </c>
      <c r="AY401" s="81" t="s">
        <v>114</v>
      </c>
      <c r="BE401" s="82">
        <f t="shared" ref="BE401:BE405" si="209">IF(N401="základná",J401,0)</f>
        <v>0</v>
      </c>
      <c r="BF401" s="82">
        <f t="shared" ref="BF401:BF405" si="210">IF(N401="znížená",J401,0)</f>
        <v>0</v>
      </c>
      <c r="BG401" s="82">
        <f t="shared" ref="BG401:BG405" si="211">IF(N401="zákl. prenesená",J401,0)</f>
        <v>0</v>
      </c>
      <c r="BH401" s="82">
        <f t="shared" ref="BH401:BH405" si="212">IF(N401="zníž. prenesená",J401,0)</f>
        <v>0</v>
      </c>
      <c r="BI401" s="82">
        <f t="shared" ref="BI401:BI405" si="213">IF(N401="nulová",J401,0)</f>
        <v>0</v>
      </c>
      <c r="BJ401" s="81" t="s">
        <v>121</v>
      </c>
      <c r="BK401" s="83">
        <f t="shared" ref="BK401:BK405" si="214">ROUND(I401*H401,3)</f>
        <v>0</v>
      </c>
      <c r="BL401" s="81" t="s">
        <v>696</v>
      </c>
      <c r="BM401" s="80" t="s">
        <v>919</v>
      </c>
    </row>
    <row r="402" spans="2:65" s="79" customFormat="1" ht="16.5" customHeight="1" x14ac:dyDescent="0.2">
      <c r="B402" s="68"/>
      <c r="C402" s="69" t="s">
        <v>920</v>
      </c>
      <c r="D402" s="69" t="s">
        <v>117</v>
      </c>
      <c r="E402" s="70" t="s">
        <v>121</v>
      </c>
      <c r="F402" s="71" t="s">
        <v>933</v>
      </c>
      <c r="G402" s="72" t="s">
        <v>606</v>
      </c>
      <c r="H402" s="73">
        <v>1</v>
      </c>
      <c r="I402" s="73"/>
      <c r="J402" s="73">
        <f t="shared" si="205"/>
        <v>0</v>
      </c>
      <c r="K402" s="71" t="s">
        <v>1</v>
      </c>
      <c r="L402" s="74"/>
      <c r="M402" s="75" t="s">
        <v>1</v>
      </c>
      <c r="N402" s="76" t="s">
        <v>33</v>
      </c>
      <c r="O402" s="77">
        <v>1.06</v>
      </c>
      <c r="P402" s="77">
        <f t="shared" si="206"/>
        <v>1.06</v>
      </c>
      <c r="Q402" s="77">
        <v>0</v>
      </c>
      <c r="R402" s="77">
        <f t="shared" si="207"/>
        <v>0</v>
      </c>
      <c r="S402" s="77">
        <v>0</v>
      </c>
      <c r="T402" s="77">
        <f t="shared" si="208"/>
        <v>0</v>
      </c>
      <c r="U402" s="78" t="s">
        <v>1</v>
      </c>
      <c r="AR402" s="80" t="s">
        <v>696</v>
      </c>
      <c r="AT402" s="80" t="s">
        <v>117</v>
      </c>
      <c r="AU402" s="80" t="s">
        <v>11</v>
      </c>
      <c r="AY402" s="81" t="s">
        <v>114</v>
      </c>
      <c r="BE402" s="82">
        <f t="shared" si="209"/>
        <v>0</v>
      </c>
      <c r="BF402" s="82">
        <f t="shared" si="210"/>
        <v>0</v>
      </c>
      <c r="BG402" s="82">
        <f t="shared" si="211"/>
        <v>0</v>
      </c>
      <c r="BH402" s="82">
        <f t="shared" si="212"/>
        <v>0</v>
      </c>
      <c r="BI402" s="82">
        <f t="shared" si="213"/>
        <v>0</v>
      </c>
      <c r="BJ402" s="81" t="s">
        <v>121</v>
      </c>
      <c r="BK402" s="83">
        <f t="shared" si="214"/>
        <v>0</v>
      </c>
      <c r="BL402" s="81" t="s">
        <v>696</v>
      </c>
      <c r="BM402" s="80" t="s">
        <v>921</v>
      </c>
    </row>
    <row r="403" spans="2:65" s="79" customFormat="1" ht="16.5" customHeight="1" x14ac:dyDescent="0.2">
      <c r="B403" s="68"/>
      <c r="C403" s="69" t="s">
        <v>728</v>
      </c>
      <c r="D403" s="69" t="s">
        <v>117</v>
      </c>
      <c r="E403" s="70" t="s">
        <v>78</v>
      </c>
      <c r="F403" s="71" t="s">
        <v>934</v>
      </c>
      <c r="G403" s="72" t="s">
        <v>606</v>
      </c>
      <c r="H403" s="73">
        <v>1</v>
      </c>
      <c r="I403" s="73"/>
      <c r="J403" s="73">
        <f t="shared" si="205"/>
        <v>0</v>
      </c>
      <c r="K403" s="71" t="s">
        <v>1</v>
      </c>
      <c r="L403" s="74"/>
      <c r="M403" s="75" t="s">
        <v>1</v>
      </c>
      <c r="N403" s="76" t="s">
        <v>33</v>
      </c>
      <c r="O403" s="77">
        <v>1.06</v>
      </c>
      <c r="P403" s="77">
        <f t="shared" si="206"/>
        <v>1.06</v>
      </c>
      <c r="Q403" s="77">
        <v>0</v>
      </c>
      <c r="R403" s="77">
        <f t="shared" si="207"/>
        <v>0</v>
      </c>
      <c r="S403" s="77">
        <v>0</v>
      </c>
      <c r="T403" s="77">
        <f t="shared" si="208"/>
        <v>0</v>
      </c>
      <c r="U403" s="78" t="s">
        <v>1</v>
      </c>
      <c r="AR403" s="80" t="s">
        <v>696</v>
      </c>
      <c r="AT403" s="80" t="s">
        <v>117</v>
      </c>
      <c r="AU403" s="80" t="s">
        <v>11</v>
      </c>
      <c r="AY403" s="81" t="s">
        <v>114</v>
      </c>
      <c r="BE403" s="82">
        <f t="shared" si="209"/>
        <v>0</v>
      </c>
      <c r="BF403" s="82">
        <f t="shared" si="210"/>
        <v>0</v>
      </c>
      <c r="BG403" s="82">
        <f t="shared" si="211"/>
        <v>0</v>
      </c>
      <c r="BH403" s="82">
        <f t="shared" si="212"/>
        <v>0</v>
      </c>
      <c r="BI403" s="82">
        <f t="shared" si="213"/>
        <v>0</v>
      </c>
      <c r="BJ403" s="81" t="s">
        <v>121</v>
      </c>
      <c r="BK403" s="83">
        <f t="shared" si="214"/>
        <v>0</v>
      </c>
      <c r="BL403" s="81" t="s">
        <v>696</v>
      </c>
      <c r="BM403" s="80" t="s">
        <v>922</v>
      </c>
    </row>
    <row r="404" spans="2:65" s="79" customFormat="1" ht="16.5" customHeight="1" x14ac:dyDescent="0.2">
      <c r="B404" s="68"/>
      <c r="C404" s="69" t="s">
        <v>923</v>
      </c>
      <c r="D404" s="69" t="s">
        <v>117</v>
      </c>
      <c r="E404" s="70" t="s">
        <v>79</v>
      </c>
      <c r="F404" s="71" t="s">
        <v>935</v>
      </c>
      <c r="G404" s="72" t="s">
        <v>606</v>
      </c>
      <c r="H404" s="73">
        <v>1</v>
      </c>
      <c r="I404" s="73"/>
      <c r="J404" s="73">
        <f t="shared" si="205"/>
        <v>0</v>
      </c>
      <c r="K404" s="71" t="s">
        <v>1</v>
      </c>
      <c r="L404" s="74"/>
      <c r="M404" s="75" t="s">
        <v>1</v>
      </c>
      <c r="N404" s="76" t="s">
        <v>33</v>
      </c>
      <c r="O404" s="77">
        <v>1.06</v>
      </c>
      <c r="P404" s="77">
        <f t="shared" si="206"/>
        <v>1.06</v>
      </c>
      <c r="Q404" s="77">
        <v>0</v>
      </c>
      <c r="R404" s="77">
        <f t="shared" si="207"/>
        <v>0</v>
      </c>
      <c r="S404" s="77">
        <v>0</v>
      </c>
      <c r="T404" s="77">
        <f t="shared" si="208"/>
        <v>0</v>
      </c>
      <c r="U404" s="78" t="s">
        <v>1</v>
      </c>
      <c r="AR404" s="80" t="s">
        <v>696</v>
      </c>
      <c r="AT404" s="80" t="s">
        <v>117</v>
      </c>
      <c r="AU404" s="80" t="s">
        <v>11</v>
      </c>
      <c r="AY404" s="81" t="s">
        <v>114</v>
      </c>
      <c r="BE404" s="82">
        <f t="shared" si="209"/>
        <v>0</v>
      </c>
      <c r="BF404" s="82">
        <f t="shared" si="210"/>
        <v>0</v>
      </c>
      <c r="BG404" s="82">
        <f t="shared" si="211"/>
        <v>0</v>
      </c>
      <c r="BH404" s="82">
        <f t="shared" si="212"/>
        <v>0</v>
      </c>
      <c r="BI404" s="82">
        <f t="shared" si="213"/>
        <v>0</v>
      </c>
      <c r="BJ404" s="81" t="s">
        <v>121</v>
      </c>
      <c r="BK404" s="83">
        <f t="shared" si="214"/>
        <v>0</v>
      </c>
      <c r="BL404" s="81" t="s">
        <v>696</v>
      </c>
      <c r="BM404" s="80" t="s">
        <v>924</v>
      </c>
    </row>
    <row r="405" spans="2:65" s="79" customFormat="1" ht="16.5" customHeight="1" x14ac:dyDescent="0.2">
      <c r="B405" s="68"/>
      <c r="C405" s="69" t="s">
        <v>731</v>
      </c>
      <c r="D405" s="69" t="s">
        <v>117</v>
      </c>
      <c r="E405" s="70" t="s">
        <v>131</v>
      </c>
      <c r="F405" s="71" t="s">
        <v>936</v>
      </c>
      <c r="G405" s="72" t="s">
        <v>606</v>
      </c>
      <c r="H405" s="73">
        <v>1</v>
      </c>
      <c r="I405" s="73"/>
      <c r="J405" s="73">
        <f t="shared" si="205"/>
        <v>0</v>
      </c>
      <c r="K405" s="71" t="s">
        <v>1</v>
      </c>
      <c r="L405" s="74"/>
      <c r="M405" s="75" t="s">
        <v>1</v>
      </c>
      <c r="N405" s="76" t="s">
        <v>33</v>
      </c>
      <c r="O405" s="77">
        <v>1.06</v>
      </c>
      <c r="P405" s="77">
        <f t="shared" si="206"/>
        <v>1.06</v>
      </c>
      <c r="Q405" s="77">
        <v>0</v>
      </c>
      <c r="R405" s="77">
        <f t="shared" si="207"/>
        <v>0</v>
      </c>
      <c r="S405" s="77">
        <v>0</v>
      </c>
      <c r="T405" s="77">
        <f t="shared" si="208"/>
        <v>0</v>
      </c>
      <c r="U405" s="78" t="s">
        <v>1</v>
      </c>
      <c r="AR405" s="80" t="s">
        <v>696</v>
      </c>
      <c r="AT405" s="80" t="s">
        <v>117</v>
      </c>
      <c r="AU405" s="80" t="s">
        <v>11</v>
      </c>
      <c r="AY405" s="81" t="s">
        <v>114</v>
      </c>
      <c r="BE405" s="82">
        <f t="shared" si="209"/>
        <v>0</v>
      </c>
      <c r="BF405" s="82">
        <f t="shared" si="210"/>
        <v>0</v>
      </c>
      <c r="BG405" s="82">
        <f t="shared" si="211"/>
        <v>0</v>
      </c>
      <c r="BH405" s="82">
        <f t="shared" si="212"/>
        <v>0</v>
      </c>
      <c r="BI405" s="82">
        <f t="shared" si="213"/>
        <v>0</v>
      </c>
      <c r="BJ405" s="81" t="s">
        <v>121</v>
      </c>
      <c r="BK405" s="83">
        <f t="shared" si="214"/>
        <v>0</v>
      </c>
      <c r="BL405" s="81" t="s">
        <v>696</v>
      </c>
      <c r="BM405" s="80" t="s">
        <v>925</v>
      </c>
    </row>
    <row r="406" spans="2:65" s="79" customFormat="1" ht="6.95" customHeight="1" x14ac:dyDescent="0.2">
      <c r="B406" s="119"/>
      <c r="C406" s="120"/>
      <c r="D406" s="120"/>
      <c r="E406" s="120"/>
      <c r="F406" s="120"/>
      <c r="G406" s="120"/>
      <c r="H406" s="120"/>
      <c r="I406" s="120"/>
      <c r="J406" s="120"/>
      <c r="K406" s="120"/>
      <c r="L406" s="74"/>
    </row>
    <row r="408" spans="2:65" s="206" customFormat="1" ht="15" customHeight="1" x14ac:dyDescent="0.2">
      <c r="E408" s="208"/>
      <c r="F408" s="207"/>
    </row>
    <row r="409" spans="2:65" ht="15" customHeight="1" x14ac:dyDescent="0.2">
      <c r="E409" s="211"/>
      <c r="F409" s="207"/>
    </row>
    <row r="410" spans="2:65" ht="15" customHeight="1" x14ac:dyDescent="0.2">
      <c r="E410" s="211"/>
      <c r="F410" s="209"/>
    </row>
    <row r="411" spans="2:65" ht="15" customHeight="1" x14ac:dyDescent="0.2">
      <c r="E411" s="211"/>
      <c r="F411" s="207"/>
    </row>
    <row r="412" spans="2:65" ht="15" customHeight="1" x14ac:dyDescent="0.2">
      <c r="E412" s="211"/>
      <c r="F412" s="209"/>
    </row>
    <row r="413" spans="2:65" ht="15" customHeight="1" x14ac:dyDescent="0.2">
      <c r="E413" s="211"/>
      <c r="F413" s="207"/>
    </row>
    <row r="414" spans="2:65" ht="15" customHeight="1" x14ac:dyDescent="0.2">
      <c r="E414" s="211"/>
      <c r="F414" s="209"/>
    </row>
    <row r="415" spans="2:65" ht="15" customHeight="1" x14ac:dyDescent="0.2"/>
  </sheetData>
  <autoFilter ref="C144:K405" xr:uid="{00000000-0009-0000-0000-000002000000}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1 - SO 01 - Budova bývala...</vt:lpstr>
      <vt:lpstr>2 - SO 01 - Budova bývale...</vt:lpstr>
      <vt:lpstr>'1 - SO 01 - Budova bývala...'!Názvy_tlače</vt:lpstr>
      <vt:lpstr>'2 - SO 01 - Budova bývale...'!Názvy_tlače</vt:lpstr>
      <vt:lpstr>'Rekapitulácia stavby'!Názvy_tlače</vt:lpstr>
      <vt:lpstr>'1 - SO 01 - Budova bývala...'!Oblasť_tlače</vt:lpstr>
      <vt:lpstr>'2 - SO 01 - Budova bývale...'!Oblasť_tlače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Marian-HP\Marian</dc:creator>
  <cp:lastModifiedBy>Kutlák Matúš</cp:lastModifiedBy>
  <cp:lastPrinted>2021-10-01T08:16:22Z</cp:lastPrinted>
  <dcterms:created xsi:type="dcterms:W3CDTF">2021-01-26T20:57:21Z</dcterms:created>
  <dcterms:modified xsi:type="dcterms:W3CDTF">2021-11-02T12:42:49Z</dcterms:modified>
</cp:coreProperties>
</file>