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kumisikde1\Desktop\"/>
    </mc:Choice>
  </mc:AlternateContent>
  <bookViews>
    <workbookView xWindow="0" yWindow="0" windowWidth="0" windowHeight="0"/>
  </bookViews>
  <sheets>
    <sheet name="Rekapitulácia stavby" sheetId="1" r:id="rId1"/>
    <sheet name="1 - Ústredné vykurovanie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'1 - Ústredné vykurovanie'!$C$121:$K$200</definedName>
    <definedName name="_xlnm.Print_Area" localSheetId="1">'1 - Ústredné vykurovanie'!$C$4:$J$76,'1 - Ústredné vykurovanie'!$C$82:$J$103,'1 - Ústredné vykurovanie'!$C$109:$K$200</definedName>
    <definedName name="_xlnm.Print_Titles" localSheetId="1">'1 - Ústredné vykurovanie'!$121:$121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6"/>
  <c r="E114"/>
  <c r="J92"/>
  <c r="J91"/>
  <c r="F89"/>
  <c r="E87"/>
  <c r="J18"/>
  <c r="E18"/>
  <c r="F119"/>
  <c r="J17"/>
  <c r="J15"/>
  <c r="E15"/>
  <c r="F91"/>
  <c r="J14"/>
  <c r="J12"/>
  <c r="J116"/>
  <c r="E7"/>
  <c r="E112"/>
  <c i="1" r="L90"/>
  <c r="AM90"/>
  <c r="AM89"/>
  <c r="L89"/>
  <c r="AM87"/>
  <c r="L87"/>
  <c r="L85"/>
  <c r="L84"/>
  <c i="2" r="J197"/>
  <c r="J180"/>
  <c r="BK179"/>
  <c r="BK170"/>
  <c r="BK167"/>
  <c r="J164"/>
  <c r="J163"/>
  <c r="J159"/>
  <c r="J158"/>
  <c r="J157"/>
  <c r="BK154"/>
  <c r="BK152"/>
  <c r="J151"/>
  <c r="J149"/>
  <c r="J142"/>
  <c r="J141"/>
  <c r="BK132"/>
  <c r="J131"/>
  <c r="J130"/>
  <c r="J129"/>
  <c r="J128"/>
  <c r="J126"/>
  <c r="J125"/>
  <c r="BK200"/>
  <c r="BK199"/>
  <c r="BK197"/>
  <c r="BK196"/>
  <c r="BK195"/>
  <c r="BK194"/>
  <c r="J192"/>
  <c r="BK191"/>
  <c r="BK190"/>
  <c r="BK188"/>
  <c r="J186"/>
  <c r="J185"/>
  <c r="J184"/>
  <c r="BK182"/>
  <c r="J181"/>
  <c r="J177"/>
  <c r="BK176"/>
  <c r="J175"/>
  <c r="J172"/>
  <c r="BK171"/>
  <c r="J166"/>
  <c r="J165"/>
  <c r="BK162"/>
  <c r="BK161"/>
  <c r="J160"/>
  <c r="BK157"/>
  <c r="J156"/>
  <c r="BK150"/>
  <c r="BK148"/>
  <c r="J147"/>
  <c r="BK144"/>
  <c r="BK142"/>
  <c r="BK139"/>
  <c r="J137"/>
  <c r="J133"/>
  <c r="BK130"/>
  <c r="J127"/>
  <c r="BK126"/>
  <c r="J200"/>
  <c r="J199"/>
  <c r="J196"/>
  <c r="J195"/>
  <c r="BK193"/>
  <c r="BK192"/>
  <c r="J191"/>
  <c r="J189"/>
  <c r="J188"/>
  <c r="BK187"/>
  <c r="BK183"/>
  <c r="J182"/>
  <c r="BK180"/>
  <c r="J179"/>
  <c r="BK178"/>
  <c r="J176"/>
  <c r="J174"/>
  <c r="BK173"/>
  <c r="BK169"/>
  <c r="BK165"/>
  <c r="BK164"/>
  <c r="J162"/>
  <c r="J161"/>
  <c r="BK160"/>
  <c r="BK159"/>
  <c r="BK156"/>
  <c r="J154"/>
  <c r="J153"/>
  <c r="BK151"/>
  <c r="J148"/>
  <c r="BK147"/>
  <c r="J146"/>
  <c r="J145"/>
  <c r="J144"/>
  <c r="J143"/>
  <c r="BK140"/>
  <c r="J139"/>
  <c r="BK136"/>
  <c r="J135"/>
  <c r="BK134"/>
  <c r="J132"/>
  <c r="BK131"/>
  <c r="BK129"/>
  <c r="BK127"/>
  <c i="1" r="AS94"/>
  <c i="2" r="J194"/>
  <c r="J193"/>
  <c r="J190"/>
  <c r="BK189"/>
  <c r="J187"/>
  <c r="BK186"/>
  <c r="BK185"/>
  <c r="BK184"/>
  <c r="J183"/>
  <c r="BK181"/>
  <c r="J178"/>
  <c r="BK177"/>
  <c r="BK175"/>
  <c r="BK174"/>
  <c r="J173"/>
  <c r="BK172"/>
  <c r="J171"/>
  <c r="J170"/>
  <c r="J169"/>
  <c r="J167"/>
  <c r="BK166"/>
  <c r="BK163"/>
  <c r="BK158"/>
  <c r="BK153"/>
  <c r="J152"/>
  <c r="J150"/>
  <c r="BK149"/>
  <c r="BK146"/>
  <c r="BK145"/>
  <c r="BK143"/>
  <c r="BK141"/>
  <c r="J140"/>
  <c r="BK137"/>
  <c r="J136"/>
  <c r="BK135"/>
  <c r="J134"/>
  <c r="BK133"/>
  <c r="BK128"/>
  <c r="BK125"/>
  <c l="1" r="BK198"/>
  <c r="J198"/>
  <c r="J102"/>
  <c r="P198"/>
  <c r="P124"/>
  <c r="T124"/>
  <c r="P138"/>
  <c r="T138"/>
  <c r="P155"/>
  <c r="T155"/>
  <c r="P168"/>
  <c r="R168"/>
  <c r="R198"/>
  <c r="BK124"/>
  <c r="J124"/>
  <c r="J98"/>
  <c r="R124"/>
  <c r="BK138"/>
  <c r="J138"/>
  <c r="J99"/>
  <c r="R138"/>
  <c r="BK155"/>
  <c r="J155"/>
  <c r="J100"/>
  <c r="R155"/>
  <c r="BK168"/>
  <c r="J168"/>
  <c r="J101"/>
  <c r="T168"/>
  <c r="T198"/>
  <c r="E85"/>
  <c r="J89"/>
  <c r="F92"/>
  <c r="BF125"/>
  <c r="BF126"/>
  <c r="BF133"/>
  <c r="BF144"/>
  <c r="BF147"/>
  <c r="BF151"/>
  <c r="BF166"/>
  <c r="BF170"/>
  <c r="BF177"/>
  <c r="BF179"/>
  <c r="BF185"/>
  <c r="BF191"/>
  <c r="BF200"/>
  <c r="F118"/>
  <c r="BF132"/>
  <c r="BF134"/>
  <c r="BF140"/>
  <c r="BF142"/>
  <c r="BF143"/>
  <c r="BF145"/>
  <c r="BF152"/>
  <c r="BF153"/>
  <c r="BF154"/>
  <c r="BF159"/>
  <c r="BF161"/>
  <c r="BF169"/>
  <c r="BF172"/>
  <c r="BF173"/>
  <c r="BF175"/>
  <c r="BF176"/>
  <c r="BF181"/>
  <c r="BF184"/>
  <c r="BF186"/>
  <c r="BF187"/>
  <c r="BF189"/>
  <c r="BF194"/>
  <c r="BF197"/>
  <c r="BF127"/>
  <c r="BF135"/>
  <c r="BF136"/>
  <c r="BF137"/>
  <c r="BF139"/>
  <c r="BF146"/>
  <c r="BF149"/>
  <c r="BF156"/>
  <c r="BF157"/>
  <c r="BF158"/>
  <c r="BF162"/>
  <c r="BF164"/>
  <c r="BF165"/>
  <c r="BF167"/>
  <c r="BF171"/>
  <c r="BF174"/>
  <c r="BF178"/>
  <c r="BF180"/>
  <c r="BF182"/>
  <c r="BF183"/>
  <c r="BF188"/>
  <c r="BF190"/>
  <c r="BF192"/>
  <c r="BF193"/>
  <c r="BF195"/>
  <c r="BF199"/>
  <c r="BF128"/>
  <c r="BF129"/>
  <c r="BF130"/>
  <c r="BF131"/>
  <c r="BF141"/>
  <c r="BF148"/>
  <c r="BF150"/>
  <c r="BF160"/>
  <c r="BF163"/>
  <c r="BF196"/>
  <c r="F37"/>
  <c i="1" r="BD95"/>
  <c r="BD94"/>
  <c r="W33"/>
  <c i="2" r="F33"/>
  <c i="1" r="AZ95"/>
  <c r="AZ94"/>
  <c r="W29"/>
  <c i="2" r="J33"/>
  <c i="1" r="AV95"/>
  <c i="2" r="F35"/>
  <c i="1" r="BB95"/>
  <c r="BB94"/>
  <c r="AX94"/>
  <c i="2" r="F36"/>
  <c i="1" r="BC95"/>
  <c r="BC94"/>
  <c r="W32"/>
  <c i="2" l="1" r="T123"/>
  <c r="T122"/>
  <c r="P123"/>
  <c r="P122"/>
  <c i="1" r="AU95"/>
  <c i="2" r="R123"/>
  <c r="R122"/>
  <c r="BK123"/>
  <c r="J123"/>
  <c r="J97"/>
  <c i="1" r="AV94"/>
  <c r="AK29"/>
  <c r="AY94"/>
  <c i="2" r="J34"/>
  <c i="1" r="AW95"/>
  <c r="AT95"/>
  <c r="AU94"/>
  <c r="W31"/>
  <c i="2" r="F34"/>
  <c i="1" r="BA95"/>
  <c r="BA94"/>
  <c r="W30"/>
  <c i="2" l="1" r="BK122"/>
  <c r="J122"/>
  <c r="J96"/>
  <c i="1" r="AW94"/>
  <c r="AK30"/>
  <c i="2" l="1" r="J30"/>
  <c i="1" r="AG95"/>
  <c r="AG94"/>
  <c r="AK26"/>
  <c r="AK35"/>
  <c r="AT94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<sst xmlns="http://schemas.openxmlformats.org/spreadsheetml/2006/main">
  <si>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</si>
  <si>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</si>
  <si>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</si>
  <si>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</si>
  <si>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</si>
  <si>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{718e4d06-a369-4898-8b81-c36a277f0c62}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</si>
  <si>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</si>
  <si>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</si>
  <si>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</si>
  <si>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</si>
  <si>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</si>
  <si>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</si>
  <si>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5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</si>
  <si>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</si>
  <si>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</si>
  <si>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Spojená škola - Stredná odborná škola automobilová</t>
  </si>
  <si>
    <t>JKSO:</t>
  </si>
  <si>
    <t>KS:</t>
  </si>
  <si>
    <t>Miesto:</t>
  </si>
  <si>
    <t>Vlkanová</t>
  </si>
  <si>
    <t>Dátum:</t>
  </si>
  <si>
    <t>6. 10. 2020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</si>
  <si>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</si>
  <si>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</si>
  <si>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</si>
  <si>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</si>
  <si>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</si>
  <si>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</si>
  <si>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</si>
  <si>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Ing. Peter Kolumber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</si>
  <si>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</si>
  <si>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</si>
  <si>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</si>
  <si>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</si>
  <si>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</si>
  <si>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</si>
  <si>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</si>
  <si>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</si>
  <si>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</si>
  <si>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</si>
  <si>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</si>
  <si>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</si>
  <si>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</si>
  <si>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</si>
  <si>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</si>
  <si>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</si>
  <si>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</si>
  <si>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</si>
  <si>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</si>
  <si>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</si>
  <si>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</si>
  <si>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</si>
  <si>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</si>
  <si>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</si>
  <si>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</si>
  <si>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</si>
  <si>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</si>
  <si>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</si>
  <si>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</si>
  <si>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</si>
  <si>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</si>
  <si>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</si>
  <si>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</si>
  <si>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</si>
  <si>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</si>
  <si>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</si>
  <si>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</si>
  <si>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</si>
  <si>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</si>
  <si>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</si>
  <si>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</si>
  <si>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</si>
  <si>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</si>
  <si>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</si>
  <si>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</si>
  <si>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</si>
  <si>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</si>
  <si>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</si>
  <si>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</si>
  <si>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</si>
  <si>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Ústredné vykurovanie</t>
  </si>
  <si>
    <t>STA</t>
  </si>
  <si>
    <t>{39aca6e2-3a0b-4302-be9d-8a1dd0376a0b}</t>
  </si>
  <si>
    <t>KRYCÍ LIST ROZPOČTU</t>
  </si>
  <si>
    <t>Objekt:</t>
  </si>
  <si>
    <t>1 - Ústredné vykurovanie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</si>
  <si>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</si>
  <si>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</si>
  <si>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</si>
  <si>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</si>
  <si>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</si>
  <si>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</si>
  <si>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713 - Izolácie tepelné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</si>
  <si>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</si>
  <si>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</si>
  <si>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</si>
  <si>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</si>
  <si>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</si>
  <si>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</si>
  <si>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</si>
  <si>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</si>
  <si>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</si>
  <si>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</si>
  <si>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</si>
  <si>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</si>
  <si>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</si>
  <si>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</si>
  <si>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</si>
  <si>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</si>
  <si>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</si>
  <si>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</si>
  <si>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</si>
  <si>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</si>
  <si>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713</t>
  </si>
  <si>
    <t>Izolácie tepelné</t>
  </si>
  <si>
    <t>K</t>
  </si>
  <si>
    <t>713482141.S</t>
  </si>
  <si>
    <t>Montáž trubíc z EPDM, hr. 25-32, vnútorný priemer do 38 mm</t>
  </si>
  <si>
    <t>m</t>
  </si>
  <si>
    <t>CS CENEKON 2020 02</t>
  </si>
  <si>
    <t>16</t>
  </si>
  <si>
    <t>460839934</t>
  </si>
  <si>
    <t>M</t>
  </si>
  <si>
    <t>283310007110</t>
  </si>
  <si>
    <t>Potrubné púzdro z kamennej vlny s hliníkovým polepom ROCKWOOL 800, rozmer 18x20 mm, hr. izolácie 20 mm</t>
  </si>
  <si>
    <t>32</t>
  </si>
  <si>
    <t>881904532</t>
  </si>
  <si>
    <t>3</t>
  </si>
  <si>
    <t>283310007111</t>
  </si>
  <si>
    <t>Potrubné púzdro z kamennej vlny s hliníkovým polepom ROCKWOOL 800, rozmer 22x20 mm, hr. izolácie 20 mm</t>
  </si>
  <si>
    <t>412412046</t>
  </si>
  <si>
    <t>4</t>
  </si>
  <si>
    <t>283310007112</t>
  </si>
  <si>
    <t>Potrubné púzdro z kamennej vlny s hliníkovým polepom ROCKWOOL 800, rozmer 28x30 mm, hr. izolácie 30 mm</t>
  </si>
  <si>
    <t>1506733789</t>
  </si>
  <si>
    <t>283310007113</t>
  </si>
  <si>
    <t>Potrubné púzdro z kamennej vlny s hliníkovým polepom ROCKWOOL 800, rozmer 35x30 mm, hr. izolácie 30 mm</t>
  </si>
  <si>
    <t>1361714923</t>
  </si>
  <si>
    <t>6</t>
  </si>
  <si>
    <t>713482152.S</t>
  </si>
  <si>
    <t>Montáž trubíc z EPDM, hr. 38-50, vnútorný priemer 39-73 mm</t>
  </si>
  <si>
    <t>1940049461</t>
  </si>
  <si>
    <t>7</t>
  </si>
  <si>
    <t>283310007114</t>
  </si>
  <si>
    <t>Potrubné púzdro z kamennej vlny s hliníkovým polepom ROCKWOOL 800, rozmer 42x40 mm, hr. izolácie 40 mm</t>
  </si>
  <si>
    <t>1734866450</t>
  </si>
  <si>
    <t>8</t>
  </si>
  <si>
    <t>283310007115</t>
  </si>
  <si>
    <t>Potrubné púzdro z kamennej vlny s hliníkovým polepom ROCKWOOL 800, rozmer 54x50 mm, hr. izolácie 50 mm</t>
  </si>
  <si>
    <t>94337266</t>
  </si>
  <si>
    <t>9</t>
  </si>
  <si>
    <t>713482153.S</t>
  </si>
  <si>
    <t>Montáž trubíc z EPDM, hr.38-50, vnútorný priemer 74-98 mm (hrúbka 60 mm)</t>
  </si>
  <si>
    <t>-740448293</t>
  </si>
  <si>
    <t>10</t>
  </si>
  <si>
    <t>283310007116</t>
  </si>
  <si>
    <t>Potrubné púzdro z kamennej vlny s hliníkovým polepom ROCKWOOL 800, rozmer 64x60 mm, hr. izolácie 60 mm</t>
  </si>
  <si>
    <t>1623673795</t>
  </si>
  <si>
    <t>11</t>
  </si>
  <si>
    <t>283310007117</t>
  </si>
  <si>
    <t xml:space="preserve">Doplnkový spotrebný materiál tepelnej izolácie na báze kamennej vlny s hliníkovým polepom t.j. Al páska, spony </t>
  </si>
  <si>
    <t>kpl</t>
  </si>
  <si>
    <t>1752282605</t>
  </si>
  <si>
    <t>12</t>
  </si>
  <si>
    <t>998713203.S</t>
  </si>
  <si>
    <t>Presun hmôt pre izolácie tepelné v objektoch výšky nad 12 m do 24 m</t>
  </si>
  <si>
    <t>%</t>
  </si>
  <si>
    <t>-1648401690</t>
  </si>
  <si>
    <t>13</t>
  </si>
  <si>
    <t>998713293.S</t>
  </si>
  <si>
    <t>Izolácie tepelné, príplatok za presun nad vymedzenú najväčšiu dopravnú vzdialenosť, do 500 m</t>
  </si>
  <si>
    <t>-408353081</t>
  </si>
  <si>
    <t>733</t>
  </si>
  <si>
    <t>Ústredné kúrenie - rozvodné potrubie</t>
  </si>
  <si>
    <t>14</t>
  </si>
  <si>
    <t>733110803.S</t>
  </si>
  <si>
    <t>Demontáž potrubia z oceľových rúrok závitových, do DN 15, -0,00100t</t>
  </si>
  <si>
    <t>-917441513</t>
  </si>
  <si>
    <t>15</t>
  </si>
  <si>
    <t>733110806.S</t>
  </si>
  <si>
    <t>Demontáž potrubia z oceľových rúrok závitových, nad 15 do DN 32, -0,00320t</t>
  </si>
  <si>
    <t>47581022</t>
  </si>
  <si>
    <t>733110808.S</t>
  </si>
  <si>
    <t xml:space="preserve">Demontáž potrubia z oceľových rúrok závitových, nad 32 do DN 50,  -0,00532t</t>
  </si>
  <si>
    <t>887051125</t>
  </si>
  <si>
    <t>17</t>
  </si>
  <si>
    <t>733120819.S</t>
  </si>
  <si>
    <t>Demontáž potrubia z oceľových rúrok hladkých, nad 38 do D 60,3, -0,00473t</t>
  </si>
  <si>
    <t>2010768154</t>
  </si>
  <si>
    <t>18</t>
  </si>
  <si>
    <t>733890803.S</t>
  </si>
  <si>
    <t>Vnútrostaveniskové premiestnenie vybúraných hmôt rozvodov potrubia vodorovne do 100 m, z objektu výšky do 24m</t>
  </si>
  <si>
    <t>t</t>
  </si>
  <si>
    <t>740055880</t>
  </si>
  <si>
    <t>19</t>
  </si>
  <si>
    <t>733125006.S</t>
  </si>
  <si>
    <t>Potrubie z uhlíkovej ocele spájané lisovaním, rozmer 18x1,2 mm (napr. VIEGA Prestabo)</t>
  </si>
  <si>
    <t>952045621</t>
  </si>
  <si>
    <t>733125009.S</t>
  </si>
  <si>
    <t>Potrubie z uhlíkovej ocele spájané lisovaním, rozmer 22x1,5 mm (napr. VIEGA Prestabo)</t>
  </si>
  <si>
    <t>-400236011</t>
  </si>
  <si>
    <t>21</t>
  </si>
  <si>
    <t>733125012.S</t>
  </si>
  <si>
    <t>Potrubie z uhlíkovej ocele spájané lisovaním, rozmer 28x1,5 mm (napr. VIEGA Prestabo)</t>
  </si>
  <si>
    <t>1863145167</t>
  </si>
  <si>
    <t>22</t>
  </si>
  <si>
    <t>733125015.S</t>
  </si>
  <si>
    <t>Potrubie z uhlíkovej ocele spájané lisovaním,rozmer 35x1,5 mm (napr. VIEGA Prestabo)</t>
  </si>
  <si>
    <t>1661509853</t>
  </si>
  <si>
    <t>23</t>
  </si>
  <si>
    <t>733125018.S</t>
  </si>
  <si>
    <t>Potrubie z uhlíkovej ocele spájané lisovaním, rozmer 42x1,5 mm (napr. VIEGA Prestabo)</t>
  </si>
  <si>
    <t>-1002278435</t>
  </si>
  <si>
    <t>24</t>
  </si>
  <si>
    <t>733125021.S</t>
  </si>
  <si>
    <t>Potrubie z uhlíkovej ocele spájané lisovaním, rozmer 54x1,5 mm (napr. VIEGA Prestabo)</t>
  </si>
  <si>
    <t>-1902379077</t>
  </si>
  <si>
    <t>25</t>
  </si>
  <si>
    <t>733125024.S</t>
  </si>
  <si>
    <t>Potrubie z uhlíkovej ocele spájané lisovaním, rozmer 64x2,0 mm (napr. VIEGA Prestabo)</t>
  </si>
  <si>
    <t>-1714136331</t>
  </si>
  <si>
    <t>26</t>
  </si>
  <si>
    <t>733191201.S</t>
  </si>
  <si>
    <t>Tlaková skúška medeného potrubia / potrubia z uhlíkovej ocele, do D 35 mm</t>
  </si>
  <si>
    <t>-1920715321</t>
  </si>
  <si>
    <t>27</t>
  </si>
  <si>
    <t>733191202.S</t>
  </si>
  <si>
    <t>Tlaková skúška medeného potrubia / potrubia z uhlíkovej ocele, nad 35 do 64 mm</t>
  </si>
  <si>
    <t>-749405020</t>
  </si>
  <si>
    <t>28</t>
  </si>
  <si>
    <t>998733203.S</t>
  </si>
  <si>
    <t>Presun hmôt pre rozvody potrubia v objektoch výšky, nad 6 do 24 m</t>
  </si>
  <si>
    <t>-326612954</t>
  </si>
  <si>
    <t>29</t>
  </si>
  <si>
    <t>998733293.S</t>
  </si>
  <si>
    <t>Rozvody potrubia, príplatok za presun nad vymedzenú najväčšiu dopravnú vzdialenosť, do 500 m</t>
  </si>
  <si>
    <t>142606976</t>
  </si>
  <si>
    <t>734</t>
  </si>
  <si>
    <t>Ústredné kúrenie - armatúry</t>
  </si>
  <si>
    <t>30</t>
  </si>
  <si>
    <t>734200821.S</t>
  </si>
  <si>
    <t>Demontáž armatúry závitovej s dvomi závitmi, do G 1/2 -0,00045t</t>
  </si>
  <si>
    <t>ks</t>
  </si>
  <si>
    <t>1958492588</t>
  </si>
  <si>
    <t>31</t>
  </si>
  <si>
    <t>734890803.S</t>
  </si>
  <si>
    <t>Vnútrostaveniskové premiestnenie vybúraných hmôt armatúr do 24m</t>
  </si>
  <si>
    <t>-1664354009</t>
  </si>
  <si>
    <t>734209112.S</t>
  </si>
  <si>
    <t>Montáž závitovej armatúry s 2 závitmi, do G 1/2</t>
  </si>
  <si>
    <t>-1031131081</t>
  </si>
  <si>
    <t>33</t>
  </si>
  <si>
    <t>551210033802</t>
  </si>
  <si>
    <t>Radiatorové šróbenie OVENTROP, typ Combi 2, DN 15, 1/2", PN 10, priamy, mosadz. ponikl.</t>
  </si>
  <si>
    <t>-442939470</t>
  </si>
  <si>
    <t>34</t>
  </si>
  <si>
    <t>734223120.S</t>
  </si>
  <si>
    <t>Montáž ventilu závitového termostatického, regulačného, G 1/2</t>
  </si>
  <si>
    <t>661105637</t>
  </si>
  <si>
    <t>35</t>
  </si>
  <si>
    <t>551210033700</t>
  </si>
  <si>
    <t>Dynamický termostatický ventil OVENTROP, "staveb.rada AQ", DN 15, priamy</t>
  </si>
  <si>
    <t>-236570276</t>
  </si>
  <si>
    <t>36</t>
  </si>
  <si>
    <t>551210033800</t>
  </si>
  <si>
    <t>Dynamický termostatický ventil OVENTROP, "staveb.rada AQH", DN 15, priamy</t>
  </si>
  <si>
    <t>806239410</t>
  </si>
  <si>
    <t>37</t>
  </si>
  <si>
    <t>734223230.S</t>
  </si>
  <si>
    <t>Montáž termostatickej hlavice kvapalinovej PN 10 do 110°C, so vstavaným snímačom</t>
  </si>
  <si>
    <t>1854334816</t>
  </si>
  <si>
    <t>38</t>
  </si>
  <si>
    <t>551280001700</t>
  </si>
  <si>
    <t>Termostatická hlavica s kvapalinovým snímačom OVENTROP, typ Uni LHB, 7-28 °C, farba biela, ANTIVANDAL</t>
  </si>
  <si>
    <t>-1142565867</t>
  </si>
  <si>
    <t>39</t>
  </si>
  <si>
    <t>551280001701</t>
  </si>
  <si>
    <t>Nastavovací kľúč, určený pre termostatickú hlavicu Uni LHB</t>
  </si>
  <si>
    <t>-777706361</t>
  </si>
  <si>
    <t>40</t>
  </si>
  <si>
    <t>998734203.S</t>
  </si>
  <si>
    <t>Presun hmôt pre armatúry v objektoch výšky nad 6 do 24 m</t>
  </si>
  <si>
    <t>1892067500</t>
  </si>
  <si>
    <t>41</t>
  </si>
  <si>
    <t>998734293.S</t>
  </si>
  <si>
    <t>Armatúry, príplatok za presun nad vymedzenú najväčšiu dopravnú vzdialenosť, do 500 m</t>
  </si>
  <si>
    <t>-1604682317</t>
  </si>
  <si>
    <t>735</t>
  </si>
  <si>
    <t>Ústredné kúrenie - vykurovacie telesá</t>
  </si>
  <si>
    <t>42</t>
  </si>
  <si>
    <t>735151821.S</t>
  </si>
  <si>
    <t>Demontáž vykurovacieho telesa panelového dvojradového stavebnej dĺžky, do 1500 mm, -0,02493t</t>
  </si>
  <si>
    <t>951160142</t>
  </si>
  <si>
    <t>43</t>
  </si>
  <si>
    <t>735151822.S</t>
  </si>
  <si>
    <t>Demontáž vykurovacieho telesa panelového dvojradového stavebnej dĺžky, nad 1500 do 2820 mm, -0,04675t</t>
  </si>
  <si>
    <t>-1046168280</t>
  </si>
  <si>
    <t>44</t>
  </si>
  <si>
    <t>735151831.S</t>
  </si>
  <si>
    <t xml:space="preserve">Demontáž vykurovacieho telesa panelového trojradového stavebnej dĺžky, do 1500 mm,  -0,03749t</t>
  </si>
  <si>
    <t>255724705</t>
  </si>
  <si>
    <t>45</t>
  </si>
  <si>
    <t>735151832.S</t>
  </si>
  <si>
    <t>Demontáž vykurovacieho telesa panelového trojradového stavebnej dĺžky, nad 1500 do 2820 mm, -0,07003t</t>
  </si>
  <si>
    <t>-671194693</t>
  </si>
  <si>
    <t>46</t>
  </si>
  <si>
    <t>735890802.S</t>
  </si>
  <si>
    <t>Vnútrostaveniskové premiestnenie vybúraných hmôt vykurovacích telies do 12m</t>
  </si>
  <si>
    <t>-341090874</t>
  </si>
  <si>
    <t>47</t>
  </si>
  <si>
    <t>735154142.S</t>
  </si>
  <si>
    <t>Montáž vykurovacieho telesa panelového dvojradového, výšky 600 mm/ dĺžky 1000-1200 mm</t>
  </si>
  <si>
    <t>505995548</t>
  </si>
  <si>
    <t>48</t>
  </si>
  <si>
    <t>484530066300</t>
  </si>
  <si>
    <t>Teleso vykurovacie doskové dvojpanelové oceľové KORAD 22K, vxl 600x1200 mm s bočným pripojením a dvoma konvektormi, KORAD RADIATORS</t>
  </si>
  <si>
    <t>-36978217</t>
  </si>
  <si>
    <t>49</t>
  </si>
  <si>
    <t>735154143.S</t>
  </si>
  <si>
    <t>Montáž vykurovacieho telesa panelového dvojradového, výšky 600 mm/ dĺžky 1400-1800 mm</t>
  </si>
  <si>
    <t>-1071078524</t>
  </si>
  <si>
    <t>50</t>
  </si>
  <si>
    <t>484530066600</t>
  </si>
  <si>
    <t>Teleso vykurovacie doskové dvojpanelové oceľové KORAD 22K, vxl 600x1500 mm s bočným pripojením a dvoma konvektormi, KORAD RADIATORS</t>
  </si>
  <si>
    <t>-1697847456</t>
  </si>
  <si>
    <t>51</t>
  </si>
  <si>
    <t>735154152.S</t>
  </si>
  <si>
    <t>Montáž vykurovacieho telesa panelového dvojradového, výšky 900 mm/ dĺžky 1000-1200 mm</t>
  </si>
  <si>
    <t>1266715546</t>
  </si>
  <si>
    <t>52</t>
  </si>
  <si>
    <t>484530068400</t>
  </si>
  <si>
    <t>Teleso vykurovacie doskové dvojpanelové oceľové KORAD 22K, vxl 900x1000 mm s bočným pripojením a dvoma konvektormi, KORAD RADIATORS</t>
  </si>
  <si>
    <t>-264968490</t>
  </si>
  <si>
    <t>53</t>
  </si>
  <si>
    <t>484530068600</t>
  </si>
  <si>
    <t>Teleso vykurovacie doskové dvojpanelové oceľové KORAD 22K, vxl 900x1200 mm s bočným pripojením a dvoma konvektormi, KORAD RADIATORS</t>
  </si>
  <si>
    <t>-1762813480</t>
  </si>
  <si>
    <t>54</t>
  </si>
  <si>
    <t>735154153.S</t>
  </si>
  <si>
    <t>Montáž vykurovacieho telesa panelového dvojradového, výšky 900 mm/ dĺžky 1400-1800 mm</t>
  </si>
  <si>
    <t>-114040718</t>
  </si>
  <si>
    <t>55</t>
  </si>
  <si>
    <t>484530068800</t>
  </si>
  <si>
    <t>Teleso vykurovacie doskové dvojpanelové oceľové KORAD 22K, vxl 900x1600 mm s bočným pripojením a dvoma konvektormi, KORAD RADIATORS</t>
  </si>
  <si>
    <t>2013755791</t>
  </si>
  <si>
    <t>56</t>
  </si>
  <si>
    <t>735154154.S</t>
  </si>
  <si>
    <t>Montáž vykurovacieho telesa panelového dvojradového, výšky 900 mm/ dĺžky 2000-2600 mm</t>
  </si>
  <si>
    <t>19461673</t>
  </si>
  <si>
    <t>57</t>
  </si>
  <si>
    <t>484530069000</t>
  </si>
  <si>
    <t>Teleso vykurovacie doskové dvojpanelové oceľové KORAD 22K, vxl 900x2000 mm s bočným pripojením a dvoma konvektormi, KORAD RADIATORS</t>
  </si>
  <si>
    <t>-1617702175</t>
  </si>
  <si>
    <t>58</t>
  </si>
  <si>
    <t>735154242.S</t>
  </si>
  <si>
    <t>Montáž vykurovacieho telesa panelového trojradového, výšky 600 mm/ dĺžky 1000-1200 mm</t>
  </si>
  <si>
    <t>103953264</t>
  </si>
  <si>
    <t>59</t>
  </si>
  <si>
    <t>484530075300</t>
  </si>
  <si>
    <t>Teleso vykurovacie doskové trojpanelové oceľové KORAD 33K, vxl 600x1000 mm s bočným pripojením a troma konvektormi, KORAD RADIATORS</t>
  </si>
  <si>
    <t>-1509399156</t>
  </si>
  <si>
    <t>60</t>
  </si>
  <si>
    <t>484530075500</t>
  </si>
  <si>
    <t>Teleso vykurovacie doskové trojpanelové oceľové KORAD 33K, vxl 600x1200 mm s bočným pripojením a troma konvektormi, KORAD RADIATORS</t>
  </si>
  <si>
    <t>-473387978</t>
  </si>
  <si>
    <t>61</t>
  </si>
  <si>
    <t>735154244.S</t>
  </si>
  <si>
    <t>Montáž vykurovacieho telesa panelového tojradového, výšky 600 mm/ dĺžky 2000-2600 mm</t>
  </si>
  <si>
    <t>1283139940</t>
  </si>
  <si>
    <t>62</t>
  </si>
  <si>
    <t>484530076500</t>
  </si>
  <si>
    <t>Teleso vykurovacie doskové trojpanelové oceľové KORAD 33K, vxl 600x2400 mm s bočným pripojením a troma konvektormi, KORAD RADIATORS</t>
  </si>
  <si>
    <t>-168621074</t>
  </si>
  <si>
    <t>63</t>
  </si>
  <si>
    <t>735154252.S</t>
  </si>
  <si>
    <t>Montáž vykurovacieho telesa panelového trojradového, výšky 900 mm/ dĺžky 1000-1200 mm</t>
  </si>
  <si>
    <t>1516069988</t>
  </si>
  <si>
    <t>64</t>
  </si>
  <si>
    <t>484530077400</t>
  </si>
  <si>
    <t>Teleso vykurovacie doskové trojpanelové oceľové KORAD 33K, vxl 900x1000 mm s bočným pripojením a troma konvektormi, KORAD RADIATORS</t>
  </si>
  <si>
    <t>2006434023</t>
  </si>
  <si>
    <t>65</t>
  </si>
  <si>
    <t>735154254.S</t>
  </si>
  <si>
    <t>Montáž vykurovacieho telesa panelového trojradového, výšky 900 mm/ dĺžky 2000-2600 mm</t>
  </si>
  <si>
    <t>161250341</t>
  </si>
  <si>
    <t>66</t>
  </si>
  <si>
    <t>484530078000</t>
  </si>
  <si>
    <t>Teleso vykurovacie doskové trojpanelové oceľové KORAD 33K, vxl 900x2000 mm s bočným pripojením a troma konvektormi, KORAD RADIATORS</t>
  </si>
  <si>
    <t>415207364</t>
  </si>
  <si>
    <t>67</t>
  </si>
  <si>
    <t>735153300.S</t>
  </si>
  <si>
    <t>Príplatok k cene za odvzdušňovací ventil telies panelových oceľových s príplatkom 8 %</t>
  </si>
  <si>
    <t>1843486321</t>
  </si>
  <si>
    <t>68</t>
  </si>
  <si>
    <t>735158120.S</t>
  </si>
  <si>
    <t>Vykurovacie telesá panelové dvojradové / trojradové, tlaková skúška telesa vodou</t>
  </si>
  <si>
    <t>1991347937</t>
  </si>
  <si>
    <t>69</t>
  </si>
  <si>
    <t>998735202.S</t>
  </si>
  <si>
    <t>Presun hmôt pre vykurovacie telesá v objektoch, výšky nad 6 do 12 m</t>
  </si>
  <si>
    <t>550982118</t>
  </si>
  <si>
    <t>70</t>
  </si>
  <si>
    <t>998735293.S</t>
  </si>
  <si>
    <t>Vykurovacie telesá, príplatok za presun nad vymedzenú najväčšiu dopravnú vzdialenosť, do 500 m</t>
  </si>
  <si>
    <t>530761429</t>
  </si>
  <si>
    <t>HZS</t>
  </si>
  <si>
    <t>Hodinové zúčtovacie sadzby</t>
  </si>
  <si>
    <t>71</t>
  </si>
  <si>
    <t>HZS000113.S</t>
  </si>
  <si>
    <t>Stavebno montážne práce náročné ucelené - odborné, tvorivé remeselné (Tr. 3) v rozsahu viac ako 8 hodín - vyregulovanie systému</t>
  </si>
  <si>
    <t>hod</t>
  </si>
  <si>
    <t>512</t>
  </si>
  <si>
    <t>-711186034</t>
  </si>
  <si>
    <t>72</t>
  </si>
  <si>
    <t>HZS000114.S</t>
  </si>
  <si>
    <t>Vypustenie systému, prepláchnutie, napustenie a odvzdušnenie vykurovacieho systému</t>
  </si>
  <si>
    <t>-156867605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</si>
</sst>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167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6</v>
      </c>
    </row>
    <row r="5" s="1" customFormat="1" ht="12" customHeight="1">
      <c r="B5" s="18"/>
      <c r="C5" s="19"/>
      <c r="D5" s="23" t="s">
        <v>11</v>
      </c>
      <c r="E5" s="19"/>
      <c r="F5" s="19"/>
      <c r="G5" s="19"/>
      <c r="H5" s="19"/>
      <c r="I5" s="19"/>
      <c r="J5" s="19"/>
      <c r="K5" s="24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13</v>
      </c>
      <c r="BS5" s="14" t="s">
        <v>6</v>
      </c>
    </row>
    <row r="6" s="1" customFormat="1" ht="36.96" customHeight="1">
      <c r="B6" s="18"/>
      <c r="C6" s="19"/>
      <c r="D6" s="26" t="s">
        <v>14</v>
      </c>
      <c r="E6" s="19"/>
      <c r="F6" s="19"/>
      <c r="G6" s="19"/>
      <c r="H6" s="19"/>
      <c r="I6" s="19"/>
      <c r="J6" s="19"/>
      <c r="K6" s="27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16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17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18</v>
      </c>
      <c r="E8" s="19"/>
      <c r="F8" s="19"/>
      <c r="G8" s="19"/>
      <c r="H8" s="19"/>
      <c r="I8" s="19"/>
      <c r="J8" s="19"/>
      <c r="K8" s="24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20</v>
      </c>
      <c r="AL8" s="19"/>
      <c r="AM8" s="19"/>
      <c r="AN8" s="30" t="s">
        <v>21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23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23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23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31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23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31</v>
      </c>
    </row>
    <row r="20" s="1" customFormat="1" ht="18.48" customHeight="1">
      <c r="B20" s="18"/>
      <c r="C20" s="19"/>
      <c r="D20" s="19"/>
      <c r="E20" s="24" t="s">
        <v>29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0.20000000000000001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0.20000000000000001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11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5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14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Spojená škola - Stredná odborná škola automobilová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18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Vlkanová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20</v>
      </c>
      <c r="AJ87" s="37"/>
      <c r="AK87" s="37"/>
      <c r="AL87" s="37"/>
      <c r="AM87" s="76" t="str">
        <f>IF(AN8= "","",AN8)</f>
        <v>6. 10. 2020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22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28</v>
      </c>
      <c r="AJ89" s="37"/>
      <c r="AK89" s="37"/>
      <c r="AL89" s="37"/>
      <c r="AM89" s="77" t="str">
        <f>IF(E17="","",E17)</f>
        <v>Ing. Peter Kolumber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26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>Ing. Peter Kolumber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16.5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'1 - Ústredné vykurovanie'!J30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'1 - Ústredné vykurovanie'!P122</f>
        <v>0</v>
      </c>
      <c r="AV95" s="125">
        <f>'1 - Ústredné vykurovanie'!J33</f>
        <v>0</v>
      </c>
      <c r="AW95" s="125">
        <f>'1 - Ústredné vykurovanie'!J34</f>
        <v>0</v>
      </c>
      <c r="AX95" s="125">
        <f>'1 - Ústredné vykurovanie'!J35</f>
        <v>0</v>
      </c>
      <c r="AY95" s="125">
        <f>'1 - Ústredné vykurovanie'!J36</f>
        <v>0</v>
      </c>
      <c r="AZ95" s="125">
        <f>'1 - Ústredné vykurovanie'!F33</f>
        <v>0</v>
      </c>
      <c r="BA95" s="125">
        <f>'1 - Ústredné vykurovanie'!F34</f>
        <v>0</v>
      </c>
      <c r="BB95" s="125">
        <f>'1 - Ústredné vykurovanie'!F35</f>
        <v>0</v>
      </c>
      <c r="BC95" s="125">
        <f>'1 - Ústredné vykurovanie'!F36</f>
        <v>0</v>
      </c>
      <c r="BD95" s="127">
        <f>'1 - Ústredné vykurovanie'!F37</f>
        <v>0</v>
      </c>
      <c r="BE95" s="7"/>
      <c r="BT95" s="128" t="s">
        <v>79</v>
      </c>
      <c r="BV95" s="128" t="s">
        <v>76</v>
      </c>
      <c r="BW95" s="128" t="s">
        <v>82</v>
      </c>
      <c r="BX95" s="128" t="s">
        <v>5</v>
      </c>
      <c r="CL95" s="128" t="s">
        <v>1</v>
      </c>
      <c r="CM95" s="128" t="s">
        <v>74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aoglhb9afgmKygVQBpdYmOKTn+4yK8naw3Uf44x9CQajmSlDB0F746MB0qy1alJd31X2vPmnstEmI7fvbEHP+A==" hashValue="EASa8/ze2DIxmxQ454CSNM3AUYgmEIHvZmdLjZMb/4Ds3Ur6zTrbf1GSmg2W0DC0RKYdW5tYxThYRDxv/W2qW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 - Ústredné vykurovani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74</v>
      </c>
    </row>
    <row r="4" s="1" customFormat="1" ht="24.96" customHeight="1">
      <c r="B4" s="17"/>
      <c r="D4" s="131" t="s">
        <v>83</v>
      </c>
      <c r="L4" s="17"/>
      <c r="M4" s="13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14</v>
      </c>
      <c r="L6" s="17"/>
    </row>
    <row r="7" s="1" customFormat="1" ht="16.5" customHeight="1">
      <c r="B7" s="17"/>
      <c r="E7" s="134" t="str">
        <f>'Rekapitulácia stavby'!K6</f>
        <v>Spojená škola - Stredná odborná škola automobilová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16</v>
      </c>
      <c r="E11" s="35"/>
      <c r="F11" s="136" t="s">
        <v>1</v>
      </c>
      <c r="G11" s="35"/>
      <c r="H11" s="35"/>
      <c r="I11" s="133" t="s">
        <v>17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18</v>
      </c>
      <c r="E12" s="35"/>
      <c r="F12" s="136" t="s">
        <v>19</v>
      </c>
      <c r="G12" s="35"/>
      <c r="H12" s="35"/>
      <c r="I12" s="133" t="s">
        <v>20</v>
      </c>
      <c r="J12" s="137" t="str">
        <f>'Rekapitulácia stavby'!AN8</f>
        <v>6. 10. 2020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22</v>
      </c>
      <c r="E14" s="35"/>
      <c r="F14" s="35"/>
      <c r="G14" s="35"/>
      <c r="H14" s="35"/>
      <c r="I14" s="133" t="s">
        <v>23</v>
      </c>
      <c r="J14" s="136" t="str">
        <f>IF('Rekapitulácia stavby'!AN10="","",'Rekapitulácia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IF('Rekapitulácia stavby'!E11="","",'Rekapitulácia stavby'!E11)</f>
        <v xml:space="preserve"> </v>
      </c>
      <c r="F15" s="35"/>
      <c r="G15" s="35"/>
      <c r="H15" s="35"/>
      <c r="I15" s="133" t="s">
        <v>25</v>
      </c>
      <c r="J15" s="136" t="str">
        <f>IF('Rekapitulácia stavby'!AN11="","",'Rekapitulácia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26</v>
      </c>
      <c r="E17" s="35"/>
      <c r="F17" s="35"/>
      <c r="G17" s="35"/>
      <c r="H17" s="35"/>
      <c r="I17" s="133" t="s">
        <v>23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36"/>
      <c r="G18" s="136"/>
      <c r="H18" s="136"/>
      <c r="I18" s="133" t="s">
        <v>25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28</v>
      </c>
      <c r="E20" s="35"/>
      <c r="F20" s="35"/>
      <c r="G20" s="35"/>
      <c r="H20" s="35"/>
      <c r="I20" s="133" t="s">
        <v>23</v>
      </c>
      <c r="J20" s="136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">
        <v>29</v>
      </c>
      <c r="F21" s="35"/>
      <c r="G21" s="35"/>
      <c r="H21" s="35"/>
      <c r="I21" s="133" t="s">
        <v>25</v>
      </c>
      <c r="J21" s="136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32</v>
      </c>
      <c r="E23" s="35"/>
      <c r="F23" s="35"/>
      <c r="G23" s="35"/>
      <c r="H23" s="35"/>
      <c r="I23" s="133" t="s">
        <v>23</v>
      </c>
      <c r="J23" s="136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29</v>
      </c>
      <c r="F24" s="35"/>
      <c r="G24" s="35"/>
      <c r="H24" s="35"/>
      <c r="I24" s="133" t="s">
        <v>25</v>
      </c>
      <c r="J24" s="136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34</v>
      </c>
      <c r="E30" s="35"/>
      <c r="F30" s="35"/>
      <c r="G30" s="35"/>
      <c r="H30" s="35"/>
      <c r="I30" s="35"/>
      <c r="J30" s="144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36</v>
      </c>
      <c r="G32" s="35"/>
      <c r="H32" s="35"/>
      <c r="I32" s="145" t="s">
        <v>35</v>
      </c>
      <c r="J32" s="145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38</v>
      </c>
      <c r="E33" s="133" t="s">
        <v>39</v>
      </c>
      <c r="F33" s="147">
        <f>ROUND((SUM(BE122:BE200)),  2)</f>
        <v>0</v>
      </c>
      <c r="G33" s="35"/>
      <c r="H33" s="35"/>
      <c r="I33" s="148">
        <v>0.20000000000000001</v>
      </c>
      <c r="J33" s="147">
        <f>ROUND(((SUM(BE122:BE200))*I33),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40</v>
      </c>
      <c r="F34" s="147">
        <f>ROUND((SUM(BF122:BF200)),  2)</f>
        <v>0</v>
      </c>
      <c r="G34" s="35"/>
      <c r="H34" s="35"/>
      <c r="I34" s="148">
        <v>0.20000000000000001</v>
      </c>
      <c r="J34" s="147">
        <f>ROUND(((SUM(BF122:BF200))*I34),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41</v>
      </c>
      <c r="F35" s="147">
        <f>ROUND((SUM(BG122:BG200)),  2)</f>
        <v>0</v>
      </c>
      <c r="G35" s="35"/>
      <c r="H35" s="35"/>
      <c r="I35" s="148">
        <v>0.20000000000000001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42</v>
      </c>
      <c r="F36" s="147">
        <f>ROUND((SUM(BH122:BH200)),  2)</f>
        <v>0</v>
      </c>
      <c r="G36" s="35"/>
      <c r="H36" s="35"/>
      <c r="I36" s="148">
        <v>0.20000000000000001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43</v>
      </c>
      <c r="F37" s="147">
        <f>ROUND((SUM(BI122:BI200)),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44</v>
      </c>
      <c r="E39" s="151"/>
      <c r="F39" s="151"/>
      <c r="G39" s="152" t="s">
        <v>45</v>
      </c>
      <c r="H39" s="153" t="s">
        <v>46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47</v>
      </c>
      <c r="E50" s="157"/>
      <c r="F50" s="157"/>
      <c r="G50" s="156" t="s">
        <v>48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59"/>
      <c r="J61" s="161" t="s">
        <v>50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51</v>
      </c>
      <c r="E65" s="162"/>
      <c r="F65" s="162"/>
      <c r="G65" s="156" t="s">
        <v>52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59"/>
      <c r="J76" s="161" t="s">
        <v>50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Spojená škola - Stredná odborná škola automobilová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1 - Ústredné vykurovanie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18</v>
      </c>
      <c r="D89" s="37"/>
      <c r="E89" s="37"/>
      <c r="F89" s="24" t="str">
        <f>F12</f>
        <v>Vlkanová</v>
      </c>
      <c r="G89" s="37"/>
      <c r="H89" s="37"/>
      <c r="I89" s="29" t="s">
        <v>20</v>
      </c>
      <c r="J89" s="76" t="str">
        <f>IF(J12="","",J12)</f>
        <v>6. 10. 2020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22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>Ing. Peter Kolumber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Ing. Peter Kolumber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87</v>
      </c>
      <c r="D94" s="169"/>
      <c r="E94" s="169"/>
      <c r="F94" s="169"/>
      <c r="G94" s="169"/>
      <c r="H94" s="169"/>
      <c r="I94" s="169"/>
      <c r="J94" s="170" t="s">
        <v>88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89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90</v>
      </c>
    </row>
    <row r="97" s="9" customFormat="1" ht="24.96" customHeight="1">
      <c r="A97" s="9"/>
      <c r="B97" s="172"/>
      <c r="C97" s="173"/>
      <c r="D97" s="174" t="s">
        <v>91</v>
      </c>
      <c r="E97" s="175"/>
      <c r="F97" s="175"/>
      <c r="G97" s="175"/>
      <c r="H97" s="175"/>
      <c r="I97" s="175"/>
      <c r="J97" s="176">
        <f>J123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92</v>
      </c>
      <c r="E98" s="181"/>
      <c r="F98" s="181"/>
      <c r="G98" s="181"/>
      <c r="H98" s="181"/>
      <c r="I98" s="181"/>
      <c r="J98" s="182">
        <f>J124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93</v>
      </c>
      <c r="E99" s="181"/>
      <c r="F99" s="181"/>
      <c r="G99" s="181"/>
      <c r="H99" s="181"/>
      <c r="I99" s="181"/>
      <c r="J99" s="182">
        <f>J138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94</v>
      </c>
      <c r="E100" s="181"/>
      <c r="F100" s="181"/>
      <c r="G100" s="181"/>
      <c r="H100" s="181"/>
      <c r="I100" s="181"/>
      <c r="J100" s="182">
        <f>J155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95</v>
      </c>
      <c r="E101" s="181"/>
      <c r="F101" s="181"/>
      <c r="G101" s="181"/>
      <c r="H101" s="181"/>
      <c r="I101" s="181"/>
      <c r="J101" s="182">
        <f>J168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2"/>
      <c r="C102" s="173"/>
      <c r="D102" s="174" t="s">
        <v>96</v>
      </c>
      <c r="E102" s="175"/>
      <c r="F102" s="175"/>
      <c r="G102" s="175"/>
      <c r="H102" s="175"/>
      <c r="I102" s="175"/>
      <c r="J102" s="176">
        <f>J198</f>
        <v>0</v>
      </c>
      <c r="K102" s="173"/>
      <c r="L102" s="17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97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14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67" t="str">
        <f>E7</f>
        <v>Spojená škola - Stredná odborná škola automobilová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84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1 - Ústredné vykurovanie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18</v>
      </c>
      <c r="D116" s="37"/>
      <c r="E116" s="37"/>
      <c r="F116" s="24" t="str">
        <f>F12</f>
        <v>Vlkanová</v>
      </c>
      <c r="G116" s="37"/>
      <c r="H116" s="37"/>
      <c r="I116" s="29" t="s">
        <v>20</v>
      </c>
      <c r="J116" s="76" t="str">
        <f>IF(J12="","",J12)</f>
        <v>6. 10. 2020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22</v>
      </c>
      <c r="D118" s="37"/>
      <c r="E118" s="37"/>
      <c r="F118" s="24" t="str">
        <f>E15</f>
        <v xml:space="preserve"> </v>
      </c>
      <c r="G118" s="37"/>
      <c r="H118" s="37"/>
      <c r="I118" s="29" t="s">
        <v>28</v>
      </c>
      <c r="J118" s="33" t="str">
        <f>E21</f>
        <v>Ing. Peter Kolumber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5.65" customHeight="1">
      <c r="A119" s="35"/>
      <c r="B119" s="36"/>
      <c r="C119" s="29" t="s">
        <v>26</v>
      </c>
      <c r="D119" s="37"/>
      <c r="E119" s="37"/>
      <c r="F119" s="24" t="str">
        <f>IF(E18="","",E18)</f>
        <v>Vyplň údaj</v>
      </c>
      <c r="G119" s="37"/>
      <c r="H119" s="37"/>
      <c r="I119" s="29" t="s">
        <v>32</v>
      </c>
      <c r="J119" s="33" t="str">
        <f>E24</f>
        <v>Ing. Peter Kolumber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84"/>
      <c r="B121" s="185"/>
      <c r="C121" s="186" t="s">
        <v>98</v>
      </c>
      <c r="D121" s="187" t="s">
        <v>59</v>
      </c>
      <c r="E121" s="187" t="s">
        <v>55</v>
      </c>
      <c r="F121" s="187" t="s">
        <v>56</v>
      </c>
      <c r="G121" s="187" t="s">
        <v>99</v>
      </c>
      <c r="H121" s="187" t="s">
        <v>100</v>
      </c>
      <c r="I121" s="187" t="s">
        <v>101</v>
      </c>
      <c r="J121" s="187" t="s">
        <v>88</v>
      </c>
      <c r="K121" s="188" t="s">
        <v>102</v>
      </c>
      <c r="L121" s="189"/>
      <c r="M121" s="97" t="s">
        <v>1</v>
      </c>
      <c r="N121" s="98" t="s">
        <v>38</v>
      </c>
      <c r="O121" s="98" t="s">
        <v>103</v>
      </c>
      <c r="P121" s="98" t="s">
        <v>104</v>
      </c>
      <c r="Q121" s="98" t="s">
        <v>105</v>
      </c>
      <c r="R121" s="98" t="s">
        <v>106</v>
      </c>
      <c r="S121" s="98" t="s">
        <v>107</v>
      </c>
      <c r="T121" s="99" t="s">
        <v>108</v>
      </c>
      <c r="U121" s="184"/>
      <c r="V121" s="184"/>
      <c r="W121" s="184"/>
      <c r="X121" s="184"/>
      <c r="Y121" s="184"/>
      <c r="Z121" s="184"/>
      <c r="AA121" s="184"/>
      <c r="AB121" s="184"/>
      <c r="AC121" s="184"/>
      <c r="AD121" s="184"/>
      <c r="AE121" s="184"/>
    </row>
    <row r="122" s="2" customFormat="1" ht="22.8" customHeight="1">
      <c r="A122" s="35"/>
      <c r="B122" s="36"/>
      <c r="C122" s="104" t="s">
        <v>89</v>
      </c>
      <c r="D122" s="37"/>
      <c r="E122" s="37"/>
      <c r="F122" s="37"/>
      <c r="G122" s="37"/>
      <c r="H122" s="37"/>
      <c r="I122" s="37"/>
      <c r="J122" s="190">
        <f>BK122</f>
        <v>0</v>
      </c>
      <c r="K122" s="37"/>
      <c r="L122" s="41"/>
      <c r="M122" s="100"/>
      <c r="N122" s="191"/>
      <c r="O122" s="101"/>
      <c r="P122" s="192">
        <f>P123+P198</f>
        <v>0</v>
      </c>
      <c r="Q122" s="101"/>
      <c r="R122" s="192">
        <f>R123+R198</f>
        <v>4.9385899999999996</v>
      </c>
      <c r="S122" s="101"/>
      <c r="T122" s="193">
        <f>T123+T198</f>
        <v>3.82761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73</v>
      </c>
      <c r="AU122" s="14" t="s">
        <v>90</v>
      </c>
      <c r="BK122" s="194">
        <f>BK123+BK198</f>
        <v>0</v>
      </c>
    </row>
    <row r="123" s="12" customFormat="1" ht="25.92" customHeight="1">
      <c r="A123" s="12"/>
      <c r="B123" s="195"/>
      <c r="C123" s="196"/>
      <c r="D123" s="197" t="s">
        <v>73</v>
      </c>
      <c r="E123" s="198" t="s">
        <v>109</v>
      </c>
      <c r="F123" s="198" t="s">
        <v>110</v>
      </c>
      <c r="G123" s="196"/>
      <c r="H123" s="196"/>
      <c r="I123" s="199"/>
      <c r="J123" s="200">
        <f>BK123</f>
        <v>0</v>
      </c>
      <c r="K123" s="196"/>
      <c r="L123" s="201"/>
      <c r="M123" s="202"/>
      <c r="N123" s="203"/>
      <c r="O123" s="203"/>
      <c r="P123" s="204">
        <f>P124+P138+P155+P168</f>
        <v>0</v>
      </c>
      <c r="Q123" s="203"/>
      <c r="R123" s="204">
        <f>R124+R138+R155+R168</f>
        <v>4.9385899999999996</v>
      </c>
      <c r="S123" s="203"/>
      <c r="T123" s="205">
        <f>T124+T138+T155+T168</f>
        <v>3.82761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6" t="s">
        <v>111</v>
      </c>
      <c r="AT123" s="207" t="s">
        <v>73</v>
      </c>
      <c r="AU123" s="207" t="s">
        <v>74</v>
      </c>
      <c r="AY123" s="206" t="s">
        <v>112</v>
      </c>
      <c r="BK123" s="208">
        <f>BK124+BK138+BK155+BK168</f>
        <v>0</v>
      </c>
    </row>
    <row r="124" s="12" customFormat="1" ht="22.8" customHeight="1">
      <c r="A124" s="12"/>
      <c r="B124" s="195"/>
      <c r="C124" s="196"/>
      <c r="D124" s="197" t="s">
        <v>73</v>
      </c>
      <c r="E124" s="209" t="s">
        <v>113</v>
      </c>
      <c r="F124" s="209" t="s">
        <v>114</v>
      </c>
      <c r="G124" s="196"/>
      <c r="H124" s="196"/>
      <c r="I124" s="199"/>
      <c r="J124" s="210">
        <f>BK124</f>
        <v>0</v>
      </c>
      <c r="K124" s="196"/>
      <c r="L124" s="201"/>
      <c r="M124" s="202"/>
      <c r="N124" s="203"/>
      <c r="O124" s="203"/>
      <c r="P124" s="204">
        <f>SUM(P125:P137)</f>
        <v>0</v>
      </c>
      <c r="Q124" s="203"/>
      <c r="R124" s="204">
        <f>SUM(R125:R137)</f>
        <v>0.045590000000000012</v>
      </c>
      <c r="S124" s="203"/>
      <c r="T124" s="205">
        <f>SUM(T125:T137)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6" t="s">
        <v>111</v>
      </c>
      <c r="AT124" s="207" t="s">
        <v>73</v>
      </c>
      <c r="AU124" s="207" t="s">
        <v>79</v>
      </c>
      <c r="AY124" s="206" t="s">
        <v>112</v>
      </c>
      <c r="BK124" s="208">
        <f>SUM(BK125:BK137)</f>
        <v>0</v>
      </c>
    </row>
    <row r="125" s="2" customFormat="1" ht="24.15" customHeight="1">
      <c r="A125" s="35"/>
      <c r="B125" s="36"/>
      <c r="C125" s="211" t="s">
        <v>79</v>
      </c>
      <c r="D125" s="211" t="s">
        <v>115</v>
      </c>
      <c r="E125" s="212" t="s">
        <v>116</v>
      </c>
      <c r="F125" s="213" t="s">
        <v>117</v>
      </c>
      <c r="G125" s="214" t="s">
        <v>118</v>
      </c>
      <c r="H125" s="215">
        <v>582</v>
      </c>
      <c r="I125" s="216"/>
      <c r="J125" s="215">
        <f>ROUND(I125*H125,3)</f>
        <v>0</v>
      </c>
      <c r="K125" s="213" t="s">
        <v>119</v>
      </c>
      <c r="L125" s="41"/>
      <c r="M125" s="217" t="s">
        <v>1</v>
      </c>
      <c r="N125" s="218" t="s">
        <v>40</v>
      </c>
      <c r="O125" s="88"/>
      <c r="P125" s="219">
        <f>O125*H125</f>
        <v>0</v>
      </c>
      <c r="Q125" s="219">
        <v>3.0000000000000001E-05</v>
      </c>
      <c r="R125" s="219">
        <f>Q125*H125</f>
        <v>0.01746</v>
      </c>
      <c r="S125" s="219">
        <v>0</v>
      </c>
      <c r="T125" s="22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120</v>
      </c>
      <c r="AT125" s="221" t="s">
        <v>115</v>
      </c>
      <c r="AU125" s="221" t="s">
        <v>111</v>
      </c>
      <c r="AY125" s="14" t="s">
        <v>112</v>
      </c>
      <c r="BE125" s="222">
        <f>IF(N125="základná",J125,0)</f>
        <v>0</v>
      </c>
      <c r="BF125" s="222">
        <f>IF(N125="znížená",J125,0)</f>
        <v>0</v>
      </c>
      <c r="BG125" s="222">
        <f>IF(N125="zákl. prenesená",J125,0)</f>
        <v>0</v>
      </c>
      <c r="BH125" s="222">
        <f>IF(N125="zníž. prenesená",J125,0)</f>
        <v>0</v>
      </c>
      <c r="BI125" s="222">
        <f>IF(N125="nulová",J125,0)</f>
        <v>0</v>
      </c>
      <c r="BJ125" s="14" t="s">
        <v>111</v>
      </c>
      <c r="BK125" s="223">
        <f>ROUND(I125*H125,3)</f>
        <v>0</v>
      </c>
      <c r="BL125" s="14" t="s">
        <v>120</v>
      </c>
      <c r="BM125" s="221" t="s">
        <v>121</v>
      </c>
    </row>
    <row r="126" s="2" customFormat="1" ht="37.8" customHeight="1">
      <c r="A126" s="35"/>
      <c r="B126" s="36"/>
      <c r="C126" s="224" t="s">
        <v>111</v>
      </c>
      <c r="D126" s="224" t="s">
        <v>122</v>
      </c>
      <c r="E126" s="225" t="s">
        <v>123</v>
      </c>
      <c r="F126" s="226" t="s">
        <v>124</v>
      </c>
      <c r="G126" s="227" t="s">
        <v>118</v>
      </c>
      <c r="H126" s="228">
        <v>63</v>
      </c>
      <c r="I126" s="229"/>
      <c r="J126" s="228">
        <f>ROUND(I126*H126,3)</f>
        <v>0</v>
      </c>
      <c r="K126" s="226" t="s">
        <v>1</v>
      </c>
      <c r="L126" s="230"/>
      <c r="M126" s="231" t="s">
        <v>1</v>
      </c>
      <c r="N126" s="232" t="s">
        <v>40</v>
      </c>
      <c r="O126" s="88"/>
      <c r="P126" s="219">
        <f>O126*H126</f>
        <v>0</v>
      </c>
      <c r="Q126" s="219">
        <v>3.0000000000000001E-05</v>
      </c>
      <c r="R126" s="219">
        <f>Q126*H126</f>
        <v>0.00189</v>
      </c>
      <c r="S126" s="219">
        <v>0</v>
      </c>
      <c r="T126" s="22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1" t="s">
        <v>125</v>
      </c>
      <c r="AT126" s="221" t="s">
        <v>122</v>
      </c>
      <c r="AU126" s="221" t="s">
        <v>111</v>
      </c>
      <c r="AY126" s="14" t="s">
        <v>112</v>
      </c>
      <c r="BE126" s="222">
        <f>IF(N126="základná",J126,0)</f>
        <v>0</v>
      </c>
      <c r="BF126" s="222">
        <f>IF(N126="znížená",J126,0)</f>
        <v>0</v>
      </c>
      <c r="BG126" s="222">
        <f>IF(N126="zákl. prenesená",J126,0)</f>
        <v>0</v>
      </c>
      <c r="BH126" s="222">
        <f>IF(N126="zníž. prenesená",J126,0)</f>
        <v>0</v>
      </c>
      <c r="BI126" s="222">
        <f>IF(N126="nulová",J126,0)</f>
        <v>0</v>
      </c>
      <c r="BJ126" s="14" t="s">
        <v>111</v>
      </c>
      <c r="BK126" s="223">
        <f>ROUND(I126*H126,3)</f>
        <v>0</v>
      </c>
      <c r="BL126" s="14" t="s">
        <v>120</v>
      </c>
      <c r="BM126" s="221" t="s">
        <v>126</v>
      </c>
    </row>
    <row r="127" s="2" customFormat="1" ht="37.8" customHeight="1">
      <c r="A127" s="35"/>
      <c r="B127" s="36"/>
      <c r="C127" s="224" t="s">
        <v>127</v>
      </c>
      <c r="D127" s="224" t="s">
        <v>122</v>
      </c>
      <c r="E127" s="225" t="s">
        <v>128</v>
      </c>
      <c r="F127" s="226" t="s">
        <v>129</v>
      </c>
      <c r="G127" s="227" t="s">
        <v>118</v>
      </c>
      <c r="H127" s="228">
        <v>94</v>
      </c>
      <c r="I127" s="229"/>
      <c r="J127" s="228">
        <f>ROUND(I127*H127,3)</f>
        <v>0</v>
      </c>
      <c r="K127" s="226" t="s">
        <v>1</v>
      </c>
      <c r="L127" s="230"/>
      <c r="M127" s="231" t="s">
        <v>1</v>
      </c>
      <c r="N127" s="232" t="s">
        <v>40</v>
      </c>
      <c r="O127" s="88"/>
      <c r="P127" s="219">
        <f>O127*H127</f>
        <v>0</v>
      </c>
      <c r="Q127" s="219">
        <v>3.0000000000000001E-05</v>
      </c>
      <c r="R127" s="219">
        <f>Q127*H127</f>
        <v>0.00282</v>
      </c>
      <c r="S127" s="219">
        <v>0</v>
      </c>
      <c r="T127" s="22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1" t="s">
        <v>125</v>
      </c>
      <c r="AT127" s="221" t="s">
        <v>122</v>
      </c>
      <c r="AU127" s="221" t="s">
        <v>111</v>
      </c>
      <c r="AY127" s="14" t="s">
        <v>112</v>
      </c>
      <c r="BE127" s="222">
        <f>IF(N127="základná",J127,0)</f>
        <v>0</v>
      </c>
      <c r="BF127" s="222">
        <f>IF(N127="znížená",J127,0)</f>
        <v>0</v>
      </c>
      <c r="BG127" s="222">
        <f>IF(N127="zákl. prenesená",J127,0)</f>
        <v>0</v>
      </c>
      <c r="BH127" s="222">
        <f>IF(N127="zníž. prenesená",J127,0)</f>
        <v>0</v>
      </c>
      <c r="BI127" s="222">
        <f>IF(N127="nulová",J127,0)</f>
        <v>0</v>
      </c>
      <c r="BJ127" s="14" t="s">
        <v>111</v>
      </c>
      <c r="BK127" s="223">
        <f>ROUND(I127*H127,3)</f>
        <v>0</v>
      </c>
      <c r="BL127" s="14" t="s">
        <v>120</v>
      </c>
      <c r="BM127" s="221" t="s">
        <v>130</v>
      </c>
    </row>
    <row r="128" s="2" customFormat="1" ht="37.8" customHeight="1">
      <c r="A128" s="35"/>
      <c r="B128" s="36"/>
      <c r="C128" s="224" t="s">
        <v>131</v>
      </c>
      <c r="D128" s="224" t="s">
        <v>122</v>
      </c>
      <c r="E128" s="225" t="s">
        <v>132</v>
      </c>
      <c r="F128" s="226" t="s">
        <v>133</v>
      </c>
      <c r="G128" s="227" t="s">
        <v>118</v>
      </c>
      <c r="H128" s="228">
        <v>232</v>
      </c>
      <c r="I128" s="229"/>
      <c r="J128" s="228">
        <f>ROUND(I128*H128,3)</f>
        <v>0</v>
      </c>
      <c r="K128" s="226" t="s">
        <v>1</v>
      </c>
      <c r="L128" s="230"/>
      <c r="M128" s="231" t="s">
        <v>1</v>
      </c>
      <c r="N128" s="232" t="s">
        <v>40</v>
      </c>
      <c r="O128" s="88"/>
      <c r="P128" s="219">
        <f>O128*H128</f>
        <v>0</v>
      </c>
      <c r="Q128" s="219">
        <v>3.0000000000000001E-05</v>
      </c>
      <c r="R128" s="219">
        <f>Q128*H128</f>
        <v>0.00696</v>
      </c>
      <c r="S128" s="219">
        <v>0</v>
      </c>
      <c r="T128" s="22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1" t="s">
        <v>125</v>
      </c>
      <c r="AT128" s="221" t="s">
        <v>122</v>
      </c>
      <c r="AU128" s="221" t="s">
        <v>111</v>
      </c>
      <c r="AY128" s="14" t="s">
        <v>112</v>
      </c>
      <c r="BE128" s="222">
        <f>IF(N128="základná",J128,0)</f>
        <v>0</v>
      </c>
      <c r="BF128" s="222">
        <f>IF(N128="znížená",J128,0)</f>
        <v>0</v>
      </c>
      <c r="BG128" s="222">
        <f>IF(N128="zákl. prenesená",J128,0)</f>
        <v>0</v>
      </c>
      <c r="BH128" s="222">
        <f>IF(N128="zníž. prenesená",J128,0)</f>
        <v>0</v>
      </c>
      <c r="BI128" s="222">
        <f>IF(N128="nulová",J128,0)</f>
        <v>0</v>
      </c>
      <c r="BJ128" s="14" t="s">
        <v>111</v>
      </c>
      <c r="BK128" s="223">
        <f>ROUND(I128*H128,3)</f>
        <v>0</v>
      </c>
      <c r="BL128" s="14" t="s">
        <v>120</v>
      </c>
      <c r="BM128" s="221" t="s">
        <v>134</v>
      </c>
    </row>
    <row r="129" s="2" customFormat="1" ht="37.8" customHeight="1">
      <c r="A129" s="35"/>
      <c r="B129" s="36"/>
      <c r="C129" s="224" t="s">
        <v>12</v>
      </c>
      <c r="D129" s="224" t="s">
        <v>122</v>
      </c>
      <c r="E129" s="225" t="s">
        <v>135</v>
      </c>
      <c r="F129" s="226" t="s">
        <v>136</v>
      </c>
      <c r="G129" s="227" t="s">
        <v>118</v>
      </c>
      <c r="H129" s="228">
        <v>193</v>
      </c>
      <c r="I129" s="229"/>
      <c r="J129" s="228">
        <f>ROUND(I129*H129,3)</f>
        <v>0</v>
      </c>
      <c r="K129" s="226" t="s">
        <v>1</v>
      </c>
      <c r="L129" s="230"/>
      <c r="M129" s="231" t="s">
        <v>1</v>
      </c>
      <c r="N129" s="232" t="s">
        <v>40</v>
      </c>
      <c r="O129" s="88"/>
      <c r="P129" s="219">
        <f>O129*H129</f>
        <v>0</v>
      </c>
      <c r="Q129" s="219">
        <v>3.0000000000000001E-05</v>
      </c>
      <c r="R129" s="219">
        <f>Q129*H129</f>
        <v>0.00579</v>
      </c>
      <c r="S129" s="219">
        <v>0</v>
      </c>
      <c r="T129" s="22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1" t="s">
        <v>125</v>
      </c>
      <c r="AT129" s="221" t="s">
        <v>122</v>
      </c>
      <c r="AU129" s="221" t="s">
        <v>111</v>
      </c>
      <c r="AY129" s="14" t="s">
        <v>112</v>
      </c>
      <c r="BE129" s="222">
        <f>IF(N129="základná",J129,0)</f>
        <v>0</v>
      </c>
      <c r="BF129" s="222">
        <f>IF(N129="znížená",J129,0)</f>
        <v>0</v>
      </c>
      <c r="BG129" s="222">
        <f>IF(N129="zákl. prenesená",J129,0)</f>
        <v>0</v>
      </c>
      <c r="BH129" s="222">
        <f>IF(N129="zníž. prenesená",J129,0)</f>
        <v>0</v>
      </c>
      <c r="BI129" s="222">
        <f>IF(N129="nulová",J129,0)</f>
        <v>0</v>
      </c>
      <c r="BJ129" s="14" t="s">
        <v>111</v>
      </c>
      <c r="BK129" s="223">
        <f>ROUND(I129*H129,3)</f>
        <v>0</v>
      </c>
      <c r="BL129" s="14" t="s">
        <v>120</v>
      </c>
      <c r="BM129" s="221" t="s">
        <v>137</v>
      </c>
    </row>
    <row r="130" s="2" customFormat="1" ht="24.15" customHeight="1">
      <c r="A130" s="35"/>
      <c r="B130" s="36"/>
      <c r="C130" s="211" t="s">
        <v>138</v>
      </c>
      <c r="D130" s="211" t="s">
        <v>115</v>
      </c>
      <c r="E130" s="212" t="s">
        <v>139</v>
      </c>
      <c r="F130" s="213" t="s">
        <v>140</v>
      </c>
      <c r="G130" s="214" t="s">
        <v>118</v>
      </c>
      <c r="H130" s="215">
        <v>110</v>
      </c>
      <c r="I130" s="216"/>
      <c r="J130" s="215">
        <f>ROUND(I130*H130,3)</f>
        <v>0</v>
      </c>
      <c r="K130" s="213" t="s">
        <v>119</v>
      </c>
      <c r="L130" s="41"/>
      <c r="M130" s="217" t="s">
        <v>1</v>
      </c>
      <c r="N130" s="218" t="s">
        <v>40</v>
      </c>
      <c r="O130" s="88"/>
      <c r="P130" s="219">
        <f>O130*H130</f>
        <v>0</v>
      </c>
      <c r="Q130" s="219">
        <v>5.0000000000000002E-05</v>
      </c>
      <c r="R130" s="219">
        <f>Q130*H130</f>
        <v>0.0055000000000000005</v>
      </c>
      <c r="S130" s="219">
        <v>0</v>
      </c>
      <c r="T130" s="22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1" t="s">
        <v>120</v>
      </c>
      <c r="AT130" s="221" t="s">
        <v>115</v>
      </c>
      <c r="AU130" s="221" t="s">
        <v>111</v>
      </c>
      <c r="AY130" s="14" t="s">
        <v>112</v>
      </c>
      <c r="BE130" s="222">
        <f>IF(N130="základná",J130,0)</f>
        <v>0</v>
      </c>
      <c r="BF130" s="222">
        <f>IF(N130="znížená",J130,0)</f>
        <v>0</v>
      </c>
      <c r="BG130" s="222">
        <f>IF(N130="zákl. prenesená",J130,0)</f>
        <v>0</v>
      </c>
      <c r="BH130" s="222">
        <f>IF(N130="zníž. prenesená",J130,0)</f>
        <v>0</v>
      </c>
      <c r="BI130" s="222">
        <f>IF(N130="nulová",J130,0)</f>
        <v>0</v>
      </c>
      <c r="BJ130" s="14" t="s">
        <v>111</v>
      </c>
      <c r="BK130" s="223">
        <f>ROUND(I130*H130,3)</f>
        <v>0</v>
      </c>
      <c r="BL130" s="14" t="s">
        <v>120</v>
      </c>
      <c r="BM130" s="221" t="s">
        <v>141</v>
      </c>
    </row>
    <row r="131" s="2" customFormat="1" ht="37.8" customHeight="1">
      <c r="A131" s="35"/>
      <c r="B131" s="36"/>
      <c r="C131" s="224" t="s">
        <v>142</v>
      </c>
      <c r="D131" s="224" t="s">
        <v>122</v>
      </c>
      <c r="E131" s="225" t="s">
        <v>143</v>
      </c>
      <c r="F131" s="226" t="s">
        <v>144</v>
      </c>
      <c r="G131" s="227" t="s">
        <v>118</v>
      </c>
      <c r="H131" s="228">
        <v>24</v>
      </c>
      <c r="I131" s="229"/>
      <c r="J131" s="228">
        <f>ROUND(I131*H131,3)</f>
        <v>0</v>
      </c>
      <c r="K131" s="226" t="s">
        <v>1</v>
      </c>
      <c r="L131" s="230"/>
      <c r="M131" s="231" t="s">
        <v>1</v>
      </c>
      <c r="N131" s="232" t="s">
        <v>40</v>
      </c>
      <c r="O131" s="88"/>
      <c r="P131" s="219">
        <f>O131*H131</f>
        <v>0</v>
      </c>
      <c r="Q131" s="219">
        <v>3.0000000000000001E-05</v>
      </c>
      <c r="R131" s="219">
        <f>Q131*H131</f>
        <v>0.00072000000000000005</v>
      </c>
      <c r="S131" s="219">
        <v>0</v>
      </c>
      <c r="T131" s="22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125</v>
      </c>
      <c r="AT131" s="221" t="s">
        <v>122</v>
      </c>
      <c r="AU131" s="221" t="s">
        <v>111</v>
      </c>
      <c r="AY131" s="14" t="s">
        <v>112</v>
      </c>
      <c r="BE131" s="222">
        <f>IF(N131="základná",J131,0)</f>
        <v>0</v>
      </c>
      <c r="BF131" s="222">
        <f>IF(N131="znížená",J131,0)</f>
        <v>0</v>
      </c>
      <c r="BG131" s="222">
        <f>IF(N131="zákl. prenesená",J131,0)</f>
        <v>0</v>
      </c>
      <c r="BH131" s="222">
        <f>IF(N131="zníž. prenesená",J131,0)</f>
        <v>0</v>
      </c>
      <c r="BI131" s="222">
        <f>IF(N131="nulová",J131,0)</f>
        <v>0</v>
      </c>
      <c r="BJ131" s="14" t="s">
        <v>111</v>
      </c>
      <c r="BK131" s="223">
        <f>ROUND(I131*H131,3)</f>
        <v>0</v>
      </c>
      <c r="BL131" s="14" t="s">
        <v>120</v>
      </c>
      <c r="BM131" s="221" t="s">
        <v>145</v>
      </c>
    </row>
    <row r="132" s="2" customFormat="1" ht="37.8" customHeight="1">
      <c r="A132" s="35"/>
      <c r="B132" s="36"/>
      <c r="C132" s="224" t="s">
        <v>146</v>
      </c>
      <c r="D132" s="224" t="s">
        <v>122</v>
      </c>
      <c r="E132" s="225" t="s">
        <v>147</v>
      </c>
      <c r="F132" s="226" t="s">
        <v>148</v>
      </c>
      <c r="G132" s="227" t="s">
        <v>118</v>
      </c>
      <c r="H132" s="228">
        <v>86</v>
      </c>
      <c r="I132" s="229"/>
      <c r="J132" s="228">
        <f>ROUND(I132*H132,3)</f>
        <v>0</v>
      </c>
      <c r="K132" s="226" t="s">
        <v>1</v>
      </c>
      <c r="L132" s="230"/>
      <c r="M132" s="231" t="s">
        <v>1</v>
      </c>
      <c r="N132" s="232" t="s">
        <v>40</v>
      </c>
      <c r="O132" s="88"/>
      <c r="P132" s="219">
        <f>O132*H132</f>
        <v>0</v>
      </c>
      <c r="Q132" s="219">
        <v>3.0000000000000001E-05</v>
      </c>
      <c r="R132" s="219">
        <f>Q132*H132</f>
        <v>0.0025800000000000003</v>
      </c>
      <c r="S132" s="219">
        <v>0</v>
      </c>
      <c r="T132" s="22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1" t="s">
        <v>125</v>
      </c>
      <c r="AT132" s="221" t="s">
        <v>122</v>
      </c>
      <c r="AU132" s="221" t="s">
        <v>111</v>
      </c>
      <c r="AY132" s="14" t="s">
        <v>112</v>
      </c>
      <c r="BE132" s="222">
        <f>IF(N132="základná",J132,0)</f>
        <v>0</v>
      </c>
      <c r="BF132" s="222">
        <f>IF(N132="znížená",J132,0)</f>
        <v>0</v>
      </c>
      <c r="BG132" s="222">
        <f>IF(N132="zákl. prenesená",J132,0)</f>
        <v>0</v>
      </c>
      <c r="BH132" s="222">
        <f>IF(N132="zníž. prenesená",J132,0)</f>
        <v>0</v>
      </c>
      <c r="BI132" s="222">
        <f>IF(N132="nulová",J132,0)</f>
        <v>0</v>
      </c>
      <c r="BJ132" s="14" t="s">
        <v>111</v>
      </c>
      <c r="BK132" s="223">
        <f>ROUND(I132*H132,3)</f>
        <v>0</v>
      </c>
      <c r="BL132" s="14" t="s">
        <v>120</v>
      </c>
      <c r="BM132" s="221" t="s">
        <v>149</v>
      </c>
    </row>
    <row r="133" s="2" customFormat="1" ht="24.15" customHeight="1">
      <c r="A133" s="35"/>
      <c r="B133" s="36"/>
      <c r="C133" s="211" t="s">
        <v>150</v>
      </c>
      <c r="D133" s="211" t="s">
        <v>115</v>
      </c>
      <c r="E133" s="212" t="s">
        <v>151</v>
      </c>
      <c r="F133" s="213" t="s">
        <v>152</v>
      </c>
      <c r="G133" s="214" t="s">
        <v>118</v>
      </c>
      <c r="H133" s="215">
        <v>23</v>
      </c>
      <c r="I133" s="216"/>
      <c r="J133" s="215">
        <f>ROUND(I133*H133,3)</f>
        <v>0</v>
      </c>
      <c r="K133" s="213" t="s">
        <v>119</v>
      </c>
      <c r="L133" s="41"/>
      <c r="M133" s="217" t="s">
        <v>1</v>
      </c>
      <c r="N133" s="218" t="s">
        <v>40</v>
      </c>
      <c r="O133" s="88"/>
      <c r="P133" s="219">
        <f>O133*H133</f>
        <v>0</v>
      </c>
      <c r="Q133" s="219">
        <v>5.0000000000000002E-05</v>
      </c>
      <c r="R133" s="219">
        <f>Q133*H133</f>
        <v>0.00115</v>
      </c>
      <c r="S133" s="219">
        <v>0</v>
      </c>
      <c r="T133" s="22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120</v>
      </c>
      <c r="AT133" s="221" t="s">
        <v>115</v>
      </c>
      <c r="AU133" s="221" t="s">
        <v>111</v>
      </c>
      <c r="AY133" s="14" t="s">
        <v>112</v>
      </c>
      <c r="BE133" s="222">
        <f>IF(N133="základná",J133,0)</f>
        <v>0</v>
      </c>
      <c r="BF133" s="222">
        <f>IF(N133="znížená",J133,0)</f>
        <v>0</v>
      </c>
      <c r="BG133" s="222">
        <f>IF(N133="zákl. prenesená",J133,0)</f>
        <v>0</v>
      </c>
      <c r="BH133" s="222">
        <f>IF(N133="zníž. prenesená",J133,0)</f>
        <v>0</v>
      </c>
      <c r="BI133" s="222">
        <f>IF(N133="nulová",J133,0)</f>
        <v>0</v>
      </c>
      <c r="BJ133" s="14" t="s">
        <v>111</v>
      </c>
      <c r="BK133" s="223">
        <f>ROUND(I133*H133,3)</f>
        <v>0</v>
      </c>
      <c r="BL133" s="14" t="s">
        <v>120</v>
      </c>
      <c r="BM133" s="221" t="s">
        <v>153</v>
      </c>
    </row>
    <row r="134" s="2" customFormat="1" ht="37.8" customHeight="1">
      <c r="A134" s="35"/>
      <c r="B134" s="36"/>
      <c r="C134" s="224" t="s">
        <v>154</v>
      </c>
      <c r="D134" s="224" t="s">
        <v>122</v>
      </c>
      <c r="E134" s="225" t="s">
        <v>155</v>
      </c>
      <c r="F134" s="226" t="s">
        <v>156</v>
      </c>
      <c r="G134" s="227" t="s">
        <v>118</v>
      </c>
      <c r="H134" s="228">
        <v>23</v>
      </c>
      <c r="I134" s="229"/>
      <c r="J134" s="228">
        <f>ROUND(I134*H134,3)</f>
        <v>0</v>
      </c>
      <c r="K134" s="226" t="s">
        <v>1</v>
      </c>
      <c r="L134" s="230"/>
      <c r="M134" s="231" t="s">
        <v>1</v>
      </c>
      <c r="N134" s="232" t="s">
        <v>40</v>
      </c>
      <c r="O134" s="88"/>
      <c r="P134" s="219">
        <f>O134*H134</f>
        <v>0</v>
      </c>
      <c r="Q134" s="219">
        <v>3.0000000000000001E-05</v>
      </c>
      <c r="R134" s="219">
        <f>Q134*H134</f>
        <v>0.00068999999999999997</v>
      </c>
      <c r="S134" s="219">
        <v>0</v>
      </c>
      <c r="T134" s="22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1" t="s">
        <v>125</v>
      </c>
      <c r="AT134" s="221" t="s">
        <v>122</v>
      </c>
      <c r="AU134" s="221" t="s">
        <v>111</v>
      </c>
      <c r="AY134" s="14" t="s">
        <v>112</v>
      </c>
      <c r="BE134" s="222">
        <f>IF(N134="základná",J134,0)</f>
        <v>0</v>
      </c>
      <c r="BF134" s="222">
        <f>IF(N134="znížená",J134,0)</f>
        <v>0</v>
      </c>
      <c r="BG134" s="222">
        <f>IF(N134="zákl. prenesená",J134,0)</f>
        <v>0</v>
      </c>
      <c r="BH134" s="222">
        <f>IF(N134="zníž. prenesená",J134,0)</f>
        <v>0</v>
      </c>
      <c r="BI134" s="222">
        <f>IF(N134="nulová",J134,0)</f>
        <v>0</v>
      </c>
      <c r="BJ134" s="14" t="s">
        <v>111</v>
      </c>
      <c r="BK134" s="223">
        <f>ROUND(I134*H134,3)</f>
        <v>0</v>
      </c>
      <c r="BL134" s="14" t="s">
        <v>120</v>
      </c>
      <c r="BM134" s="221" t="s">
        <v>157</v>
      </c>
    </row>
    <row r="135" s="2" customFormat="1" ht="37.8" customHeight="1">
      <c r="A135" s="35"/>
      <c r="B135" s="36"/>
      <c r="C135" s="224" t="s">
        <v>158</v>
      </c>
      <c r="D135" s="224" t="s">
        <v>122</v>
      </c>
      <c r="E135" s="225" t="s">
        <v>159</v>
      </c>
      <c r="F135" s="226" t="s">
        <v>160</v>
      </c>
      <c r="G135" s="227" t="s">
        <v>161</v>
      </c>
      <c r="H135" s="228">
        <v>1</v>
      </c>
      <c r="I135" s="229"/>
      <c r="J135" s="228">
        <f>ROUND(I135*H135,3)</f>
        <v>0</v>
      </c>
      <c r="K135" s="226" t="s">
        <v>1</v>
      </c>
      <c r="L135" s="230"/>
      <c r="M135" s="231" t="s">
        <v>1</v>
      </c>
      <c r="N135" s="232" t="s">
        <v>40</v>
      </c>
      <c r="O135" s="88"/>
      <c r="P135" s="219">
        <f>O135*H135</f>
        <v>0</v>
      </c>
      <c r="Q135" s="219">
        <v>3.0000000000000001E-05</v>
      </c>
      <c r="R135" s="219">
        <f>Q135*H135</f>
        <v>3.0000000000000001E-05</v>
      </c>
      <c r="S135" s="219">
        <v>0</v>
      </c>
      <c r="T135" s="22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125</v>
      </c>
      <c r="AT135" s="221" t="s">
        <v>122</v>
      </c>
      <c r="AU135" s="221" t="s">
        <v>111</v>
      </c>
      <c r="AY135" s="14" t="s">
        <v>112</v>
      </c>
      <c r="BE135" s="222">
        <f>IF(N135="základná",J135,0)</f>
        <v>0</v>
      </c>
      <c r="BF135" s="222">
        <f>IF(N135="znížená",J135,0)</f>
        <v>0</v>
      </c>
      <c r="BG135" s="222">
        <f>IF(N135="zákl. prenesená",J135,0)</f>
        <v>0</v>
      </c>
      <c r="BH135" s="222">
        <f>IF(N135="zníž. prenesená",J135,0)</f>
        <v>0</v>
      </c>
      <c r="BI135" s="222">
        <f>IF(N135="nulová",J135,0)</f>
        <v>0</v>
      </c>
      <c r="BJ135" s="14" t="s">
        <v>111</v>
      </c>
      <c r="BK135" s="223">
        <f>ROUND(I135*H135,3)</f>
        <v>0</v>
      </c>
      <c r="BL135" s="14" t="s">
        <v>120</v>
      </c>
      <c r="BM135" s="221" t="s">
        <v>162</v>
      </c>
    </row>
    <row r="136" s="2" customFormat="1" ht="24.15" customHeight="1">
      <c r="A136" s="35"/>
      <c r="B136" s="36"/>
      <c r="C136" s="211" t="s">
        <v>163</v>
      </c>
      <c r="D136" s="211" t="s">
        <v>115</v>
      </c>
      <c r="E136" s="212" t="s">
        <v>164</v>
      </c>
      <c r="F136" s="213" t="s">
        <v>165</v>
      </c>
      <c r="G136" s="214" t="s">
        <v>166</v>
      </c>
      <c r="H136" s="216"/>
      <c r="I136" s="216"/>
      <c r="J136" s="215">
        <f>ROUND(I136*H136,3)</f>
        <v>0</v>
      </c>
      <c r="K136" s="213" t="s">
        <v>119</v>
      </c>
      <c r="L136" s="41"/>
      <c r="M136" s="217" t="s">
        <v>1</v>
      </c>
      <c r="N136" s="218" t="s">
        <v>40</v>
      </c>
      <c r="O136" s="88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1" t="s">
        <v>120</v>
      </c>
      <c r="AT136" s="221" t="s">
        <v>115</v>
      </c>
      <c r="AU136" s="221" t="s">
        <v>111</v>
      </c>
      <c r="AY136" s="14" t="s">
        <v>112</v>
      </c>
      <c r="BE136" s="222">
        <f>IF(N136="základná",J136,0)</f>
        <v>0</v>
      </c>
      <c r="BF136" s="222">
        <f>IF(N136="znížená",J136,0)</f>
        <v>0</v>
      </c>
      <c r="BG136" s="222">
        <f>IF(N136="zákl. prenesená",J136,0)</f>
        <v>0</v>
      </c>
      <c r="BH136" s="222">
        <f>IF(N136="zníž. prenesená",J136,0)</f>
        <v>0</v>
      </c>
      <c r="BI136" s="222">
        <f>IF(N136="nulová",J136,0)</f>
        <v>0</v>
      </c>
      <c r="BJ136" s="14" t="s">
        <v>111</v>
      </c>
      <c r="BK136" s="223">
        <f>ROUND(I136*H136,3)</f>
        <v>0</v>
      </c>
      <c r="BL136" s="14" t="s">
        <v>120</v>
      </c>
      <c r="BM136" s="221" t="s">
        <v>167</v>
      </c>
    </row>
    <row r="137" s="2" customFormat="1" ht="24.15" customHeight="1">
      <c r="A137" s="35"/>
      <c r="B137" s="36"/>
      <c r="C137" s="211" t="s">
        <v>168</v>
      </c>
      <c r="D137" s="211" t="s">
        <v>115</v>
      </c>
      <c r="E137" s="212" t="s">
        <v>169</v>
      </c>
      <c r="F137" s="213" t="s">
        <v>170</v>
      </c>
      <c r="G137" s="214" t="s">
        <v>166</v>
      </c>
      <c r="H137" s="216"/>
      <c r="I137" s="216"/>
      <c r="J137" s="215">
        <f>ROUND(I137*H137,3)</f>
        <v>0</v>
      </c>
      <c r="K137" s="213" t="s">
        <v>119</v>
      </c>
      <c r="L137" s="41"/>
      <c r="M137" s="217" t="s">
        <v>1</v>
      </c>
      <c r="N137" s="218" t="s">
        <v>40</v>
      </c>
      <c r="O137" s="88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120</v>
      </c>
      <c r="AT137" s="221" t="s">
        <v>115</v>
      </c>
      <c r="AU137" s="221" t="s">
        <v>111</v>
      </c>
      <c r="AY137" s="14" t="s">
        <v>112</v>
      </c>
      <c r="BE137" s="222">
        <f>IF(N137="základná",J137,0)</f>
        <v>0</v>
      </c>
      <c r="BF137" s="222">
        <f>IF(N137="znížená",J137,0)</f>
        <v>0</v>
      </c>
      <c r="BG137" s="222">
        <f>IF(N137="zákl. prenesená",J137,0)</f>
        <v>0</v>
      </c>
      <c r="BH137" s="222">
        <f>IF(N137="zníž. prenesená",J137,0)</f>
        <v>0</v>
      </c>
      <c r="BI137" s="222">
        <f>IF(N137="nulová",J137,0)</f>
        <v>0</v>
      </c>
      <c r="BJ137" s="14" t="s">
        <v>111</v>
      </c>
      <c r="BK137" s="223">
        <f>ROUND(I137*H137,3)</f>
        <v>0</v>
      </c>
      <c r="BL137" s="14" t="s">
        <v>120</v>
      </c>
      <c r="BM137" s="221" t="s">
        <v>171</v>
      </c>
    </row>
    <row r="138" s="12" customFormat="1" ht="22.8" customHeight="1">
      <c r="A138" s="12"/>
      <c r="B138" s="195"/>
      <c r="C138" s="196"/>
      <c r="D138" s="197" t="s">
        <v>73</v>
      </c>
      <c r="E138" s="209" t="s">
        <v>172</v>
      </c>
      <c r="F138" s="209" t="s">
        <v>173</v>
      </c>
      <c r="G138" s="196"/>
      <c r="H138" s="196"/>
      <c r="I138" s="199"/>
      <c r="J138" s="210">
        <f>BK138</f>
        <v>0</v>
      </c>
      <c r="K138" s="196"/>
      <c r="L138" s="201"/>
      <c r="M138" s="202"/>
      <c r="N138" s="203"/>
      <c r="O138" s="203"/>
      <c r="P138" s="204">
        <f>SUM(P139:P154)</f>
        <v>0</v>
      </c>
      <c r="Q138" s="203"/>
      <c r="R138" s="204">
        <f>SUM(R139:R154)</f>
        <v>1.3682200000000002</v>
      </c>
      <c r="S138" s="203"/>
      <c r="T138" s="205">
        <f>SUM(T139:T154)</f>
        <v>2.0049299999999999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6" t="s">
        <v>111</v>
      </c>
      <c r="AT138" s="207" t="s">
        <v>73</v>
      </c>
      <c r="AU138" s="207" t="s">
        <v>79</v>
      </c>
      <c r="AY138" s="206" t="s">
        <v>112</v>
      </c>
      <c r="BK138" s="208">
        <f>SUM(BK139:BK154)</f>
        <v>0</v>
      </c>
    </row>
    <row r="139" s="2" customFormat="1" ht="24.15" customHeight="1">
      <c r="A139" s="35"/>
      <c r="B139" s="36"/>
      <c r="C139" s="211" t="s">
        <v>174</v>
      </c>
      <c r="D139" s="211" t="s">
        <v>115</v>
      </c>
      <c r="E139" s="212" t="s">
        <v>175</v>
      </c>
      <c r="F139" s="213" t="s">
        <v>176</v>
      </c>
      <c r="G139" s="214" t="s">
        <v>118</v>
      </c>
      <c r="H139" s="215">
        <v>145</v>
      </c>
      <c r="I139" s="216"/>
      <c r="J139" s="215">
        <f>ROUND(I139*H139,3)</f>
        <v>0</v>
      </c>
      <c r="K139" s="213" t="s">
        <v>119</v>
      </c>
      <c r="L139" s="41"/>
      <c r="M139" s="217" t="s">
        <v>1</v>
      </c>
      <c r="N139" s="218" t="s">
        <v>40</v>
      </c>
      <c r="O139" s="88"/>
      <c r="P139" s="219">
        <f>O139*H139</f>
        <v>0</v>
      </c>
      <c r="Q139" s="219">
        <v>1.0000000000000001E-05</v>
      </c>
      <c r="R139" s="219">
        <f>Q139*H139</f>
        <v>0.0014500000000000001</v>
      </c>
      <c r="S139" s="219">
        <v>0.001</v>
      </c>
      <c r="T139" s="220">
        <f>S139*H139</f>
        <v>0.14499999999999999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120</v>
      </c>
      <c r="AT139" s="221" t="s">
        <v>115</v>
      </c>
      <c r="AU139" s="221" t="s">
        <v>111</v>
      </c>
      <c r="AY139" s="14" t="s">
        <v>112</v>
      </c>
      <c r="BE139" s="222">
        <f>IF(N139="základná",J139,0)</f>
        <v>0</v>
      </c>
      <c r="BF139" s="222">
        <f>IF(N139="znížená",J139,0)</f>
        <v>0</v>
      </c>
      <c r="BG139" s="222">
        <f>IF(N139="zákl. prenesená",J139,0)</f>
        <v>0</v>
      </c>
      <c r="BH139" s="222">
        <f>IF(N139="zníž. prenesená",J139,0)</f>
        <v>0</v>
      </c>
      <c r="BI139" s="222">
        <f>IF(N139="nulová",J139,0)</f>
        <v>0</v>
      </c>
      <c r="BJ139" s="14" t="s">
        <v>111</v>
      </c>
      <c r="BK139" s="223">
        <f>ROUND(I139*H139,3)</f>
        <v>0</v>
      </c>
      <c r="BL139" s="14" t="s">
        <v>120</v>
      </c>
      <c r="BM139" s="221" t="s">
        <v>177</v>
      </c>
    </row>
    <row r="140" s="2" customFormat="1" ht="24.15" customHeight="1">
      <c r="A140" s="35"/>
      <c r="B140" s="36"/>
      <c r="C140" s="211" t="s">
        <v>178</v>
      </c>
      <c r="D140" s="211" t="s">
        <v>115</v>
      </c>
      <c r="E140" s="212" t="s">
        <v>179</v>
      </c>
      <c r="F140" s="213" t="s">
        <v>180</v>
      </c>
      <c r="G140" s="214" t="s">
        <v>118</v>
      </c>
      <c r="H140" s="215">
        <v>182</v>
      </c>
      <c r="I140" s="216"/>
      <c r="J140" s="215">
        <f>ROUND(I140*H140,3)</f>
        <v>0</v>
      </c>
      <c r="K140" s="213" t="s">
        <v>119</v>
      </c>
      <c r="L140" s="41"/>
      <c r="M140" s="217" t="s">
        <v>1</v>
      </c>
      <c r="N140" s="218" t="s">
        <v>40</v>
      </c>
      <c r="O140" s="88"/>
      <c r="P140" s="219">
        <f>O140*H140</f>
        <v>0</v>
      </c>
      <c r="Q140" s="219">
        <v>2.0000000000000002E-05</v>
      </c>
      <c r="R140" s="219">
        <f>Q140*H140</f>
        <v>0.0036400000000000004</v>
      </c>
      <c r="S140" s="219">
        <v>0.0032000000000000002</v>
      </c>
      <c r="T140" s="220">
        <f>S140*H140</f>
        <v>0.58240000000000003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1" t="s">
        <v>120</v>
      </c>
      <c r="AT140" s="221" t="s">
        <v>115</v>
      </c>
      <c r="AU140" s="221" t="s">
        <v>111</v>
      </c>
      <c r="AY140" s="14" t="s">
        <v>112</v>
      </c>
      <c r="BE140" s="222">
        <f>IF(N140="základná",J140,0)</f>
        <v>0</v>
      </c>
      <c r="BF140" s="222">
        <f>IF(N140="znížená",J140,0)</f>
        <v>0</v>
      </c>
      <c r="BG140" s="222">
        <f>IF(N140="zákl. prenesená",J140,0)</f>
        <v>0</v>
      </c>
      <c r="BH140" s="222">
        <f>IF(N140="zníž. prenesená",J140,0)</f>
        <v>0</v>
      </c>
      <c r="BI140" s="222">
        <f>IF(N140="nulová",J140,0)</f>
        <v>0</v>
      </c>
      <c r="BJ140" s="14" t="s">
        <v>111</v>
      </c>
      <c r="BK140" s="223">
        <f>ROUND(I140*H140,3)</f>
        <v>0</v>
      </c>
      <c r="BL140" s="14" t="s">
        <v>120</v>
      </c>
      <c r="BM140" s="221" t="s">
        <v>181</v>
      </c>
    </row>
    <row r="141" s="2" customFormat="1" ht="24.15" customHeight="1">
      <c r="A141" s="35"/>
      <c r="B141" s="36"/>
      <c r="C141" s="211" t="s">
        <v>120</v>
      </c>
      <c r="D141" s="211" t="s">
        <v>115</v>
      </c>
      <c r="E141" s="212" t="s">
        <v>182</v>
      </c>
      <c r="F141" s="213" t="s">
        <v>183</v>
      </c>
      <c r="G141" s="214" t="s">
        <v>118</v>
      </c>
      <c r="H141" s="215">
        <v>129</v>
      </c>
      <c r="I141" s="216"/>
      <c r="J141" s="215">
        <f>ROUND(I141*H141,3)</f>
        <v>0</v>
      </c>
      <c r="K141" s="213" t="s">
        <v>119</v>
      </c>
      <c r="L141" s="41"/>
      <c r="M141" s="217" t="s">
        <v>1</v>
      </c>
      <c r="N141" s="218" t="s">
        <v>40</v>
      </c>
      <c r="O141" s="88"/>
      <c r="P141" s="219">
        <f>O141*H141</f>
        <v>0</v>
      </c>
      <c r="Q141" s="219">
        <v>6.0000000000000002E-05</v>
      </c>
      <c r="R141" s="219">
        <f>Q141*H141</f>
        <v>0.0077400000000000004</v>
      </c>
      <c r="S141" s="219">
        <v>0.0053200000000000001</v>
      </c>
      <c r="T141" s="220">
        <f>S141*H141</f>
        <v>0.68628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1" t="s">
        <v>120</v>
      </c>
      <c r="AT141" s="221" t="s">
        <v>115</v>
      </c>
      <c r="AU141" s="221" t="s">
        <v>111</v>
      </c>
      <c r="AY141" s="14" t="s">
        <v>112</v>
      </c>
      <c r="BE141" s="222">
        <f>IF(N141="základná",J141,0)</f>
        <v>0</v>
      </c>
      <c r="BF141" s="222">
        <f>IF(N141="znížená",J141,0)</f>
        <v>0</v>
      </c>
      <c r="BG141" s="222">
        <f>IF(N141="zákl. prenesená",J141,0)</f>
        <v>0</v>
      </c>
      <c r="BH141" s="222">
        <f>IF(N141="zníž. prenesená",J141,0)</f>
        <v>0</v>
      </c>
      <c r="BI141" s="222">
        <f>IF(N141="nulová",J141,0)</f>
        <v>0</v>
      </c>
      <c r="BJ141" s="14" t="s">
        <v>111</v>
      </c>
      <c r="BK141" s="223">
        <f>ROUND(I141*H141,3)</f>
        <v>0</v>
      </c>
      <c r="BL141" s="14" t="s">
        <v>120</v>
      </c>
      <c r="BM141" s="221" t="s">
        <v>184</v>
      </c>
    </row>
    <row r="142" s="2" customFormat="1" ht="24.15" customHeight="1">
      <c r="A142" s="35"/>
      <c r="B142" s="36"/>
      <c r="C142" s="211" t="s">
        <v>185</v>
      </c>
      <c r="D142" s="211" t="s">
        <v>115</v>
      </c>
      <c r="E142" s="212" t="s">
        <v>186</v>
      </c>
      <c r="F142" s="213" t="s">
        <v>187</v>
      </c>
      <c r="G142" s="214" t="s">
        <v>118</v>
      </c>
      <c r="H142" s="215">
        <v>125</v>
      </c>
      <c r="I142" s="216"/>
      <c r="J142" s="215">
        <f>ROUND(I142*H142,3)</f>
        <v>0</v>
      </c>
      <c r="K142" s="213" t="s">
        <v>119</v>
      </c>
      <c r="L142" s="41"/>
      <c r="M142" s="217" t="s">
        <v>1</v>
      </c>
      <c r="N142" s="218" t="s">
        <v>40</v>
      </c>
      <c r="O142" s="88"/>
      <c r="P142" s="219">
        <f>O142*H142</f>
        <v>0</v>
      </c>
      <c r="Q142" s="219">
        <v>5.0000000000000002E-05</v>
      </c>
      <c r="R142" s="219">
        <f>Q142*H142</f>
        <v>0.0062500000000000003</v>
      </c>
      <c r="S142" s="219">
        <v>0.0047299999999999998</v>
      </c>
      <c r="T142" s="220">
        <f>S142*H142</f>
        <v>0.59124999999999994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1" t="s">
        <v>120</v>
      </c>
      <c r="AT142" s="221" t="s">
        <v>115</v>
      </c>
      <c r="AU142" s="221" t="s">
        <v>111</v>
      </c>
      <c r="AY142" s="14" t="s">
        <v>112</v>
      </c>
      <c r="BE142" s="222">
        <f>IF(N142="základná",J142,0)</f>
        <v>0</v>
      </c>
      <c r="BF142" s="222">
        <f>IF(N142="znížená",J142,0)</f>
        <v>0</v>
      </c>
      <c r="BG142" s="222">
        <f>IF(N142="zákl. prenesená",J142,0)</f>
        <v>0</v>
      </c>
      <c r="BH142" s="222">
        <f>IF(N142="zníž. prenesená",J142,0)</f>
        <v>0</v>
      </c>
      <c r="BI142" s="222">
        <f>IF(N142="nulová",J142,0)</f>
        <v>0</v>
      </c>
      <c r="BJ142" s="14" t="s">
        <v>111</v>
      </c>
      <c r="BK142" s="223">
        <f>ROUND(I142*H142,3)</f>
        <v>0</v>
      </c>
      <c r="BL142" s="14" t="s">
        <v>120</v>
      </c>
      <c r="BM142" s="221" t="s">
        <v>188</v>
      </c>
    </row>
    <row r="143" s="2" customFormat="1" ht="37.8" customHeight="1">
      <c r="A143" s="35"/>
      <c r="B143" s="36"/>
      <c r="C143" s="211" t="s">
        <v>189</v>
      </c>
      <c r="D143" s="211" t="s">
        <v>115</v>
      </c>
      <c r="E143" s="212" t="s">
        <v>190</v>
      </c>
      <c r="F143" s="213" t="s">
        <v>191</v>
      </c>
      <c r="G143" s="214" t="s">
        <v>192</v>
      </c>
      <c r="H143" s="215">
        <v>2.3599999999999999</v>
      </c>
      <c r="I143" s="216"/>
      <c r="J143" s="215">
        <f>ROUND(I143*H143,3)</f>
        <v>0</v>
      </c>
      <c r="K143" s="213" t="s">
        <v>119</v>
      </c>
      <c r="L143" s="41"/>
      <c r="M143" s="217" t="s">
        <v>1</v>
      </c>
      <c r="N143" s="218" t="s">
        <v>40</v>
      </c>
      <c r="O143" s="88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120</v>
      </c>
      <c r="AT143" s="221" t="s">
        <v>115</v>
      </c>
      <c r="AU143" s="221" t="s">
        <v>111</v>
      </c>
      <c r="AY143" s="14" t="s">
        <v>112</v>
      </c>
      <c r="BE143" s="222">
        <f>IF(N143="základná",J143,0)</f>
        <v>0</v>
      </c>
      <c r="BF143" s="222">
        <f>IF(N143="znížená",J143,0)</f>
        <v>0</v>
      </c>
      <c r="BG143" s="222">
        <f>IF(N143="zákl. prenesená",J143,0)</f>
        <v>0</v>
      </c>
      <c r="BH143" s="222">
        <f>IF(N143="zníž. prenesená",J143,0)</f>
        <v>0</v>
      </c>
      <c r="BI143" s="222">
        <f>IF(N143="nulová",J143,0)</f>
        <v>0</v>
      </c>
      <c r="BJ143" s="14" t="s">
        <v>111</v>
      </c>
      <c r="BK143" s="223">
        <f>ROUND(I143*H143,3)</f>
        <v>0</v>
      </c>
      <c r="BL143" s="14" t="s">
        <v>120</v>
      </c>
      <c r="BM143" s="221" t="s">
        <v>193</v>
      </c>
    </row>
    <row r="144" s="2" customFormat="1" ht="24.15" customHeight="1">
      <c r="A144" s="35"/>
      <c r="B144" s="36"/>
      <c r="C144" s="211" t="s">
        <v>194</v>
      </c>
      <c r="D144" s="211" t="s">
        <v>115</v>
      </c>
      <c r="E144" s="212" t="s">
        <v>195</v>
      </c>
      <c r="F144" s="213" t="s">
        <v>196</v>
      </c>
      <c r="G144" s="214" t="s">
        <v>118</v>
      </c>
      <c r="H144" s="215">
        <v>150</v>
      </c>
      <c r="I144" s="216"/>
      <c r="J144" s="215">
        <f>ROUND(I144*H144,3)</f>
        <v>0</v>
      </c>
      <c r="K144" s="213" t="s">
        <v>119</v>
      </c>
      <c r="L144" s="41"/>
      <c r="M144" s="217" t="s">
        <v>1</v>
      </c>
      <c r="N144" s="218" t="s">
        <v>40</v>
      </c>
      <c r="O144" s="88"/>
      <c r="P144" s="219">
        <f>O144*H144</f>
        <v>0</v>
      </c>
      <c r="Q144" s="219">
        <v>0.00081999999999999998</v>
      </c>
      <c r="R144" s="219">
        <f>Q144*H144</f>
        <v>0.123</v>
      </c>
      <c r="S144" s="219">
        <v>0</v>
      </c>
      <c r="T144" s="22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1" t="s">
        <v>120</v>
      </c>
      <c r="AT144" s="221" t="s">
        <v>115</v>
      </c>
      <c r="AU144" s="221" t="s">
        <v>111</v>
      </c>
      <c r="AY144" s="14" t="s">
        <v>112</v>
      </c>
      <c r="BE144" s="222">
        <f>IF(N144="základná",J144,0)</f>
        <v>0</v>
      </c>
      <c r="BF144" s="222">
        <f>IF(N144="znížená",J144,0)</f>
        <v>0</v>
      </c>
      <c r="BG144" s="222">
        <f>IF(N144="zákl. prenesená",J144,0)</f>
        <v>0</v>
      </c>
      <c r="BH144" s="222">
        <f>IF(N144="zníž. prenesená",J144,0)</f>
        <v>0</v>
      </c>
      <c r="BI144" s="222">
        <f>IF(N144="nulová",J144,0)</f>
        <v>0</v>
      </c>
      <c r="BJ144" s="14" t="s">
        <v>111</v>
      </c>
      <c r="BK144" s="223">
        <f>ROUND(I144*H144,3)</f>
        <v>0</v>
      </c>
      <c r="BL144" s="14" t="s">
        <v>120</v>
      </c>
      <c r="BM144" s="221" t="s">
        <v>197</v>
      </c>
    </row>
    <row r="145" s="2" customFormat="1" ht="24.15" customHeight="1">
      <c r="A145" s="35"/>
      <c r="B145" s="36"/>
      <c r="C145" s="211" t="s">
        <v>7</v>
      </c>
      <c r="D145" s="211" t="s">
        <v>115</v>
      </c>
      <c r="E145" s="212" t="s">
        <v>198</v>
      </c>
      <c r="F145" s="213" t="s">
        <v>199</v>
      </c>
      <c r="G145" s="214" t="s">
        <v>118</v>
      </c>
      <c r="H145" s="215">
        <v>130</v>
      </c>
      <c r="I145" s="216"/>
      <c r="J145" s="215">
        <f>ROUND(I145*H145,3)</f>
        <v>0</v>
      </c>
      <c r="K145" s="213" t="s">
        <v>119</v>
      </c>
      <c r="L145" s="41"/>
      <c r="M145" s="217" t="s">
        <v>1</v>
      </c>
      <c r="N145" s="218" t="s">
        <v>40</v>
      </c>
      <c r="O145" s="88"/>
      <c r="P145" s="219">
        <f>O145*H145</f>
        <v>0</v>
      </c>
      <c r="Q145" s="219">
        <v>0.0011800000000000001</v>
      </c>
      <c r="R145" s="219">
        <f>Q145*H145</f>
        <v>0.15340000000000001</v>
      </c>
      <c r="S145" s="219">
        <v>0</v>
      </c>
      <c r="T145" s="22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120</v>
      </c>
      <c r="AT145" s="221" t="s">
        <v>115</v>
      </c>
      <c r="AU145" s="221" t="s">
        <v>111</v>
      </c>
      <c r="AY145" s="14" t="s">
        <v>112</v>
      </c>
      <c r="BE145" s="222">
        <f>IF(N145="základná",J145,0)</f>
        <v>0</v>
      </c>
      <c r="BF145" s="222">
        <f>IF(N145="znížená",J145,0)</f>
        <v>0</v>
      </c>
      <c r="BG145" s="222">
        <f>IF(N145="zákl. prenesená",J145,0)</f>
        <v>0</v>
      </c>
      <c r="BH145" s="222">
        <f>IF(N145="zníž. prenesená",J145,0)</f>
        <v>0</v>
      </c>
      <c r="BI145" s="222">
        <f>IF(N145="nulová",J145,0)</f>
        <v>0</v>
      </c>
      <c r="BJ145" s="14" t="s">
        <v>111</v>
      </c>
      <c r="BK145" s="223">
        <f>ROUND(I145*H145,3)</f>
        <v>0</v>
      </c>
      <c r="BL145" s="14" t="s">
        <v>120</v>
      </c>
      <c r="BM145" s="221" t="s">
        <v>200</v>
      </c>
    </row>
    <row r="146" s="2" customFormat="1" ht="24.15" customHeight="1">
      <c r="A146" s="35"/>
      <c r="B146" s="36"/>
      <c r="C146" s="211" t="s">
        <v>201</v>
      </c>
      <c r="D146" s="211" t="s">
        <v>115</v>
      </c>
      <c r="E146" s="212" t="s">
        <v>202</v>
      </c>
      <c r="F146" s="213" t="s">
        <v>203</v>
      </c>
      <c r="G146" s="214" t="s">
        <v>118</v>
      </c>
      <c r="H146" s="215">
        <v>232</v>
      </c>
      <c r="I146" s="216"/>
      <c r="J146" s="215">
        <f>ROUND(I146*H146,3)</f>
        <v>0</v>
      </c>
      <c r="K146" s="213" t="s">
        <v>119</v>
      </c>
      <c r="L146" s="41"/>
      <c r="M146" s="217" t="s">
        <v>1</v>
      </c>
      <c r="N146" s="218" t="s">
        <v>40</v>
      </c>
      <c r="O146" s="88"/>
      <c r="P146" s="219">
        <f>O146*H146</f>
        <v>0</v>
      </c>
      <c r="Q146" s="219">
        <v>0.0015</v>
      </c>
      <c r="R146" s="219">
        <f>Q146*H146</f>
        <v>0.34800000000000003</v>
      </c>
      <c r="S146" s="219">
        <v>0</v>
      </c>
      <c r="T146" s="22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1" t="s">
        <v>120</v>
      </c>
      <c r="AT146" s="221" t="s">
        <v>115</v>
      </c>
      <c r="AU146" s="221" t="s">
        <v>111</v>
      </c>
      <c r="AY146" s="14" t="s">
        <v>112</v>
      </c>
      <c r="BE146" s="222">
        <f>IF(N146="základná",J146,0)</f>
        <v>0</v>
      </c>
      <c r="BF146" s="222">
        <f>IF(N146="znížená",J146,0)</f>
        <v>0</v>
      </c>
      <c r="BG146" s="222">
        <f>IF(N146="zákl. prenesená",J146,0)</f>
        <v>0</v>
      </c>
      <c r="BH146" s="222">
        <f>IF(N146="zníž. prenesená",J146,0)</f>
        <v>0</v>
      </c>
      <c r="BI146" s="222">
        <f>IF(N146="nulová",J146,0)</f>
        <v>0</v>
      </c>
      <c r="BJ146" s="14" t="s">
        <v>111</v>
      </c>
      <c r="BK146" s="223">
        <f>ROUND(I146*H146,3)</f>
        <v>0</v>
      </c>
      <c r="BL146" s="14" t="s">
        <v>120</v>
      </c>
      <c r="BM146" s="221" t="s">
        <v>204</v>
      </c>
    </row>
    <row r="147" s="2" customFormat="1" ht="24.15" customHeight="1">
      <c r="A147" s="35"/>
      <c r="B147" s="36"/>
      <c r="C147" s="211" t="s">
        <v>205</v>
      </c>
      <c r="D147" s="211" t="s">
        <v>115</v>
      </c>
      <c r="E147" s="212" t="s">
        <v>206</v>
      </c>
      <c r="F147" s="213" t="s">
        <v>207</v>
      </c>
      <c r="G147" s="214" t="s">
        <v>118</v>
      </c>
      <c r="H147" s="215">
        <v>193</v>
      </c>
      <c r="I147" s="216"/>
      <c r="J147" s="215">
        <f>ROUND(I147*H147,3)</f>
        <v>0</v>
      </c>
      <c r="K147" s="213" t="s">
        <v>119</v>
      </c>
      <c r="L147" s="41"/>
      <c r="M147" s="217" t="s">
        <v>1</v>
      </c>
      <c r="N147" s="218" t="s">
        <v>40</v>
      </c>
      <c r="O147" s="88"/>
      <c r="P147" s="219">
        <f>O147*H147</f>
        <v>0</v>
      </c>
      <c r="Q147" s="219">
        <v>0.00191</v>
      </c>
      <c r="R147" s="219">
        <f>Q147*H147</f>
        <v>0.36863000000000001</v>
      </c>
      <c r="S147" s="219">
        <v>0</v>
      </c>
      <c r="T147" s="22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120</v>
      </c>
      <c r="AT147" s="221" t="s">
        <v>115</v>
      </c>
      <c r="AU147" s="221" t="s">
        <v>111</v>
      </c>
      <c r="AY147" s="14" t="s">
        <v>112</v>
      </c>
      <c r="BE147" s="222">
        <f>IF(N147="základná",J147,0)</f>
        <v>0</v>
      </c>
      <c r="BF147" s="222">
        <f>IF(N147="znížená",J147,0)</f>
        <v>0</v>
      </c>
      <c r="BG147" s="222">
        <f>IF(N147="zákl. prenesená",J147,0)</f>
        <v>0</v>
      </c>
      <c r="BH147" s="222">
        <f>IF(N147="zníž. prenesená",J147,0)</f>
        <v>0</v>
      </c>
      <c r="BI147" s="222">
        <f>IF(N147="nulová",J147,0)</f>
        <v>0</v>
      </c>
      <c r="BJ147" s="14" t="s">
        <v>111</v>
      </c>
      <c r="BK147" s="223">
        <f>ROUND(I147*H147,3)</f>
        <v>0</v>
      </c>
      <c r="BL147" s="14" t="s">
        <v>120</v>
      </c>
      <c r="BM147" s="221" t="s">
        <v>208</v>
      </c>
    </row>
    <row r="148" s="2" customFormat="1" ht="24.15" customHeight="1">
      <c r="A148" s="35"/>
      <c r="B148" s="36"/>
      <c r="C148" s="211" t="s">
        <v>209</v>
      </c>
      <c r="D148" s="211" t="s">
        <v>115</v>
      </c>
      <c r="E148" s="212" t="s">
        <v>210</v>
      </c>
      <c r="F148" s="213" t="s">
        <v>211</v>
      </c>
      <c r="G148" s="214" t="s">
        <v>118</v>
      </c>
      <c r="H148" s="215">
        <v>106</v>
      </c>
      <c r="I148" s="216"/>
      <c r="J148" s="215">
        <f>ROUND(I148*H148,3)</f>
        <v>0</v>
      </c>
      <c r="K148" s="213" t="s">
        <v>119</v>
      </c>
      <c r="L148" s="41"/>
      <c r="M148" s="217" t="s">
        <v>1</v>
      </c>
      <c r="N148" s="218" t="s">
        <v>40</v>
      </c>
      <c r="O148" s="88"/>
      <c r="P148" s="219">
        <f>O148*H148</f>
        <v>0</v>
      </c>
      <c r="Q148" s="219">
        <v>0.0022200000000000002</v>
      </c>
      <c r="R148" s="219">
        <f>Q148*H148</f>
        <v>0.23532000000000003</v>
      </c>
      <c r="S148" s="219">
        <v>0</v>
      </c>
      <c r="T148" s="22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1" t="s">
        <v>120</v>
      </c>
      <c r="AT148" s="221" t="s">
        <v>115</v>
      </c>
      <c r="AU148" s="221" t="s">
        <v>111</v>
      </c>
      <c r="AY148" s="14" t="s">
        <v>112</v>
      </c>
      <c r="BE148" s="222">
        <f>IF(N148="základná",J148,0)</f>
        <v>0</v>
      </c>
      <c r="BF148" s="222">
        <f>IF(N148="znížená",J148,0)</f>
        <v>0</v>
      </c>
      <c r="BG148" s="222">
        <f>IF(N148="zákl. prenesená",J148,0)</f>
        <v>0</v>
      </c>
      <c r="BH148" s="222">
        <f>IF(N148="zníž. prenesená",J148,0)</f>
        <v>0</v>
      </c>
      <c r="BI148" s="222">
        <f>IF(N148="nulová",J148,0)</f>
        <v>0</v>
      </c>
      <c r="BJ148" s="14" t="s">
        <v>111</v>
      </c>
      <c r="BK148" s="223">
        <f>ROUND(I148*H148,3)</f>
        <v>0</v>
      </c>
      <c r="BL148" s="14" t="s">
        <v>120</v>
      </c>
      <c r="BM148" s="221" t="s">
        <v>212</v>
      </c>
    </row>
    <row r="149" s="2" customFormat="1" ht="24.15" customHeight="1">
      <c r="A149" s="35"/>
      <c r="B149" s="36"/>
      <c r="C149" s="211" t="s">
        <v>213</v>
      </c>
      <c r="D149" s="211" t="s">
        <v>115</v>
      </c>
      <c r="E149" s="212" t="s">
        <v>214</v>
      </c>
      <c r="F149" s="213" t="s">
        <v>215</v>
      </c>
      <c r="G149" s="214" t="s">
        <v>118</v>
      </c>
      <c r="H149" s="215">
        <v>3</v>
      </c>
      <c r="I149" s="216"/>
      <c r="J149" s="215">
        <f>ROUND(I149*H149,3)</f>
        <v>0</v>
      </c>
      <c r="K149" s="213" t="s">
        <v>119</v>
      </c>
      <c r="L149" s="41"/>
      <c r="M149" s="217" t="s">
        <v>1</v>
      </c>
      <c r="N149" s="218" t="s">
        <v>40</v>
      </c>
      <c r="O149" s="88"/>
      <c r="P149" s="219">
        <f>O149*H149</f>
        <v>0</v>
      </c>
      <c r="Q149" s="219">
        <v>0.0028500000000000001</v>
      </c>
      <c r="R149" s="219">
        <f>Q149*H149</f>
        <v>0.0085500000000000003</v>
      </c>
      <c r="S149" s="219">
        <v>0</v>
      </c>
      <c r="T149" s="22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1" t="s">
        <v>120</v>
      </c>
      <c r="AT149" s="221" t="s">
        <v>115</v>
      </c>
      <c r="AU149" s="221" t="s">
        <v>111</v>
      </c>
      <c r="AY149" s="14" t="s">
        <v>112</v>
      </c>
      <c r="BE149" s="222">
        <f>IF(N149="základná",J149,0)</f>
        <v>0</v>
      </c>
      <c r="BF149" s="222">
        <f>IF(N149="znížená",J149,0)</f>
        <v>0</v>
      </c>
      <c r="BG149" s="222">
        <f>IF(N149="zákl. prenesená",J149,0)</f>
        <v>0</v>
      </c>
      <c r="BH149" s="222">
        <f>IF(N149="zníž. prenesená",J149,0)</f>
        <v>0</v>
      </c>
      <c r="BI149" s="222">
        <f>IF(N149="nulová",J149,0)</f>
        <v>0</v>
      </c>
      <c r="BJ149" s="14" t="s">
        <v>111</v>
      </c>
      <c r="BK149" s="223">
        <f>ROUND(I149*H149,3)</f>
        <v>0</v>
      </c>
      <c r="BL149" s="14" t="s">
        <v>120</v>
      </c>
      <c r="BM149" s="221" t="s">
        <v>216</v>
      </c>
    </row>
    <row r="150" s="2" customFormat="1" ht="24.15" customHeight="1">
      <c r="A150" s="35"/>
      <c r="B150" s="36"/>
      <c r="C150" s="211" t="s">
        <v>217</v>
      </c>
      <c r="D150" s="211" t="s">
        <v>115</v>
      </c>
      <c r="E150" s="212" t="s">
        <v>218</v>
      </c>
      <c r="F150" s="213" t="s">
        <v>219</v>
      </c>
      <c r="G150" s="214" t="s">
        <v>118</v>
      </c>
      <c r="H150" s="215">
        <v>23</v>
      </c>
      <c r="I150" s="216"/>
      <c r="J150" s="215">
        <f>ROUND(I150*H150,3)</f>
        <v>0</v>
      </c>
      <c r="K150" s="213" t="s">
        <v>119</v>
      </c>
      <c r="L150" s="41"/>
      <c r="M150" s="217" t="s">
        <v>1</v>
      </c>
      <c r="N150" s="218" t="s">
        <v>40</v>
      </c>
      <c r="O150" s="88"/>
      <c r="P150" s="219">
        <f>O150*H150</f>
        <v>0</v>
      </c>
      <c r="Q150" s="219">
        <v>0.0048799999999999998</v>
      </c>
      <c r="R150" s="219">
        <f>Q150*H150</f>
        <v>0.11223999999999999</v>
      </c>
      <c r="S150" s="219">
        <v>0</v>
      </c>
      <c r="T150" s="22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1" t="s">
        <v>120</v>
      </c>
      <c r="AT150" s="221" t="s">
        <v>115</v>
      </c>
      <c r="AU150" s="221" t="s">
        <v>111</v>
      </c>
      <c r="AY150" s="14" t="s">
        <v>112</v>
      </c>
      <c r="BE150" s="222">
        <f>IF(N150="základná",J150,0)</f>
        <v>0</v>
      </c>
      <c r="BF150" s="222">
        <f>IF(N150="znížená",J150,0)</f>
        <v>0</v>
      </c>
      <c r="BG150" s="222">
        <f>IF(N150="zákl. prenesená",J150,0)</f>
        <v>0</v>
      </c>
      <c r="BH150" s="222">
        <f>IF(N150="zníž. prenesená",J150,0)</f>
        <v>0</v>
      </c>
      <c r="BI150" s="222">
        <f>IF(N150="nulová",J150,0)</f>
        <v>0</v>
      </c>
      <c r="BJ150" s="14" t="s">
        <v>111</v>
      </c>
      <c r="BK150" s="223">
        <f>ROUND(I150*H150,3)</f>
        <v>0</v>
      </c>
      <c r="BL150" s="14" t="s">
        <v>120</v>
      </c>
      <c r="BM150" s="221" t="s">
        <v>220</v>
      </c>
    </row>
    <row r="151" s="2" customFormat="1" ht="24.15" customHeight="1">
      <c r="A151" s="35"/>
      <c r="B151" s="36"/>
      <c r="C151" s="211" t="s">
        <v>221</v>
      </c>
      <c r="D151" s="211" t="s">
        <v>115</v>
      </c>
      <c r="E151" s="212" t="s">
        <v>222</v>
      </c>
      <c r="F151" s="213" t="s">
        <v>223</v>
      </c>
      <c r="G151" s="214" t="s">
        <v>118</v>
      </c>
      <c r="H151" s="215">
        <v>705</v>
      </c>
      <c r="I151" s="216"/>
      <c r="J151" s="215">
        <f>ROUND(I151*H151,3)</f>
        <v>0</v>
      </c>
      <c r="K151" s="213" t="s">
        <v>119</v>
      </c>
      <c r="L151" s="41"/>
      <c r="M151" s="217" t="s">
        <v>1</v>
      </c>
      <c r="N151" s="218" t="s">
        <v>40</v>
      </c>
      <c r="O151" s="88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1" t="s">
        <v>120</v>
      </c>
      <c r="AT151" s="221" t="s">
        <v>115</v>
      </c>
      <c r="AU151" s="221" t="s">
        <v>111</v>
      </c>
      <c r="AY151" s="14" t="s">
        <v>112</v>
      </c>
      <c r="BE151" s="222">
        <f>IF(N151="základná",J151,0)</f>
        <v>0</v>
      </c>
      <c r="BF151" s="222">
        <f>IF(N151="znížená",J151,0)</f>
        <v>0</v>
      </c>
      <c r="BG151" s="222">
        <f>IF(N151="zákl. prenesená",J151,0)</f>
        <v>0</v>
      </c>
      <c r="BH151" s="222">
        <f>IF(N151="zníž. prenesená",J151,0)</f>
        <v>0</v>
      </c>
      <c r="BI151" s="222">
        <f>IF(N151="nulová",J151,0)</f>
        <v>0</v>
      </c>
      <c r="BJ151" s="14" t="s">
        <v>111</v>
      </c>
      <c r="BK151" s="223">
        <f>ROUND(I151*H151,3)</f>
        <v>0</v>
      </c>
      <c r="BL151" s="14" t="s">
        <v>120</v>
      </c>
      <c r="BM151" s="221" t="s">
        <v>224</v>
      </c>
    </row>
    <row r="152" s="2" customFormat="1" ht="24.15" customHeight="1">
      <c r="A152" s="35"/>
      <c r="B152" s="36"/>
      <c r="C152" s="211" t="s">
        <v>225</v>
      </c>
      <c r="D152" s="211" t="s">
        <v>115</v>
      </c>
      <c r="E152" s="212" t="s">
        <v>226</v>
      </c>
      <c r="F152" s="213" t="s">
        <v>227</v>
      </c>
      <c r="G152" s="214" t="s">
        <v>118</v>
      </c>
      <c r="H152" s="215">
        <v>132</v>
      </c>
      <c r="I152" s="216"/>
      <c r="J152" s="215">
        <f>ROUND(I152*H152,3)</f>
        <v>0</v>
      </c>
      <c r="K152" s="213" t="s">
        <v>119</v>
      </c>
      <c r="L152" s="41"/>
      <c r="M152" s="217" t="s">
        <v>1</v>
      </c>
      <c r="N152" s="218" t="s">
        <v>40</v>
      </c>
      <c r="O152" s="88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1" t="s">
        <v>120</v>
      </c>
      <c r="AT152" s="221" t="s">
        <v>115</v>
      </c>
      <c r="AU152" s="221" t="s">
        <v>111</v>
      </c>
      <c r="AY152" s="14" t="s">
        <v>112</v>
      </c>
      <c r="BE152" s="222">
        <f>IF(N152="základná",J152,0)</f>
        <v>0</v>
      </c>
      <c r="BF152" s="222">
        <f>IF(N152="znížená",J152,0)</f>
        <v>0</v>
      </c>
      <c r="BG152" s="222">
        <f>IF(N152="zákl. prenesená",J152,0)</f>
        <v>0</v>
      </c>
      <c r="BH152" s="222">
        <f>IF(N152="zníž. prenesená",J152,0)</f>
        <v>0</v>
      </c>
      <c r="BI152" s="222">
        <f>IF(N152="nulová",J152,0)</f>
        <v>0</v>
      </c>
      <c r="BJ152" s="14" t="s">
        <v>111</v>
      </c>
      <c r="BK152" s="223">
        <f>ROUND(I152*H152,3)</f>
        <v>0</v>
      </c>
      <c r="BL152" s="14" t="s">
        <v>120</v>
      </c>
      <c r="BM152" s="221" t="s">
        <v>228</v>
      </c>
    </row>
    <row r="153" s="2" customFormat="1" ht="24.15" customHeight="1">
      <c r="A153" s="35"/>
      <c r="B153" s="36"/>
      <c r="C153" s="211" t="s">
        <v>229</v>
      </c>
      <c r="D153" s="211" t="s">
        <v>115</v>
      </c>
      <c r="E153" s="212" t="s">
        <v>230</v>
      </c>
      <c r="F153" s="213" t="s">
        <v>231</v>
      </c>
      <c r="G153" s="214" t="s">
        <v>166</v>
      </c>
      <c r="H153" s="216"/>
      <c r="I153" s="216"/>
      <c r="J153" s="215">
        <f>ROUND(I153*H153,3)</f>
        <v>0</v>
      </c>
      <c r="K153" s="213" t="s">
        <v>119</v>
      </c>
      <c r="L153" s="41"/>
      <c r="M153" s="217" t="s">
        <v>1</v>
      </c>
      <c r="N153" s="218" t="s">
        <v>40</v>
      </c>
      <c r="O153" s="88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1" t="s">
        <v>120</v>
      </c>
      <c r="AT153" s="221" t="s">
        <v>115</v>
      </c>
      <c r="AU153" s="221" t="s">
        <v>111</v>
      </c>
      <c r="AY153" s="14" t="s">
        <v>112</v>
      </c>
      <c r="BE153" s="222">
        <f>IF(N153="základná",J153,0)</f>
        <v>0</v>
      </c>
      <c r="BF153" s="222">
        <f>IF(N153="znížená",J153,0)</f>
        <v>0</v>
      </c>
      <c r="BG153" s="222">
        <f>IF(N153="zákl. prenesená",J153,0)</f>
        <v>0</v>
      </c>
      <c r="BH153" s="222">
        <f>IF(N153="zníž. prenesená",J153,0)</f>
        <v>0</v>
      </c>
      <c r="BI153" s="222">
        <f>IF(N153="nulová",J153,0)</f>
        <v>0</v>
      </c>
      <c r="BJ153" s="14" t="s">
        <v>111</v>
      </c>
      <c r="BK153" s="223">
        <f>ROUND(I153*H153,3)</f>
        <v>0</v>
      </c>
      <c r="BL153" s="14" t="s">
        <v>120</v>
      </c>
      <c r="BM153" s="221" t="s">
        <v>232</v>
      </c>
    </row>
    <row r="154" s="2" customFormat="1" ht="24.15" customHeight="1">
      <c r="A154" s="35"/>
      <c r="B154" s="36"/>
      <c r="C154" s="211" t="s">
        <v>233</v>
      </c>
      <c r="D154" s="211" t="s">
        <v>115</v>
      </c>
      <c r="E154" s="212" t="s">
        <v>234</v>
      </c>
      <c r="F154" s="213" t="s">
        <v>235</v>
      </c>
      <c r="G154" s="214" t="s">
        <v>166</v>
      </c>
      <c r="H154" s="216"/>
      <c r="I154" s="216"/>
      <c r="J154" s="215">
        <f>ROUND(I154*H154,3)</f>
        <v>0</v>
      </c>
      <c r="K154" s="213" t="s">
        <v>119</v>
      </c>
      <c r="L154" s="41"/>
      <c r="M154" s="217" t="s">
        <v>1</v>
      </c>
      <c r="N154" s="218" t="s">
        <v>40</v>
      </c>
      <c r="O154" s="88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1" t="s">
        <v>120</v>
      </c>
      <c r="AT154" s="221" t="s">
        <v>115</v>
      </c>
      <c r="AU154" s="221" t="s">
        <v>111</v>
      </c>
      <c r="AY154" s="14" t="s">
        <v>112</v>
      </c>
      <c r="BE154" s="222">
        <f>IF(N154="základná",J154,0)</f>
        <v>0</v>
      </c>
      <c r="BF154" s="222">
        <f>IF(N154="znížená",J154,0)</f>
        <v>0</v>
      </c>
      <c r="BG154" s="222">
        <f>IF(N154="zákl. prenesená",J154,0)</f>
        <v>0</v>
      </c>
      <c r="BH154" s="222">
        <f>IF(N154="zníž. prenesená",J154,0)</f>
        <v>0</v>
      </c>
      <c r="BI154" s="222">
        <f>IF(N154="nulová",J154,0)</f>
        <v>0</v>
      </c>
      <c r="BJ154" s="14" t="s">
        <v>111</v>
      </c>
      <c r="BK154" s="223">
        <f>ROUND(I154*H154,3)</f>
        <v>0</v>
      </c>
      <c r="BL154" s="14" t="s">
        <v>120</v>
      </c>
      <c r="BM154" s="221" t="s">
        <v>236</v>
      </c>
    </row>
    <row r="155" s="12" customFormat="1" ht="22.8" customHeight="1">
      <c r="A155" s="12"/>
      <c r="B155" s="195"/>
      <c r="C155" s="196"/>
      <c r="D155" s="197" t="s">
        <v>73</v>
      </c>
      <c r="E155" s="209" t="s">
        <v>237</v>
      </c>
      <c r="F155" s="209" t="s">
        <v>238</v>
      </c>
      <c r="G155" s="196"/>
      <c r="H155" s="196"/>
      <c r="I155" s="199"/>
      <c r="J155" s="210">
        <f>BK155</f>
        <v>0</v>
      </c>
      <c r="K155" s="196"/>
      <c r="L155" s="201"/>
      <c r="M155" s="202"/>
      <c r="N155" s="203"/>
      <c r="O155" s="203"/>
      <c r="P155" s="204">
        <f>SUM(P156:P167)</f>
        <v>0</v>
      </c>
      <c r="Q155" s="203"/>
      <c r="R155" s="204">
        <f>SUM(R156:R167)</f>
        <v>0.029820000000000006</v>
      </c>
      <c r="S155" s="203"/>
      <c r="T155" s="205">
        <f>SUM(T156:T167)</f>
        <v>0.036900000000000002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6" t="s">
        <v>111</v>
      </c>
      <c r="AT155" s="207" t="s">
        <v>73</v>
      </c>
      <c r="AU155" s="207" t="s">
        <v>79</v>
      </c>
      <c r="AY155" s="206" t="s">
        <v>112</v>
      </c>
      <c r="BK155" s="208">
        <f>SUM(BK156:BK167)</f>
        <v>0</v>
      </c>
    </row>
    <row r="156" s="2" customFormat="1" ht="24.15" customHeight="1">
      <c r="A156" s="35"/>
      <c r="B156" s="36"/>
      <c r="C156" s="211" t="s">
        <v>239</v>
      </c>
      <c r="D156" s="211" t="s">
        <v>115</v>
      </c>
      <c r="E156" s="212" t="s">
        <v>240</v>
      </c>
      <c r="F156" s="213" t="s">
        <v>241</v>
      </c>
      <c r="G156" s="214" t="s">
        <v>242</v>
      </c>
      <c r="H156" s="215">
        <v>82</v>
      </c>
      <c r="I156" s="216"/>
      <c r="J156" s="215">
        <f>ROUND(I156*H156,3)</f>
        <v>0</v>
      </c>
      <c r="K156" s="213" t="s">
        <v>119</v>
      </c>
      <c r="L156" s="41"/>
      <c r="M156" s="217" t="s">
        <v>1</v>
      </c>
      <c r="N156" s="218" t="s">
        <v>40</v>
      </c>
      <c r="O156" s="88"/>
      <c r="P156" s="219">
        <f>O156*H156</f>
        <v>0</v>
      </c>
      <c r="Q156" s="219">
        <v>9.0000000000000006E-05</v>
      </c>
      <c r="R156" s="219">
        <f>Q156*H156</f>
        <v>0.0073800000000000003</v>
      </c>
      <c r="S156" s="219">
        <v>0.00044999999999999999</v>
      </c>
      <c r="T156" s="220">
        <f>S156*H156</f>
        <v>0.036900000000000002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1" t="s">
        <v>120</v>
      </c>
      <c r="AT156" s="221" t="s">
        <v>115</v>
      </c>
      <c r="AU156" s="221" t="s">
        <v>111</v>
      </c>
      <c r="AY156" s="14" t="s">
        <v>112</v>
      </c>
      <c r="BE156" s="222">
        <f>IF(N156="základná",J156,0)</f>
        <v>0</v>
      </c>
      <c r="BF156" s="222">
        <f>IF(N156="znížená",J156,0)</f>
        <v>0</v>
      </c>
      <c r="BG156" s="222">
        <f>IF(N156="zákl. prenesená",J156,0)</f>
        <v>0</v>
      </c>
      <c r="BH156" s="222">
        <f>IF(N156="zníž. prenesená",J156,0)</f>
        <v>0</v>
      </c>
      <c r="BI156" s="222">
        <f>IF(N156="nulová",J156,0)</f>
        <v>0</v>
      </c>
      <c r="BJ156" s="14" t="s">
        <v>111</v>
      </c>
      <c r="BK156" s="223">
        <f>ROUND(I156*H156,3)</f>
        <v>0</v>
      </c>
      <c r="BL156" s="14" t="s">
        <v>120</v>
      </c>
      <c r="BM156" s="221" t="s">
        <v>243</v>
      </c>
    </row>
    <row r="157" s="2" customFormat="1" ht="24.15" customHeight="1">
      <c r="A157" s="35"/>
      <c r="B157" s="36"/>
      <c r="C157" s="211" t="s">
        <v>244</v>
      </c>
      <c r="D157" s="211" t="s">
        <v>115</v>
      </c>
      <c r="E157" s="212" t="s">
        <v>245</v>
      </c>
      <c r="F157" s="213" t="s">
        <v>246</v>
      </c>
      <c r="G157" s="214" t="s">
        <v>192</v>
      </c>
      <c r="H157" s="215">
        <v>1.5089999999999999</v>
      </c>
      <c r="I157" s="216"/>
      <c r="J157" s="215">
        <f>ROUND(I157*H157,3)</f>
        <v>0</v>
      </c>
      <c r="K157" s="213" t="s">
        <v>119</v>
      </c>
      <c r="L157" s="41"/>
      <c r="M157" s="217" t="s">
        <v>1</v>
      </c>
      <c r="N157" s="218" t="s">
        <v>40</v>
      </c>
      <c r="O157" s="88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1" t="s">
        <v>120</v>
      </c>
      <c r="AT157" s="221" t="s">
        <v>115</v>
      </c>
      <c r="AU157" s="221" t="s">
        <v>111</v>
      </c>
      <c r="AY157" s="14" t="s">
        <v>112</v>
      </c>
      <c r="BE157" s="222">
        <f>IF(N157="základná",J157,0)</f>
        <v>0</v>
      </c>
      <c r="BF157" s="222">
        <f>IF(N157="znížená",J157,0)</f>
        <v>0</v>
      </c>
      <c r="BG157" s="222">
        <f>IF(N157="zákl. prenesená",J157,0)</f>
        <v>0</v>
      </c>
      <c r="BH157" s="222">
        <f>IF(N157="zníž. prenesená",J157,0)</f>
        <v>0</v>
      </c>
      <c r="BI157" s="222">
        <f>IF(N157="nulová",J157,0)</f>
        <v>0</v>
      </c>
      <c r="BJ157" s="14" t="s">
        <v>111</v>
      </c>
      <c r="BK157" s="223">
        <f>ROUND(I157*H157,3)</f>
        <v>0</v>
      </c>
      <c r="BL157" s="14" t="s">
        <v>120</v>
      </c>
      <c r="BM157" s="221" t="s">
        <v>247</v>
      </c>
    </row>
    <row r="158" s="2" customFormat="1" ht="24.15" customHeight="1">
      <c r="A158" s="35"/>
      <c r="B158" s="36"/>
      <c r="C158" s="211" t="s">
        <v>125</v>
      </c>
      <c r="D158" s="211" t="s">
        <v>115</v>
      </c>
      <c r="E158" s="212" t="s">
        <v>248</v>
      </c>
      <c r="F158" s="213" t="s">
        <v>249</v>
      </c>
      <c r="G158" s="214" t="s">
        <v>242</v>
      </c>
      <c r="H158" s="215">
        <v>41</v>
      </c>
      <c r="I158" s="216"/>
      <c r="J158" s="215">
        <f>ROUND(I158*H158,3)</f>
        <v>0</v>
      </c>
      <c r="K158" s="213" t="s">
        <v>119</v>
      </c>
      <c r="L158" s="41"/>
      <c r="M158" s="217" t="s">
        <v>1</v>
      </c>
      <c r="N158" s="218" t="s">
        <v>40</v>
      </c>
      <c r="O158" s="88"/>
      <c r="P158" s="219">
        <f>O158*H158</f>
        <v>0</v>
      </c>
      <c r="Q158" s="219">
        <v>2.0000000000000002E-05</v>
      </c>
      <c r="R158" s="219">
        <f>Q158*H158</f>
        <v>0.00082000000000000009</v>
      </c>
      <c r="S158" s="219">
        <v>0</v>
      </c>
      <c r="T158" s="22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1" t="s">
        <v>120</v>
      </c>
      <c r="AT158" s="221" t="s">
        <v>115</v>
      </c>
      <c r="AU158" s="221" t="s">
        <v>111</v>
      </c>
      <c r="AY158" s="14" t="s">
        <v>112</v>
      </c>
      <c r="BE158" s="222">
        <f>IF(N158="základná",J158,0)</f>
        <v>0</v>
      </c>
      <c r="BF158" s="222">
        <f>IF(N158="znížená",J158,0)</f>
        <v>0</v>
      </c>
      <c r="BG158" s="222">
        <f>IF(N158="zákl. prenesená",J158,0)</f>
        <v>0</v>
      </c>
      <c r="BH158" s="222">
        <f>IF(N158="zníž. prenesená",J158,0)</f>
        <v>0</v>
      </c>
      <c r="BI158" s="222">
        <f>IF(N158="nulová",J158,0)</f>
        <v>0</v>
      </c>
      <c r="BJ158" s="14" t="s">
        <v>111</v>
      </c>
      <c r="BK158" s="223">
        <f>ROUND(I158*H158,3)</f>
        <v>0</v>
      </c>
      <c r="BL158" s="14" t="s">
        <v>120</v>
      </c>
      <c r="BM158" s="221" t="s">
        <v>250</v>
      </c>
    </row>
    <row r="159" s="2" customFormat="1" ht="24.15" customHeight="1">
      <c r="A159" s="35"/>
      <c r="B159" s="36"/>
      <c r="C159" s="224" t="s">
        <v>251</v>
      </c>
      <c r="D159" s="224" t="s">
        <v>122</v>
      </c>
      <c r="E159" s="225" t="s">
        <v>252</v>
      </c>
      <c r="F159" s="226" t="s">
        <v>253</v>
      </c>
      <c r="G159" s="227" t="s">
        <v>242</v>
      </c>
      <c r="H159" s="228">
        <v>41</v>
      </c>
      <c r="I159" s="229"/>
      <c r="J159" s="228">
        <f>ROUND(I159*H159,3)</f>
        <v>0</v>
      </c>
      <c r="K159" s="226" t="s">
        <v>1</v>
      </c>
      <c r="L159" s="230"/>
      <c r="M159" s="231" t="s">
        <v>1</v>
      </c>
      <c r="N159" s="232" t="s">
        <v>40</v>
      </c>
      <c r="O159" s="88"/>
      <c r="P159" s="219">
        <f>O159*H159</f>
        <v>0</v>
      </c>
      <c r="Q159" s="219">
        <v>0.00020000000000000001</v>
      </c>
      <c r="R159" s="219">
        <f>Q159*H159</f>
        <v>0.0082000000000000007</v>
      </c>
      <c r="S159" s="219">
        <v>0</v>
      </c>
      <c r="T159" s="22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1" t="s">
        <v>125</v>
      </c>
      <c r="AT159" s="221" t="s">
        <v>122</v>
      </c>
      <c r="AU159" s="221" t="s">
        <v>111</v>
      </c>
      <c r="AY159" s="14" t="s">
        <v>112</v>
      </c>
      <c r="BE159" s="222">
        <f>IF(N159="základná",J159,0)</f>
        <v>0</v>
      </c>
      <c r="BF159" s="222">
        <f>IF(N159="znížená",J159,0)</f>
        <v>0</v>
      </c>
      <c r="BG159" s="222">
        <f>IF(N159="zákl. prenesená",J159,0)</f>
        <v>0</v>
      </c>
      <c r="BH159" s="222">
        <f>IF(N159="zníž. prenesená",J159,0)</f>
        <v>0</v>
      </c>
      <c r="BI159" s="222">
        <f>IF(N159="nulová",J159,0)</f>
        <v>0</v>
      </c>
      <c r="BJ159" s="14" t="s">
        <v>111</v>
      </c>
      <c r="BK159" s="223">
        <f>ROUND(I159*H159,3)</f>
        <v>0</v>
      </c>
      <c r="BL159" s="14" t="s">
        <v>120</v>
      </c>
      <c r="BM159" s="221" t="s">
        <v>254</v>
      </c>
    </row>
    <row r="160" s="2" customFormat="1" ht="24.15" customHeight="1">
      <c r="A160" s="35"/>
      <c r="B160" s="36"/>
      <c r="C160" s="211" t="s">
        <v>255</v>
      </c>
      <c r="D160" s="211" t="s">
        <v>115</v>
      </c>
      <c r="E160" s="212" t="s">
        <v>256</v>
      </c>
      <c r="F160" s="213" t="s">
        <v>257</v>
      </c>
      <c r="G160" s="214" t="s">
        <v>242</v>
      </c>
      <c r="H160" s="215">
        <v>41</v>
      </c>
      <c r="I160" s="216"/>
      <c r="J160" s="215">
        <f>ROUND(I160*H160,3)</f>
        <v>0</v>
      </c>
      <c r="K160" s="213" t="s">
        <v>119</v>
      </c>
      <c r="L160" s="41"/>
      <c r="M160" s="217" t="s">
        <v>1</v>
      </c>
      <c r="N160" s="218" t="s">
        <v>40</v>
      </c>
      <c r="O160" s="88"/>
      <c r="P160" s="219">
        <f>O160*H160</f>
        <v>0</v>
      </c>
      <c r="Q160" s="219">
        <v>2.0000000000000002E-05</v>
      </c>
      <c r="R160" s="219">
        <f>Q160*H160</f>
        <v>0.00082000000000000009</v>
      </c>
      <c r="S160" s="219">
        <v>0</v>
      </c>
      <c r="T160" s="22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1" t="s">
        <v>120</v>
      </c>
      <c r="AT160" s="221" t="s">
        <v>115</v>
      </c>
      <c r="AU160" s="221" t="s">
        <v>111</v>
      </c>
      <c r="AY160" s="14" t="s">
        <v>112</v>
      </c>
      <c r="BE160" s="222">
        <f>IF(N160="základná",J160,0)</f>
        <v>0</v>
      </c>
      <c r="BF160" s="222">
        <f>IF(N160="znížená",J160,0)</f>
        <v>0</v>
      </c>
      <c r="BG160" s="222">
        <f>IF(N160="zákl. prenesená",J160,0)</f>
        <v>0</v>
      </c>
      <c r="BH160" s="222">
        <f>IF(N160="zníž. prenesená",J160,0)</f>
        <v>0</v>
      </c>
      <c r="BI160" s="222">
        <f>IF(N160="nulová",J160,0)</f>
        <v>0</v>
      </c>
      <c r="BJ160" s="14" t="s">
        <v>111</v>
      </c>
      <c r="BK160" s="223">
        <f>ROUND(I160*H160,3)</f>
        <v>0</v>
      </c>
      <c r="BL160" s="14" t="s">
        <v>120</v>
      </c>
      <c r="BM160" s="221" t="s">
        <v>258</v>
      </c>
    </row>
    <row r="161" s="2" customFormat="1" ht="24.15" customHeight="1">
      <c r="A161" s="35"/>
      <c r="B161" s="36"/>
      <c r="C161" s="224" t="s">
        <v>259</v>
      </c>
      <c r="D161" s="224" t="s">
        <v>122</v>
      </c>
      <c r="E161" s="225" t="s">
        <v>260</v>
      </c>
      <c r="F161" s="226" t="s">
        <v>261</v>
      </c>
      <c r="G161" s="227" t="s">
        <v>242</v>
      </c>
      <c r="H161" s="228">
        <v>16</v>
      </c>
      <c r="I161" s="229"/>
      <c r="J161" s="228">
        <f>ROUND(I161*H161,3)</f>
        <v>0</v>
      </c>
      <c r="K161" s="226" t="s">
        <v>119</v>
      </c>
      <c r="L161" s="230"/>
      <c r="M161" s="231" t="s">
        <v>1</v>
      </c>
      <c r="N161" s="232" t="s">
        <v>40</v>
      </c>
      <c r="O161" s="88"/>
      <c r="P161" s="219">
        <f>O161*H161</f>
        <v>0</v>
      </c>
      <c r="Q161" s="219">
        <v>0.00020000000000000001</v>
      </c>
      <c r="R161" s="219">
        <f>Q161*H161</f>
        <v>0.0032000000000000002</v>
      </c>
      <c r="S161" s="219">
        <v>0</v>
      </c>
      <c r="T161" s="22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1" t="s">
        <v>125</v>
      </c>
      <c r="AT161" s="221" t="s">
        <v>122</v>
      </c>
      <c r="AU161" s="221" t="s">
        <v>111</v>
      </c>
      <c r="AY161" s="14" t="s">
        <v>112</v>
      </c>
      <c r="BE161" s="222">
        <f>IF(N161="základná",J161,0)</f>
        <v>0</v>
      </c>
      <c r="BF161" s="222">
        <f>IF(N161="znížená",J161,0)</f>
        <v>0</v>
      </c>
      <c r="BG161" s="222">
        <f>IF(N161="zákl. prenesená",J161,0)</f>
        <v>0</v>
      </c>
      <c r="BH161" s="222">
        <f>IF(N161="zníž. prenesená",J161,0)</f>
        <v>0</v>
      </c>
      <c r="BI161" s="222">
        <f>IF(N161="nulová",J161,0)</f>
        <v>0</v>
      </c>
      <c r="BJ161" s="14" t="s">
        <v>111</v>
      </c>
      <c r="BK161" s="223">
        <f>ROUND(I161*H161,3)</f>
        <v>0</v>
      </c>
      <c r="BL161" s="14" t="s">
        <v>120</v>
      </c>
      <c r="BM161" s="221" t="s">
        <v>262</v>
      </c>
    </row>
    <row r="162" s="2" customFormat="1" ht="24.15" customHeight="1">
      <c r="A162" s="35"/>
      <c r="B162" s="36"/>
      <c r="C162" s="224" t="s">
        <v>263</v>
      </c>
      <c r="D162" s="224" t="s">
        <v>122</v>
      </c>
      <c r="E162" s="225" t="s">
        <v>264</v>
      </c>
      <c r="F162" s="226" t="s">
        <v>265</v>
      </c>
      <c r="G162" s="227" t="s">
        <v>242</v>
      </c>
      <c r="H162" s="228">
        <v>25</v>
      </c>
      <c r="I162" s="229"/>
      <c r="J162" s="228">
        <f>ROUND(I162*H162,3)</f>
        <v>0</v>
      </c>
      <c r="K162" s="226" t="s">
        <v>119</v>
      </c>
      <c r="L162" s="230"/>
      <c r="M162" s="231" t="s">
        <v>1</v>
      </c>
      <c r="N162" s="232" t="s">
        <v>40</v>
      </c>
      <c r="O162" s="88"/>
      <c r="P162" s="219">
        <f>O162*H162</f>
        <v>0</v>
      </c>
      <c r="Q162" s="219">
        <v>0.00020000000000000001</v>
      </c>
      <c r="R162" s="219">
        <f>Q162*H162</f>
        <v>0.0050000000000000001</v>
      </c>
      <c r="S162" s="219">
        <v>0</v>
      </c>
      <c r="T162" s="22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1" t="s">
        <v>125</v>
      </c>
      <c r="AT162" s="221" t="s">
        <v>122</v>
      </c>
      <c r="AU162" s="221" t="s">
        <v>111</v>
      </c>
      <c r="AY162" s="14" t="s">
        <v>112</v>
      </c>
      <c r="BE162" s="222">
        <f>IF(N162="základná",J162,0)</f>
        <v>0</v>
      </c>
      <c r="BF162" s="222">
        <f>IF(N162="znížená",J162,0)</f>
        <v>0</v>
      </c>
      <c r="BG162" s="222">
        <f>IF(N162="zákl. prenesená",J162,0)</f>
        <v>0</v>
      </c>
      <c r="BH162" s="222">
        <f>IF(N162="zníž. prenesená",J162,0)</f>
        <v>0</v>
      </c>
      <c r="BI162" s="222">
        <f>IF(N162="nulová",J162,0)</f>
        <v>0</v>
      </c>
      <c r="BJ162" s="14" t="s">
        <v>111</v>
      </c>
      <c r="BK162" s="223">
        <f>ROUND(I162*H162,3)</f>
        <v>0</v>
      </c>
      <c r="BL162" s="14" t="s">
        <v>120</v>
      </c>
      <c r="BM162" s="221" t="s">
        <v>266</v>
      </c>
    </row>
    <row r="163" s="2" customFormat="1" ht="24.15" customHeight="1">
      <c r="A163" s="35"/>
      <c r="B163" s="36"/>
      <c r="C163" s="211" t="s">
        <v>267</v>
      </c>
      <c r="D163" s="211" t="s">
        <v>115</v>
      </c>
      <c r="E163" s="212" t="s">
        <v>268</v>
      </c>
      <c r="F163" s="213" t="s">
        <v>269</v>
      </c>
      <c r="G163" s="214" t="s">
        <v>242</v>
      </c>
      <c r="H163" s="215">
        <v>41</v>
      </c>
      <c r="I163" s="216"/>
      <c r="J163" s="215">
        <f>ROUND(I163*H163,3)</f>
        <v>0</v>
      </c>
      <c r="K163" s="213" t="s">
        <v>119</v>
      </c>
      <c r="L163" s="41"/>
      <c r="M163" s="217" t="s">
        <v>1</v>
      </c>
      <c r="N163" s="218" t="s">
        <v>40</v>
      </c>
      <c r="O163" s="88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1" t="s">
        <v>120</v>
      </c>
      <c r="AT163" s="221" t="s">
        <v>115</v>
      </c>
      <c r="AU163" s="221" t="s">
        <v>111</v>
      </c>
      <c r="AY163" s="14" t="s">
        <v>112</v>
      </c>
      <c r="BE163" s="222">
        <f>IF(N163="základná",J163,0)</f>
        <v>0</v>
      </c>
      <c r="BF163" s="222">
        <f>IF(N163="znížená",J163,0)</f>
        <v>0</v>
      </c>
      <c r="BG163" s="222">
        <f>IF(N163="zákl. prenesená",J163,0)</f>
        <v>0</v>
      </c>
      <c r="BH163" s="222">
        <f>IF(N163="zníž. prenesená",J163,0)</f>
        <v>0</v>
      </c>
      <c r="BI163" s="222">
        <f>IF(N163="nulová",J163,0)</f>
        <v>0</v>
      </c>
      <c r="BJ163" s="14" t="s">
        <v>111</v>
      </c>
      <c r="BK163" s="223">
        <f>ROUND(I163*H163,3)</f>
        <v>0</v>
      </c>
      <c r="BL163" s="14" t="s">
        <v>120</v>
      </c>
      <c r="BM163" s="221" t="s">
        <v>270</v>
      </c>
    </row>
    <row r="164" s="2" customFormat="1" ht="37.8" customHeight="1">
      <c r="A164" s="35"/>
      <c r="B164" s="36"/>
      <c r="C164" s="224" t="s">
        <v>271</v>
      </c>
      <c r="D164" s="224" t="s">
        <v>122</v>
      </c>
      <c r="E164" s="225" t="s">
        <v>272</v>
      </c>
      <c r="F164" s="226" t="s">
        <v>273</v>
      </c>
      <c r="G164" s="227" t="s">
        <v>242</v>
      </c>
      <c r="H164" s="228">
        <v>41</v>
      </c>
      <c r="I164" s="229"/>
      <c r="J164" s="228">
        <f>ROUND(I164*H164,3)</f>
        <v>0</v>
      </c>
      <c r="K164" s="226" t="s">
        <v>119</v>
      </c>
      <c r="L164" s="230"/>
      <c r="M164" s="231" t="s">
        <v>1</v>
      </c>
      <c r="N164" s="232" t="s">
        <v>40</v>
      </c>
      <c r="O164" s="88"/>
      <c r="P164" s="219">
        <f>O164*H164</f>
        <v>0</v>
      </c>
      <c r="Q164" s="219">
        <v>0.00010000000000000001</v>
      </c>
      <c r="R164" s="219">
        <f>Q164*H164</f>
        <v>0.0041000000000000003</v>
      </c>
      <c r="S164" s="219">
        <v>0</v>
      </c>
      <c r="T164" s="22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1" t="s">
        <v>125</v>
      </c>
      <c r="AT164" s="221" t="s">
        <v>122</v>
      </c>
      <c r="AU164" s="221" t="s">
        <v>111</v>
      </c>
      <c r="AY164" s="14" t="s">
        <v>112</v>
      </c>
      <c r="BE164" s="222">
        <f>IF(N164="základná",J164,0)</f>
        <v>0</v>
      </c>
      <c r="BF164" s="222">
        <f>IF(N164="znížená",J164,0)</f>
        <v>0</v>
      </c>
      <c r="BG164" s="222">
        <f>IF(N164="zákl. prenesená",J164,0)</f>
        <v>0</v>
      </c>
      <c r="BH164" s="222">
        <f>IF(N164="zníž. prenesená",J164,0)</f>
        <v>0</v>
      </c>
      <c r="BI164" s="222">
        <f>IF(N164="nulová",J164,0)</f>
        <v>0</v>
      </c>
      <c r="BJ164" s="14" t="s">
        <v>111</v>
      </c>
      <c r="BK164" s="223">
        <f>ROUND(I164*H164,3)</f>
        <v>0</v>
      </c>
      <c r="BL164" s="14" t="s">
        <v>120</v>
      </c>
      <c r="BM164" s="221" t="s">
        <v>274</v>
      </c>
    </row>
    <row r="165" s="2" customFormat="1" ht="24.15" customHeight="1">
      <c r="A165" s="35"/>
      <c r="B165" s="36"/>
      <c r="C165" s="224" t="s">
        <v>275</v>
      </c>
      <c r="D165" s="224" t="s">
        <v>122</v>
      </c>
      <c r="E165" s="225" t="s">
        <v>276</v>
      </c>
      <c r="F165" s="226" t="s">
        <v>277</v>
      </c>
      <c r="G165" s="227" t="s">
        <v>242</v>
      </c>
      <c r="H165" s="228">
        <v>3</v>
      </c>
      <c r="I165" s="229"/>
      <c r="J165" s="228">
        <f>ROUND(I165*H165,3)</f>
        <v>0</v>
      </c>
      <c r="K165" s="226" t="s">
        <v>1</v>
      </c>
      <c r="L165" s="230"/>
      <c r="M165" s="231" t="s">
        <v>1</v>
      </c>
      <c r="N165" s="232" t="s">
        <v>40</v>
      </c>
      <c r="O165" s="88"/>
      <c r="P165" s="219">
        <f>O165*H165</f>
        <v>0</v>
      </c>
      <c r="Q165" s="219">
        <v>0.00010000000000000001</v>
      </c>
      <c r="R165" s="219">
        <f>Q165*H165</f>
        <v>0.00030000000000000003</v>
      </c>
      <c r="S165" s="219">
        <v>0</v>
      </c>
      <c r="T165" s="22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1" t="s">
        <v>125</v>
      </c>
      <c r="AT165" s="221" t="s">
        <v>122</v>
      </c>
      <c r="AU165" s="221" t="s">
        <v>111</v>
      </c>
      <c r="AY165" s="14" t="s">
        <v>112</v>
      </c>
      <c r="BE165" s="222">
        <f>IF(N165="základná",J165,0)</f>
        <v>0</v>
      </c>
      <c r="BF165" s="222">
        <f>IF(N165="znížená",J165,0)</f>
        <v>0</v>
      </c>
      <c r="BG165" s="222">
        <f>IF(N165="zákl. prenesená",J165,0)</f>
        <v>0</v>
      </c>
      <c r="BH165" s="222">
        <f>IF(N165="zníž. prenesená",J165,0)</f>
        <v>0</v>
      </c>
      <c r="BI165" s="222">
        <f>IF(N165="nulová",J165,0)</f>
        <v>0</v>
      </c>
      <c r="BJ165" s="14" t="s">
        <v>111</v>
      </c>
      <c r="BK165" s="223">
        <f>ROUND(I165*H165,3)</f>
        <v>0</v>
      </c>
      <c r="BL165" s="14" t="s">
        <v>120</v>
      </c>
      <c r="BM165" s="221" t="s">
        <v>278</v>
      </c>
    </row>
    <row r="166" s="2" customFormat="1" ht="24.15" customHeight="1">
      <c r="A166" s="35"/>
      <c r="B166" s="36"/>
      <c r="C166" s="211" t="s">
        <v>279</v>
      </c>
      <c r="D166" s="211" t="s">
        <v>115</v>
      </c>
      <c r="E166" s="212" t="s">
        <v>280</v>
      </c>
      <c r="F166" s="213" t="s">
        <v>281</v>
      </c>
      <c r="G166" s="214" t="s">
        <v>166</v>
      </c>
      <c r="H166" s="216"/>
      <c r="I166" s="216"/>
      <c r="J166" s="215">
        <f>ROUND(I166*H166,3)</f>
        <v>0</v>
      </c>
      <c r="K166" s="213" t="s">
        <v>119</v>
      </c>
      <c r="L166" s="41"/>
      <c r="M166" s="217" t="s">
        <v>1</v>
      </c>
      <c r="N166" s="218" t="s">
        <v>40</v>
      </c>
      <c r="O166" s="88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1" t="s">
        <v>120</v>
      </c>
      <c r="AT166" s="221" t="s">
        <v>115</v>
      </c>
      <c r="AU166" s="221" t="s">
        <v>111</v>
      </c>
      <c r="AY166" s="14" t="s">
        <v>112</v>
      </c>
      <c r="BE166" s="222">
        <f>IF(N166="základná",J166,0)</f>
        <v>0</v>
      </c>
      <c r="BF166" s="222">
        <f>IF(N166="znížená",J166,0)</f>
        <v>0</v>
      </c>
      <c r="BG166" s="222">
        <f>IF(N166="zákl. prenesená",J166,0)</f>
        <v>0</v>
      </c>
      <c r="BH166" s="222">
        <f>IF(N166="zníž. prenesená",J166,0)</f>
        <v>0</v>
      </c>
      <c r="BI166" s="222">
        <f>IF(N166="nulová",J166,0)</f>
        <v>0</v>
      </c>
      <c r="BJ166" s="14" t="s">
        <v>111</v>
      </c>
      <c r="BK166" s="223">
        <f>ROUND(I166*H166,3)</f>
        <v>0</v>
      </c>
      <c r="BL166" s="14" t="s">
        <v>120</v>
      </c>
      <c r="BM166" s="221" t="s">
        <v>282</v>
      </c>
    </row>
    <row r="167" s="2" customFormat="1" ht="24.15" customHeight="1">
      <c r="A167" s="35"/>
      <c r="B167" s="36"/>
      <c r="C167" s="211" t="s">
        <v>283</v>
      </c>
      <c r="D167" s="211" t="s">
        <v>115</v>
      </c>
      <c r="E167" s="212" t="s">
        <v>284</v>
      </c>
      <c r="F167" s="213" t="s">
        <v>285</v>
      </c>
      <c r="G167" s="214" t="s">
        <v>166</v>
      </c>
      <c r="H167" s="216"/>
      <c r="I167" s="216"/>
      <c r="J167" s="215">
        <f>ROUND(I167*H167,3)</f>
        <v>0</v>
      </c>
      <c r="K167" s="213" t="s">
        <v>119</v>
      </c>
      <c r="L167" s="41"/>
      <c r="M167" s="217" t="s">
        <v>1</v>
      </c>
      <c r="N167" s="218" t="s">
        <v>40</v>
      </c>
      <c r="O167" s="88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1" t="s">
        <v>120</v>
      </c>
      <c r="AT167" s="221" t="s">
        <v>115</v>
      </c>
      <c r="AU167" s="221" t="s">
        <v>111</v>
      </c>
      <c r="AY167" s="14" t="s">
        <v>112</v>
      </c>
      <c r="BE167" s="222">
        <f>IF(N167="základná",J167,0)</f>
        <v>0</v>
      </c>
      <c r="BF167" s="222">
        <f>IF(N167="znížená",J167,0)</f>
        <v>0</v>
      </c>
      <c r="BG167" s="222">
        <f>IF(N167="zákl. prenesená",J167,0)</f>
        <v>0</v>
      </c>
      <c r="BH167" s="222">
        <f>IF(N167="zníž. prenesená",J167,0)</f>
        <v>0</v>
      </c>
      <c r="BI167" s="222">
        <f>IF(N167="nulová",J167,0)</f>
        <v>0</v>
      </c>
      <c r="BJ167" s="14" t="s">
        <v>111</v>
      </c>
      <c r="BK167" s="223">
        <f>ROUND(I167*H167,3)</f>
        <v>0</v>
      </c>
      <c r="BL167" s="14" t="s">
        <v>120</v>
      </c>
      <c r="BM167" s="221" t="s">
        <v>286</v>
      </c>
    </row>
    <row r="168" s="12" customFormat="1" ht="22.8" customHeight="1">
      <c r="A168" s="12"/>
      <c r="B168" s="195"/>
      <c r="C168" s="196"/>
      <c r="D168" s="197" t="s">
        <v>73</v>
      </c>
      <c r="E168" s="209" t="s">
        <v>287</v>
      </c>
      <c r="F168" s="209" t="s">
        <v>288</v>
      </c>
      <c r="G168" s="196"/>
      <c r="H168" s="196"/>
      <c r="I168" s="199"/>
      <c r="J168" s="210">
        <f>BK168</f>
        <v>0</v>
      </c>
      <c r="K168" s="196"/>
      <c r="L168" s="201"/>
      <c r="M168" s="202"/>
      <c r="N168" s="203"/>
      <c r="O168" s="203"/>
      <c r="P168" s="204">
        <f>SUM(P169:P197)</f>
        <v>0</v>
      </c>
      <c r="Q168" s="203"/>
      <c r="R168" s="204">
        <f>SUM(R169:R197)</f>
        <v>3.4949599999999998</v>
      </c>
      <c r="S168" s="203"/>
      <c r="T168" s="205">
        <f>SUM(T169:T197)</f>
        <v>1.7857799999999999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6" t="s">
        <v>111</v>
      </c>
      <c r="AT168" s="207" t="s">
        <v>73</v>
      </c>
      <c r="AU168" s="207" t="s">
        <v>79</v>
      </c>
      <c r="AY168" s="206" t="s">
        <v>112</v>
      </c>
      <c r="BK168" s="208">
        <f>SUM(BK169:BK197)</f>
        <v>0</v>
      </c>
    </row>
    <row r="169" s="2" customFormat="1" ht="24.15" customHeight="1">
      <c r="A169" s="35"/>
      <c r="B169" s="36"/>
      <c r="C169" s="211" t="s">
        <v>289</v>
      </c>
      <c r="D169" s="211" t="s">
        <v>115</v>
      </c>
      <c r="E169" s="212" t="s">
        <v>290</v>
      </c>
      <c r="F169" s="213" t="s">
        <v>291</v>
      </c>
      <c r="G169" s="214" t="s">
        <v>242</v>
      </c>
      <c r="H169" s="215">
        <v>6</v>
      </c>
      <c r="I169" s="216"/>
      <c r="J169" s="215">
        <f>ROUND(I169*H169,3)</f>
        <v>0</v>
      </c>
      <c r="K169" s="213" t="s">
        <v>119</v>
      </c>
      <c r="L169" s="41"/>
      <c r="M169" s="217" t="s">
        <v>1</v>
      </c>
      <c r="N169" s="218" t="s">
        <v>40</v>
      </c>
      <c r="O169" s="88"/>
      <c r="P169" s="219">
        <f>O169*H169</f>
        <v>0</v>
      </c>
      <c r="Q169" s="219">
        <v>8.0000000000000007E-05</v>
      </c>
      <c r="R169" s="219">
        <f>Q169*H169</f>
        <v>0.00048000000000000007</v>
      </c>
      <c r="S169" s="219">
        <v>0.024930000000000001</v>
      </c>
      <c r="T169" s="220">
        <f>S169*H169</f>
        <v>0.14957999999999999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1" t="s">
        <v>120</v>
      </c>
      <c r="AT169" s="221" t="s">
        <v>115</v>
      </c>
      <c r="AU169" s="221" t="s">
        <v>111</v>
      </c>
      <c r="AY169" s="14" t="s">
        <v>112</v>
      </c>
      <c r="BE169" s="222">
        <f>IF(N169="základná",J169,0)</f>
        <v>0</v>
      </c>
      <c r="BF169" s="222">
        <f>IF(N169="znížená",J169,0)</f>
        <v>0</v>
      </c>
      <c r="BG169" s="222">
        <f>IF(N169="zákl. prenesená",J169,0)</f>
        <v>0</v>
      </c>
      <c r="BH169" s="222">
        <f>IF(N169="zníž. prenesená",J169,0)</f>
        <v>0</v>
      </c>
      <c r="BI169" s="222">
        <f>IF(N169="nulová",J169,0)</f>
        <v>0</v>
      </c>
      <c r="BJ169" s="14" t="s">
        <v>111</v>
      </c>
      <c r="BK169" s="223">
        <f>ROUND(I169*H169,3)</f>
        <v>0</v>
      </c>
      <c r="BL169" s="14" t="s">
        <v>120</v>
      </c>
      <c r="BM169" s="221" t="s">
        <v>292</v>
      </c>
    </row>
    <row r="170" s="2" customFormat="1" ht="37.8" customHeight="1">
      <c r="A170" s="35"/>
      <c r="B170" s="36"/>
      <c r="C170" s="211" t="s">
        <v>293</v>
      </c>
      <c r="D170" s="211" t="s">
        <v>115</v>
      </c>
      <c r="E170" s="212" t="s">
        <v>294</v>
      </c>
      <c r="F170" s="213" t="s">
        <v>295</v>
      </c>
      <c r="G170" s="214" t="s">
        <v>242</v>
      </c>
      <c r="H170" s="215">
        <v>12</v>
      </c>
      <c r="I170" s="216"/>
      <c r="J170" s="215">
        <f>ROUND(I170*H170,3)</f>
        <v>0</v>
      </c>
      <c r="K170" s="213" t="s">
        <v>119</v>
      </c>
      <c r="L170" s="41"/>
      <c r="M170" s="217" t="s">
        <v>1</v>
      </c>
      <c r="N170" s="218" t="s">
        <v>40</v>
      </c>
      <c r="O170" s="88"/>
      <c r="P170" s="219">
        <f>O170*H170</f>
        <v>0</v>
      </c>
      <c r="Q170" s="219">
        <v>8.0000000000000007E-05</v>
      </c>
      <c r="R170" s="219">
        <f>Q170*H170</f>
        <v>0.00096000000000000013</v>
      </c>
      <c r="S170" s="219">
        <v>0.04675</v>
      </c>
      <c r="T170" s="220">
        <f>S170*H170</f>
        <v>0.56099999999999994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1" t="s">
        <v>120</v>
      </c>
      <c r="AT170" s="221" t="s">
        <v>115</v>
      </c>
      <c r="AU170" s="221" t="s">
        <v>111</v>
      </c>
      <c r="AY170" s="14" t="s">
        <v>112</v>
      </c>
      <c r="BE170" s="222">
        <f>IF(N170="základná",J170,0)</f>
        <v>0</v>
      </c>
      <c r="BF170" s="222">
        <f>IF(N170="znížená",J170,0)</f>
        <v>0</v>
      </c>
      <c r="BG170" s="222">
        <f>IF(N170="zákl. prenesená",J170,0)</f>
        <v>0</v>
      </c>
      <c r="BH170" s="222">
        <f>IF(N170="zníž. prenesená",J170,0)</f>
        <v>0</v>
      </c>
      <c r="BI170" s="222">
        <f>IF(N170="nulová",J170,0)</f>
        <v>0</v>
      </c>
      <c r="BJ170" s="14" t="s">
        <v>111</v>
      </c>
      <c r="BK170" s="223">
        <f>ROUND(I170*H170,3)</f>
        <v>0</v>
      </c>
      <c r="BL170" s="14" t="s">
        <v>120</v>
      </c>
      <c r="BM170" s="221" t="s">
        <v>296</v>
      </c>
    </row>
    <row r="171" s="2" customFormat="1" ht="24.15" customHeight="1">
      <c r="A171" s="35"/>
      <c r="B171" s="36"/>
      <c r="C171" s="211" t="s">
        <v>297</v>
      </c>
      <c r="D171" s="211" t="s">
        <v>115</v>
      </c>
      <c r="E171" s="212" t="s">
        <v>298</v>
      </c>
      <c r="F171" s="213" t="s">
        <v>299</v>
      </c>
      <c r="G171" s="214" t="s">
        <v>242</v>
      </c>
      <c r="H171" s="215">
        <v>10</v>
      </c>
      <c r="I171" s="216"/>
      <c r="J171" s="215">
        <f>ROUND(I171*H171,3)</f>
        <v>0</v>
      </c>
      <c r="K171" s="213" t="s">
        <v>119</v>
      </c>
      <c r="L171" s="41"/>
      <c r="M171" s="217" t="s">
        <v>1</v>
      </c>
      <c r="N171" s="218" t="s">
        <v>40</v>
      </c>
      <c r="O171" s="88"/>
      <c r="P171" s="219">
        <f>O171*H171</f>
        <v>0</v>
      </c>
      <c r="Q171" s="219">
        <v>0.00010000000000000001</v>
      </c>
      <c r="R171" s="219">
        <f>Q171*H171</f>
        <v>0.001</v>
      </c>
      <c r="S171" s="219">
        <v>0.037490000000000002</v>
      </c>
      <c r="T171" s="220">
        <f>S171*H171</f>
        <v>0.37490000000000001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1" t="s">
        <v>120</v>
      </c>
      <c r="AT171" s="221" t="s">
        <v>115</v>
      </c>
      <c r="AU171" s="221" t="s">
        <v>111</v>
      </c>
      <c r="AY171" s="14" t="s">
        <v>112</v>
      </c>
      <c r="BE171" s="222">
        <f>IF(N171="základná",J171,0)</f>
        <v>0</v>
      </c>
      <c r="BF171" s="222">
        <f>IF(N171="znížená",J171,0)</f>
        <v>0</v>
      </c>
      <c r="BG171" s="222">
        <f>IF(N171="zákl. prenesená",J171,0)</f>
        <v>0</v>
      </c>
      <c r="BH171" s="222">
        <f>IF(N171="zníž. prenesená",J171,0)</f>
        <v>0</v>
      </c>
      <c r="BI171" s="222">
        <f>IF(N171="nulová",J171,0)</f>
        <v>0</v>
      </c>
      <c r="BJ171" s="14" t="s">
        <v>111</v>
      </c>
      <c r="BK171" s="223">
        <f>ROUND(I171*H171,3)</f>
        <v>0</v>
      </c>
      <c r="BL171" s="14" t="s">
        <v>120</v>
      </c>
      <c r="BM171" s="221" t="s">
        <v>300</v>
      </c>
    </row>
    <row r="172" s="2" customFormat="1" ht="37.8" customHeight="1">
      <c r="A172" s="35"/>
      <c r="B172" s="36"/>
      <c r="C172" s="211" t="s">
        <v>301</v>
      </c>
      <c r="D172" s="211" t="s">
        <v>115</v>
      </c>
      <c r="E172" s="212" t="s">
        <v>302</v>
      </c>
      <c r="F172" s="213" t="s">
        <v>303</v>
      </c>
      <c r="G172" s="214" t="s">
        <v>242</v>
      </c>
      <c r="H172" s="215">
        <v>10</v>
      </c>
      <c r="I172" s="216"/>
      <c r="J172" s="215">
        <f>ROUND(I172*H172,3)</f>
        <v>0</v>
      </c>
      <c r="K172" s="213" t="s">
        <v>119</v>
      </c>
      <c r="L172" s="41"/>
      <c r="M172" s="217" t="s">
        <v>1</v>
      </c>
      <c r="N172" s="218" t="s">
        <v>40</v>
      </c>
      <c r="O172" s="88"/>
      <c r="P172" s="219">
        <f>O172*H172</f>
        <v>0</v>
      </c>
      <c r="Q172" s="219">
        <v>0.00010000000000000001</v>
      </c>
      <c r="R172" s="219">
        <f>Q172*H172</f>
        <v>0.001</v>
      </c>
      <c r="S172" s="219">
        <v>0.070029999999999995</v>
      </c>
      <c r="T172" s="220">
        <f>S172*H172</f>
        <v>0.70029999999999992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1" t="s">
        <v>120</v>
      </c>
      <c r="AT172" s="221" t="s">
        <v>115</v>
      </c>
      <c r="AU172" s="221" t="s">
        <v>111</v>
      </c>
      <c r="AY172" s="14" t="s">
        <v>112</v>
      </c>
      <c r="BE172" s="222">
        <f>IF(N172="základná",J172,0)</f>
        <v>0</v>
      </c>
      <c r="BF172" s="222">
        <f>IF(N172="znížená",J172,0)</f>
        <v>0</v>
      </c>
      <c r="BG172" s="222">
        <f>IF(N172="zákl. prenesená",J172,0)</f>
        <v>0</v>
      </c>
      <c r="BH172" s="222">
        <f>IF(N172="zníž. prenesená",J172,0)</f>
        <v>0</v>
      </c>
      <c r="BI172" s="222">
        <f>IF(N172="nulová",J172,0)</f>
        <v>0</v>
      </c>
      <c r="BJ172" s="14" t="s">
        <v>111</v>
      </c>
      <c r="BK172" s="223">
        <f>ROUND(I172*H172,3)</f>
        <v>0</v>
      </c>
      <c r="BL172" s="14" t="s">
        <v>120</v>
      </c>
      <c r="BM172" s="221" t="s">
        <v>304</v>
      </c>
    </row>
    <row r="173" s="2" customFormat="1" ht="24.15" customHeight="1">
      <c r="A173" s="35"/>
      <c r="B173" s="36"/>
      <c r="C173" s="211" t="s">
        <v>305</v>
      </c>
      <c r="D173" s="211" t="s">
        <v>115</v>
      </c>
      <c r="E173" s="212" t="s">
        <v>306</v>
      </c>
      <c r="F173" s="213" t="s">
        <v>307</v>
      </c>
      <c r="G173" s="214" t="s">
        <v>192</v>
      </c>
      <c r="H173" s="215">
        <v>2.6800000000000002</v>
      </c>
      <c r="I173" s="216"/>
      <c r="J173" s="215">
        <f>ROUND(I173*H173,3)</f>
        <v>0</v>
      </c>
      <c r="K173" s="213" t="s">
        <v>119</v>
      </c>
      <c r="L173" s="41"/>
      <c r="M173" s="217" t="s">
        <v>1</v>
      </c>
      <c r="N173" s="218" t="s">
        <v>40</v>
      </c>
      <c r="O173" s="88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1" t="s">
        <v>120</v>
      </c>
      <c r="AT173" s="221" t="s">
        <v>115</v>
      </c>
      <c r="AU173" s="221" t="s">
        <v>111</v>
      </c>
      <c r="AY173" s="14" t="s">
        <v>112</v>
      </c>
      <c r="BE173" s="222">
        <f>IF(N173="základná",J173,0)</f>
        <v>0</v>
      </c>
      <c r="BF173" s="222">
        <f>IF(N173="znížená",J173,0)</f>
        <v>0</v>
      </c>
      <c r="BG173" s="222">
        <f>IF(N173="zákl. prenesená",J173,0)</f>
        <v>0</v>
      </c>
      <c r="BH173" s="222">
        <f>IF(N173="zníž. prenesená",J173,0)</f>
        <v>0</v>
      </c>
      <c r="BI173" s="222">
        <f>IF(N173="nulová",J173,0)</f>
        <v>0</v>
      </c>
      <c r="BJ173" s="14" t="s">
        <v>111</v>
      </c>
      <c r="BK173" s="223">
        <f>ROUND(I173*H173,3)</f>
        <v>0</v>
      </c>
      <c r="BL173" s="14" t="s">
        <v>120</v>
      </c>
      <c r="BM173" s="221" t="s">
        <v>308</v>
      </c>
    </row>
    <row r="174" s="2" customFormat="1" ht="24.15" customHeight="1">
      <c r="A174" s="35"/>
      <c r="B174" s="36"/>
      <c r="C174" s="211" t="s">
        <v>309</v>
      </c>
      <c r="D174" s="211" t="s">
        <v>115</v>
      </c>
      <c r="E174" s="212" t="s">
        <v>310</v>
      </c>
      <c r="F174" s="213" t="s">
        <v>311</v>
      </c>
      <c r="G174" s="214" t="s">
        <v>242</v>
      </c>
      <c r="H174" s="215">
        <v>1</v>
      </c>
      <c r="I174" s="216"/>
      <c r="J174" s="215">
        <f>ROUND(I174*H174,3)</f>
        <v>0</v>
      </c>
      <c r="K174" s="213" t="s">
        <v>119</v>
      </c>
      <c r="L174" s="41"/>
      <c r="M174" s="217" t="s">
        <v>1</v>
      </c>
      <c r="N174" s="218" t="s">
        <v>40</v>
      </c>
      <c r="O174" s="88"/>
      <c r="P174" s="219">
        <f>O174*H174</f>
        <v>0</v>
      </c>
      <c r="Q174" s="219">
        <v>2.0000000000000002E-05</v>
      </c>
      <c r="R174" s="219">
        <f>Q174*H174</f>
        <v>2.0000000000000002E-05</v>
      </c>
      <c r="S174" s="219">
        <v>0</v>
      </c>
      <c r="T174" s="22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1" t="s">
        <v>120</v>
      </c>
      <c r="AT174" s="221" t="s">
        <v>115</v>
      </c>
      <c r="AU174" s="221" t="s">
        <v>111</v>
      </c>
      <c r="AY174" s="14" t="s">
        <v>112</v>
      </c>
      <c r="BE174" s="222">
        <f>IF(N174="základná",J174,0)</f>
        <v>0</v>
      </c>
      <c r="BF174" s="222">
        <f>IF(N174="znížená",J174,0)</f>
        <v>0</v>
      </c>
      <c r="BG174" s="222">
        <f>IF(N174="zákl. prenesená",J174,0)</f>
        <v>0</v>
      </c>
      <c r="BH174" s="222">
        <f>IF(N174="zníž. prenesená",J174,0)</f>
        <v>0</v>
      </c>
      <c r="BI174" s="222">
        <f>IF(N174="nulová",J174,0)</f>
        <v>0</v>
      </c>
      <c r="BJ174" s="14" t="s">
        <v>111</v>
      </c>
      <c r="BK174" s="223">
        <f>ROUND(I174*H174,3)</f>
        <v>0</v>
      </c>
      <c r="BL174" s="14" t="s">
        <v>120</v>
      </c>
      <c r="BM174" s="221" t="s">
        <v>312</v>
      </c>
    </row>
    <row r="175" s="2" customFormat="1" ht="37.8" customHeight="1">
      <c r="A175" s="35"/>
      <c r="B175" s="36"/>
      <c r="C175" s="224" t="s">
        <v>313</v>
      </c>
      <c r="D175" s="224" t="s">
        <v>122</v>
      </c>
      <c r="E175" s="225" t="s">
        <v>314</v>
      </c>
      <c r="F175" s="226" t="s">
        <v>315</v>
      </c>
      <c r="G175" s="227" t="s">
        <v>242</v>
      </c>
      <c r="H175" s="228">
        <v>1</v>
      </c>
      <c r="I175" s="229"/>
      <c r="J175" s="228">
        <f>ROUND(I175*H175,3)</f>
        <v>0</v>
      </c>
      <c r="K175" s="226" t="s">
        <v>119</v>
      </c>
      <c r="L175" s="230"/>
      <c r="M175" s="231" t="s">
        <v>1</v>
      </c>
      <c r="N175" s="232" t="s">
        <v>40</v>
      </c>
      <c r="O175" s="88"/>
      <c r="P175" s="219">
        <f>O175*H175</f>
        <v>0</v>
      </c>
      <c r="Q175" s="219">
        <v>0.037839999999999999</v>
      </c>
      <c r="R175" s="219">
        <f>Q175*H175</f>
        <v>0.037839999999999999</v>
      </c>
      <c r="S175" s="219">
        <v>0</v>
      </c>
      <c r="T175" s="22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1" t="s">
        <v>125</v>
      </c>
      <c r="AT175" s="221" t="s">
        <v>122</v>
      </c>
      <c r="AU175" s="221" t="s">
        <v>111</v>
      </c>
      <c r="AY175" s="14" t="s">
        <v>112</v>
      </c>
      <c r="BE175" s="222">
        <f>IF(N175="základná",J175,0)</f>
        <v>0</v>
      </c>
      <c r="BF175" s="222">
        <f>IF(N175="znížená",J175,0)</f>
        <v>0</v>
      </c>
      <c r="BG175" s="222">
        <f>IF(N175="zákl. prenesená",J175,0)</f>
        <v>0</v>
      </c>
      <c r="BH175" s="222">
        <f>IF(N175="zníž. prenesená",J175,0)</f>
        <v>0</v>
      </c>
      <c r="BI175" s="222">
        <f>IF(N175="nulová",J175,0)</f>
        <v>0</v>
      </c>
      <c r="BJ175" s="14" t="s">
        <v>111</v>
      </c>
      <c r="BK175" s="223">
        <f>ROUND(I175*H175,3)</f>
        <v>0</v>
      </c>
      <c r="BL175" s="14" t="s">
        <v>120</v>
      </c>
      <c r="BM175" s="221" t="s">
        <v>316</v>
      </c>
    </row>
    <row r="176" s="2" customFormat="1" ht="24.15" customHeight="1">
      <c r="A176" s="35"/>
      <c r="B176" s="36"/>
      <c r="C176" s="211" t="s">
        <v>317</v>
      </c>
      <c r="D176" s="211" t="s">
        <v>115</v>
      </c>
      <c r="E176" s="212" t="s">
        <v>318</v>
      </c>
      <c r="F176" s="213" t="s">
        <v>319</v>
      </c>
      <c r="G176" s="214" t="s">
        <v>242</v>
      </c>
      <c r="H176" s="215">
        <v>1</v>
      </c>
      <c r="I176" s="216"/>
      <c r="J176" s="215">
        <f>ROUND(I176*H176,3)</f>
        <v>0</v>
      </c>
      <c r="K176" s="213" t="s">
        <v>119</v>
      </c>
      <c r="L176" s="41"/>
      <c r="M176" s="217" t="s">
        <v>1</v>
      </c>
      <c r="N176" s="218" t="s">
        <v>40</v>
      </c>
      <c r="O176" s="88"/>
      <c r="P176" s="219">
        <f>O176*H176</f>
        <v>0</v>
      </c>
      <c r="Q176" s="219">
        <v>2.0000000000000002E-05</v>
      </c>
      <c r="R176" s="219">
        <f>Q176*H176</f>
        <v>2.0000000000000002E-05</v>
      </c>
      <c r="S176" s="219">
        <v>0</v>
      </c>
      <c r="T176" s="22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1" t="s">
        <v>120</v>
      </c>
      <c r="AT176" s="221" t="s">
        <v>115</v>
      </c>
      <c r="AU176" s="221" t="s">
        <v>111</v>
      </c>
      <c r="AY176" s="14" t="s">
        <v>112</v>
      </c>
      <c r="BE176" s="222">
        <f>IF(N176="základná",J176,0)</f>
        <v>0</v>
      </c>
      <c r="BF176" s="222">
        <f>IF(N176="znížená",J176,0)</f>
        <v>0</v>
      </c>
      <c r="BG176" s="222">
        <f>IF(N176="zákl. prenesená",J176,0)</f>
        <v>0</v>
      </c>
      <c r="BH176" s="222">
        <f>IF(N176="zníž. prenesená",J176,0)</f>
        <v>0</v>
      </c>
      <c r="BI176" s="222">
        <f>IF(N176="nulová",J176,0)</f>
        <v>0</v>
      </c>
      <c r="BJ176" s="14" t="s">
        <v>111</v>
      </c>
      <c r="BK176" s="223">
        <f>ROUND(I176*H176,3)</f>
        <v>0</v>
      </c>
      <c r="BL176" s="14" t="s">
        <v>120</v>
      </c>
      <c r="BM176" s="221" t="s">
        <v>320</v>
      </c>
    </row>
    <row r="177" s="2" customFormat="1" ht="37.8" customHeight="1">
      <c r="A177" s="35"/>
      <c r="B177" s="36"/>
      <c r="C177" s="224" t="s">
        <v>321</v>
      </c>
      <c r="D177" s="224" t="s">
        <v>122</v>
      </c>
      <c r="E177" s="225" t="s">
        <v>322</v>
      </c>
      <c r="F177" s="226" t="s">
        <v>323</v>
      </c>
      <c r="G177" s="227" t="s">
        <v>242</v>
      </c>
      <c r="H177" s="228">
        <v>1</v>
      </c>
      <c r="I177" s="229"/>
      <c r="J177" s="228">
        <f>ROUND(I177*H177,3)</f>
        <v>0</v>
      </c>
      <c r="K177" s="226" t="s">
        <v>119</v>
      </c>
      <c r="L177" s="230"/>
      <c r="M177" s="231" t="s">
        <v>1</v>
      </c>
      <c r="N177" s="232" t="s">
        <v>40</v>
      </c>
      <c r="O177" s="88"/>
      <c r="P177" s="219">
        <f>O177*H177</f>
        <v>0</v>
      </c>
      <c r="Q177" s="219">
        <v>0.047300000000000002</v>
      </c>
      <c r="R177" s="219">
        <f>Q177*H177</f>
        <v>0.047300000000000002</v>
      </c>
      <c r="S177" s="219">
        <v>0</v>
      </c>
      <c r="T177" s="22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1" t="s">
        <v>125</v>
      </c>
      <c r="AT177" s="221" t="s">
        <v>122</v>
      </c>
      <c r="AU177" s="221" t="s">
        <v>111</v>
      </c>
      <c r="AY177" s="14" t="s">
        <v>112</v>
      </c>
      <c r="BE177" s="222">
        <f>IF(N177="základná",J177,0)</f>
        <v>0</v>
      </c>
      <c r="BF177" s="222">
        <f>IF(N177="znížená",J177,0)</f>
        <v>0</v>
      </c>
      <c r="BG177" s="222">
        <f>IF(N177="zákl. prenesená",J177,0)</f>
        <v>0</v>
      </c>
      <c r="BH177" s="222">
        <f>IF(N177="zníž. prenesená",J177,0)</f>
        <v>0</v>
      </c>
      <c r="BI177" s="222">
        <f>IF(N177="nulová",J177,0)</f>
        <v>0</v>
      </c>
      <c r="BJ177" s="14" t="s">
        <v>111</v>
      </c>
      <c r="BK177" s="223">
        <f>ROUND(I177*H177,3)</f>
        <v>0</v>
      </c>
      <c r="BL177" s="14" t="s">
        <v>120</v>
      </c>
      <c r="BM177" s="221" t="s">
        <v>324</v>
      </c>
    </row>
    <row r="178" s="2" customFormat="1" ht="24.15" customHeight="1">
      <c r="A178" s="35"/>
      <c r="B178" s="36"/>
      <c r="C178" s="211" t="s">
        <v>325</v>
      </c>
      <c r="D178" s="211" t="s">
        <v>115</v>
      </c>
      <c r="E178" s="212" t="s">
        <v>326</v>
      </c>
      <c r="F178" s="213" t="s">
        <v>327</v>
      </c>
      <c r="G178" s="214" t="s">
        <v>242</v>
      </c>
      <c r="H178" s="215">
        <v>4</v>
      </c>
      <c r="I178" s="216"/>
      <c r="J178" s="215">
        <f>ROUND(I178*H178,3)</f>
        <v>0</v>
      </c>
      <c r="K178" s="213" t="s">
        <v>119</v>
      </c>
      <c r="L178" s="41"/>
      <c r="M178" s="217" t="s">
        <v>1</v>
      </c>
      <c r="N178" s="218" t="s">
        <v>40</v>
      </c>
      <c r="O178" s="88"/>
      <c r="P178" s="219">
        <f>O178*H178</f>
        <v>0</v>
      </c>
      <c r="Q178" s="219">
        <v>2.0000000000000002E-05</v>
      </c>
      <c r="R178" s="219">
        <f>Q178*H178</f>
        <v>8.0000000000000007E-05</v>
      </c>
      <c r="S178" s="219">
        <v>0</v>
      </c>
      <c r="T178" s="22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1" t="s">
        <v>120</v>
      </c>
      <c r="AT178" s="221" t="s">
        <v>115</v>
      </c>
      <c r="AU178" s="221" t="s">
        <v>111</v>
      </c>
      <c r="AY178" s="14" t="s">
        <v>112</v>
      </c>
      <c r="BE178" s="222">
        <f>IF(N178="základná",J178,0)</f>
        <v>0</v>
      </c>
      <c r="BF178" s="222">
        <f>IF(N178="znížená",J178,0)</f>
        <v>0</v>
      </c>
      <c r="BG178" s="222">
        <f>IF(N178="zákl. prenesená",J178,0)</f>
        <v>0</v>
      </c>
      <c r="BH178" s="222">
        <f>IF(N178="zníž. prenesená",J178,0)</f>
        <v>0</v>
      </c>
      <c r="BI178" s="222">
        <f>IF(N178="nulová",J178,0)</f>
        <v>0</v>
      </c>
      <c r="BJ178" s="14" t="s">
        <v>111</v>
      </c>
      <c r="BK178" s="223">
        <f>ROUND(I178*H178,3)</f>
        <v>0</v>
      </c>
      <c r="BL178" s="14" t="s">
        <v>120</v>
      </c>
      <c r="BM178" s="221" t="s">
        <v>328</v>
      </c>
    </row>
    <row r="179" s="2" customFormat="1" ht="37.8" customHeight="1">
      <c r="A179" s="35"/>
      <c r="B179" s="36"/>
      <c r="C179" s="224" t="s">
        <v>329</v>
      </c>
      <c r="D179" s="224" t="s">
        <v>122</v>
      </c>
      <c r="E179" s="225" t="s">
        <v>330</v>
      </c>
      <c r="F179" s="226" t="s">
        <v>331</v>
      </c>
      <c r="G179" s="227" t="s">
        <v>242</v>
      </c>
      <c r="H179" s="228">
        <v>3</v>
      </c>
      <c r="I179" s="229"/>
      <c r="J179" s="228">
        <f>ROUND(I179*H179,3)</f>
        <v>0</v>
      </c>
      <c r="K179" s="226" t="s">
        <v>119</v>
      </c>
      <c r="L179" s="230"/>
      <c r="M179" s="231" t="s">
        <v>1</v>
      </c>
      <c r="N179" s="232" t="s">
        <v>40</v>
      </c>
      <c r="O179" s="88"/>
      <c r="P179" s="219">
        <f>O179*H179</f>
        <v>0</v>
      </c>
      <c r="Q179" s="219">
        <v>0.049279999999999997</v>
      </c>
      <c r="R179" s="219">
        <f>Q179*H179</f>
        <v>0.14784</v>
      </c>
      <c r="S179" s="219">
        <v>0</v>
      </c>
      <c r="T179" s="22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1" t="s">
        <v>125</v>
      </c>
      <c r="AT179" s="221" t="s">
        <v>122</v>
      </c>
      <c r="AU179" s="221" t="s">
        <v>111</v>
      </c>
      <c r="AY179" s="14" t="s">
        <v>112</v>
      </c>
      <c r="BE179" s="222">
        <f>IF(N179="základná",J179,0)</f>
        <v>0</v>
      </c>
      <c r="BF179" s="222">
        <f>IF(N179="znížená",J179,0)</f>
        <v>0</v>
      </c>
      <c r="BG179" s="222">
        <f>IF(N179="zákl. prenesená",J179,0)</f>
        <v>0</v>
      </c>
      <c r="BH179" s="222">
        <f>IF(N179="zníž. prenesená",J179,0)</f>
        <v>0</v>
      </c>
      <c r="BI179" s="222">
        <f>IF(N179="nulová",J179,0)</f>
        <v>0</v>
      </c>
      <c r="BJ179" s="14" t="s">
        <v>111</v>
      </c>
      <c r="BK179" s="223">
        <f>ROUND(I179*H179,3)</f>
        <v>0</v>
      </c>
      <c r="BL179" s="14" t="s">
        <v>120</v>
      </c>
      <c r="BM179" s="221" t="s">
        <v>332</v>
      </c>
    </row>
    <row r="180" s="2" customFormat="1" ht="37.8" customHeight="1">
      <c r="A180" s="35"/>
      <c r="B180" s="36"/>
      <c r="C180" s="224" t="s">
        <v>333</v>
      </c>
      <c r="D180" s="224" t="s">
        <v>122</v>
      </c>
      <c r="E180" s="225" t="s">
        <v>334</v>
      </c>
      <c r="F180" s="226" t="s">
        <v>335</v>
      </c>
      <c r="G180" s="227" t="s">
        <v>242</v>
      </c>
      <c r="H180" s="228">
        <v>1</v>
      </c>
      <c r="I180" s="229"/>
      <c r="J180" s="228">
        <f>ROUND(I180*H180,3)</f>
        <v>0</v>
      </c>
      <c r="K180" s="226" t="s">
        <v>119</v>
      </c>
      <c r="L180" s="230"/>
      <c r="M180" s="231" t="s">
        <v>1</v>
      </c>
      <c r="N180" s="232" t="s">
        <v>40</v>
      </c>
      <c r="O180" s="88"/>
      <c r="P180" s="219">
        <f>O180*H180</f>
        <v>0</v>
      </c>
      <c r="Q180" s="219">
        <v>0.059130000000000002</v>
      </c>
      <c r="R180" s="219">
        <f>Q180*H180</f>
        <v>0.059130000000000002</v>
      </c>
      <c r="S180" s="219">
        <v>0</v>
      </c>
      <c r="T180" s="22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1" t="s">
        <v>125</v>
      </c>
      <c r="AT180" s="221" t="s">
        <v>122</v>
      </c>
      <c r="AU180" s="221" t="s">
        <v>111</v>
      </c>
      <c r="AY180" s="14" t="s">
        <v>112</v>
      </c>
      <c r="BE180" s="222">
        <f>IF(N180="základná",J180,0)</f>
        <v>0</v>
      </c>
      <c r="BF180" s="222">
        <f>IF(N180="znížená",J180,0)</f>
        <v>0</v>
      </c>
      <c r="BG180" s="222">
        <f>IF(N180="zákl. prenesená",J180,0)</f>
        <v>0</v>
      </c>
      <c r="BH180" s="222">
        <f>IF(N180="zníž. prenesená",J180,0)</f>
        <v>0</v>
      </c>
      <c r="BI180" s="222">
        <f>IF(N180="nulová",J180,0)</f>
        <v>0</v>
      </c>
      <c r="BJ180" s="14" t="s">
        <v>111</v>
      </c>
      <c r="BK180" s="223">
        <f>ROUND(I180*H180,3)</f>
        <v>0</v>
      </c>
      <c r="BL180" s="14" t="s">
        <v>120</v>
      </c>
      <c r="BM180" s="221" t="s">
        <v>336</v>
      </c>
    </row>
    <row r="181" s="2" customFormat="1" ht="24.15" customHeight="1">
      <c r="A181" s="35"/>
      <c r="B181" s="36"/>
      <c r="C181" s="211" t="s">
        <v>337</v>
      </c>
      <c r="D181" s="211" t="s">
        <v>115</v>
      </c>
      <c r="E181" s="212" t="s">
        <v>338</v>
      </c>
      <c r="F181" s="213" t="s">
        <v>339</v>
      </c>
      <c r="G181" s="214" t="s">
        <v>242</v>
      </c>
      <c r="H181" s="215">
        <v>1</v>
      </c>
      <c r="I181" s="216"/>
      <c r="J181" s="215">
        <f>ROUND(I181*H181,3)</f>
        <v>0</v>
      </c>
      <c r="K181" s="213" t="s">
        <v>119</v>
      </c>
      <c r="L181" s="41"/>
      <c r="M181" s="217" t="s">
        <v>1</v>
      </c>
      <c r="N181" s="218" t="s">
        <v>40</v>
      </c>
      <c r="O181" s="88"/>
      <c r="P181" s="219">
        <f>O181*H181</f>
        <v>0</v>
      </c>
      <c r="Q181" s="219">
        <v>2.0000000000000002E-05</v>
      </c>
      <c r="R181" s="219">
        <f>Q181*H181</f>
        <v>2.0000000000000002E-05</v>
      </c>
      <c r="S181" s="219">
        <v>0</v>
      </c>
      <c r="T181" s="22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1" t="s">
        <v>120</v>
      </c>
      <c r="AT181" s="221" t="s">
        <v>115</v>
      </c>
      <c r="AU181" s="221" t="s">
        <v>111</v>
      </c>
      <c r="AY181" s="14" t="s">
        <v>112</v>
      </c>
      <c r="BE181" s="222">
        <f>IF(N181="základná",J181,0)</f>
        <v>0</v>
      </c>
      <c r="BF181" s="222">
        <f>IF(N181="znížená",J181,0)</f>
        <v>0</v>
      </c>
      <c r="BG181" s="222">
        <f>IF(N181="zákl. prenesená",J181,0)</f>
        <v>0</v>
      </c>
      <c r="BH181" s="222">
        <f>IF(N181="zníž. prenesená",J181,0)</f>
        <v>0</v>
      </c>
      <c r="BI181" s="222">
        <f>IF(N181="nulová",J181,0)</f>
        <v>0</v>
      </c>
      <c r="BJ181" s="14" t="s">
        <v>111</v>
      </c>
      <c r="BK181" s="223">
        <f>ROUND(I181*H181,3)</f>
        <v>0</v>
      </c>
      <c r="BL181" s="14" t="s">
        <v>120</v>
      </c>
      <c r="BM181" s="221" t="s">
        <v>340</v>
      </c>
    </row>
    <row r="182" s="2" customFormat="1" ht="37.8" customHeight="1">
      <c r="A182" s="35"/>
      <c r="B182" s="36"/>
      <c r="C182" s="224" t="s">
        <v>341</v>
      </c>
      <c r="D182" s="224" t="s">
        <v>122</v>
      </c>
      <c r="E182" s="225" t="s">
        <v>342</v>
      </c>
      <c r="F182" s="226" t="s">
        <v>343</v>
      </c>
      <c r="G182" s="227" t="s">
        <v>242</v>
      </c>
      <c r="H182" s="228">
        <v>1</v>
      </c>
      <c r="I182" s="229"/>
      <c r="J182" s="228">
        <f>ROUND(I182*H182,3)</f>
        <v>0</v>
      </c>
      <c r="K182" s="226" t="s">
        <v>119</v>
      </c>
      <c r="L182" s="230"/>
      <c r="M182" s="231" t="s">
        <v>1</v>
      </c>
      <c r="N182" s="232" t="s">
        <v>40</v>
      </c>
      <c r="O182" s="88"/>
      <c r="P182" s="219">
        <f>O182*H182</f>
        <v>0</v>
      </c>
      <c r="Q182" s="219">
        <v>0.078839999999999993</v>
      </c>
      <c r="R182" s="219">
        <f>Q182*H182</f>
        <v>0.078839999999999993</v>
      </c>
      <c r="S182" s="219">
        <v>0</v>
      </c>
      <c r="T182" s="22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1" t="s">
        <v>125</v>
      </c>
      <c r="AT182" s="221" t="s">
        <v>122</v>
      </c>
      <c r="AU182" s="221" t="s">
        <v>111</v>
      </c>
      <c r="AY182" s="14" t="s">
        <v>112</v>
      </c>
      <c r="BE182" s="222">
        <f>IF(N182="základná",J182,0)</f>
        <v>0</v>
      </c>
      <c r="BF182" s="222">
        <f>IF(N182="znížená",J182,0)</f>
        <v>0</v>
      </c>
      <c r="BG182" s="222">
        <f>IF(N182="zákl. prenesená",J182,0)</f>
        <v>0</v>
      </c>
      <c r="BH182" s="222">
        <f>IF(N182="zníž. prenesená",J182,0)</f>
        <v>0</v>
      </c>
      <c r="BI182" s="222">
        <f>IF(N182="nulová",J182,0)</f>
        <v>0</v>
      </c>
      <c r="BJ182" s="14" t="s">
        <v>111</v>
      </c>
      <c r="BK182" s="223">
        <f>ROUND(I182*H182,3)</f>
        <v>0</v>
      </c>
      <c r="BL182" s="14" t="s">
        <v>120</v>
      </c>
      <c r="BM182" s="221" t="s">
        <v>344</v>
      </c>
    </row>
    <row r="183" s="2" customFormat="1" ht="24.15" customHeight="1">
      <c r="A183" s="35"/>
      <c r="B183" s="36"/>
      <c r="C183" s="211" t="s">
        <v>345</v>
      </c>
      <c r="D183" s="211" t="s">
        <v>115</v>
      </c>
      <c r="E183" s="212" t="s">
        <v>346</v>
      </c>
      <c r="F183" s="213" t="s">
        <v>347</v>
      </c>
      <c r="G183" s="214" t="s">
        <v>242</v>
      </c>
      <c r="H183" s="215">
        <v>11</v>
      </c>
      <c r="I183" s="216"/>
      <c r="J183" s="215">
        <f>ROUND(I183*H183,3)</f>
        <v>0</v>
      </c>
      <c r="K183" s="213" t="s">
        <v>119</v>
      </c>
      <c r="L183" s="41"/>
      <c r="M183" s="217" t="s">
        <v>1</v>
      </c>
      <c r="N183" s="218" t="s">
        <v>40</v>
      </c>
      <c r="O183" s="88"/>
      <c r="P183" s="219">
        <f>O183*H183</f>
        <v>0</v>
      </c>
      <c r="Q183" s="219">
        <v>2.0000000000000002E-05</v>
      </c>
      <c r="R183" s="219">
        <f>Q183*H183</f>
        <v>0.00022000000000000001</v>
      </c>
      <c r="S183" s="219">
        <v>0</v>
      </c>
      <c r="T183" s="22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1" t="s">
        <v>120</v>
      </c>
      <c r="AT183" s="221" t="s">
        <v>115</v>
      </c>
      <c r="AU183" s="221" t="s">
        <v>111</v>
      </c>
      <c r="AY183" s="14" t="s">
        <v>112</v>
      </c>
      <c r="BE183" s="222">
        <f>IF(N183="základná",J183,0)</f>
        <v>0</v>
      </c>
      <c r="BF183" s="222">
        <f>IF(N183="znížená",J183,0)</f>
        <v>0</v>
      </c>
      <c r="BG183" s="222">
        <f>IF(N183="zákl. prenesená",J183,0)</f>
        <v>0</v>
      </c>
      <c r="BH183" s="222">
        <f>IF(N183="zníž. prenesená",J183,0)</f>
        <v>0</v>
      </c>
      <c r="BI183" s="222">
        <f>IF(N183="nulová",J183,0)</f>
        <v>0</v>
      </c>
      <c r="BJ183" s="14" t="s">
        <v>111</v>
      </c>
      <c r="BK183" s="223">
        <f>ROUND(I183*H183,3)</f>
        <v>0</v>
      </c>
      <c r="BL183" s="14" t="s">
        <v>120</v>
      </c>
      <c r="BM183" s="221" t="s">
        <v>348</v>
      </c>
    </row>
    <row r="184" s="2" customFormat="1" ht="37.8" customHeight="1">
      <c r="A184" s="35"/>
      <c r="B184" s="36"/>
      <c r="C184" s="224" t="s">
        <v>349</v>
      </c>
      <c r="D184" s="224" t="s">
        <v>122</v>
      </c>
      <c r="E184" s="225" t="s">
        <v>350</v>
      </c>
      <c r="F184" s="226" t="s">
        <v>351</v>
      </c>
      <c r="G184" s="227" t="s">
        <v>242</v>
      </c>
      <c r="H184" s="228">
        <v>11</v>
      </c>
      <c r="I184" s="229"/>
      <c r="J184" s="228">
        <f>ROUND(I184*H184,3)</f>
        <v>0</v>
      </c>
      <c r="K184" s="226" t="s">
        <v>119</v>
      </c>
      <c r="L184" s="230"/>
      <c r="M184" s="231" t="s">
        <v>1</v>
      </c>
      <c r="N184" s="232" t="s">
        <v>40</v>
      </c>
      <c r="O184" s="88"/>
      <c r="P184" s="219">
        <f>O184*H184</f>
        <v>0</v>
      </c>
      <c r="Q184" s="219">
        <v>0.098540000000000003</v>
      </c>
      <c r="R184" s="219">
        <f>Q184*H184</f>
        <v>1.0839400000000001</v>
      </c>
      <c r="S184" s="219">
        <v>0</v>
      </c>
      <c r="T184" s="22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1" t="s">
        <v>125</v>
      </c>
      <c r="AT184" s="221" t="s">
        <v>122</v>
      </c>
      <c r="AU184" s="221" t="s">
        <v>111</v>
      </c>
      <c r="AY184" s="14" t="s">
        <v>112</v>
      </c>
      <c r="BE184" s="222">
        <f>IF(N184="základná",J184,0)</f>
        <v>0</v>
      </c>
      <c r="BF184" s="222">
        <f>IF(N184="znížená",J184,0)</f>
        <v>0</v>
      </c>
      <c r="BG184" s="222">
        <f>IF(N184="zákl. prenesená",J184,0)</f>
        <v>0</v>
      </c>
      <c r="BH184" s="222">
        <f>IF(N184="zníž. prenesená",J184,0)</f>
        <v>0</v>
      </c>
      <c r="BI184" s="222">
        <f>IF(N184="nulová",J184,0)</f>
        <v>0</v>
      </c>
      <c r="BJ184" s="14" t="s">
        <v>111</v>
      </c>
      <c r="BK184" s="223">
        <f>ROUND(I184*H184,3)</f>
        <v>0</v>
      </c>
      <c r="BL184" s="14" t="s">
        <v>120</v>
      </c>
      <c r="BM184" s="221" t="s">
        <v>352</v>
      </c>
    </row>
    <row r="185" s="2" customFormat="1" ht="24.15" customHeight="1">
      <c r="A185" s="35"/>
      <c r="B185" s="36"/>
      <c r="C185" s="211" t="s">
        <v>353</v>
      </c>
      <c r="D185" s="211" t="s">
        <v>115</v>
      </c>
      <c r="E185" s="212" t="s">
        <v>354</v>
      </c>
      <c r="F185" s="213" t="s">
        <v>355</v>
      </c>
      <c r="G185" s="214" t="s">
        <v>242</v>
      </c>
      <c r="H185" s="215">
        <v>6</v>
      </c>
      <c r="I185" s="216"/>
      <c r="J185" s="215">
        <f>ROUND(I185*H185,3)</f>
        <v>0</v>
      </c>
      <c r="K185" s="213" t="s">
        <v>119</v>
      </c>
      <c r="L185" s="41"/>
      <c r="M185" s="217" t="s">
        <v>1</v>
      </c>
      <c r="N185" s="218" t="s">
        <v>40</v>
      </c>
      <c r="O185" s="88"/>
      <c r="P185" s="219">
        <f>O185*H185</f>
        <v>0</v>
      </c>
      <c r="Q185" s="219">
        <v>2.0000000000000002E-05</v>
      </c>
      <c r="R185" s="219">
        <f>Q185*H185</f>
        <v>0.00012000000000000002</v>
      </c>
      <c r="S185" s="219">
        <v>0</v>
      </c>
      <c r="T185" s="22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1" t="s">
        <v>120</v>
      </c>
      <c r="AT185" s="221" t="s">
        <v>115</v>
      </c>
      <c r="AU185" s="221" t="s">
        <v>111</v>
      </c>
      <c r="AY185" s="14" t="s">
        <v>112</v>
      </c>
      <c r="BE185" s="222">
        <f>IF(N185="základná",J185,0)</f>
        <v>0</v>
      </c>
      <c r="BF185" s="222">
        <f>IF(N185="znížená",J185,0)</f>
        <v>0</v>
      </c>
      <c r="BG185" s="222">
        <f>IF(N185="zákl. prenesená",J185,0)</f>
        <v>0</v>
      </c>
      <c r="BH185" s="222">
        <f>IF(N185="zníž. prenesená",J185,0)</f>
        <v>0</v>
      </c>
      <c r="BI185" s="222">
        <f>IF(N185="nulová",J185,0)</f>
        <v>0</v>
      </c>
      <c r="BJ185" s="14" t="s">
        <v>111</v>
      </c>
      <c r="BK185" s="223">
        <f>ROUND(I185*H185,3)</f>
        <v>0</v>
      </c>
      <c r="BL185" s="14" t="s">
        <v>120</v>
      </c>
      <c r="BM185" s="221" t="s">
        <v>356</v>
      </c>
    </row>
    <row r="186" s="2" customFormat="1" ht="37.8" customHeight="1">
      <c r="A186" s="35"/>
      <c r="B186" s="36"/>
      <c r="C186" s="224" t="s">
        <v>357</v>
      </c>
      <c r="D186" s="224" t="s">
        <v>122</v>
      </c>
      <c r="E186" s="225" t="s">
        <v>358</v>
      </c>
      <c r="F186" s="226" t="s">
        <v>359</v>
      </c>
      <c r="G186" s="227" t="s">
        <v>242</v>
      </c>
      <c r="H186" s="228">
        <v>1</v>
      </c>
      <c r="I186" s="229"/>
      <c r="J186" s="228">
        <f>ROUND(I186*H186,3)</f>
        <v>0</v>
      </c>
      <c r="K186" s="226" t="s">
        <v>119</v>
      </c>
      <c r="L186" s="230"/>
      <c r="M186" s="231" t="s">
        <v>1</v>
      </c>
      <c r="N186" s="232" t="s">
        <v>40</v>
      </c>
      <c r="O186" s="88"/>
      <c r="P186" s="219">
        <f>O186*H186</f>
        <v>0</v>
      </c>
      <c r="Q186" s="219">
        <v>0.046460000000000001</v>
      </c>
      <c r="R186" s="219">
        <f>Q186*H186</f>
        <v>0.046460000000000001</v>
      </c>
      <c r="S186" s="219">
        <v>0</v>
      </c>
      <c r="T186" s="22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1" t="s">
        <v>125</v>
      </c>
      <c r="AT186" s="221" t="s">
        <v>122</v>
      </c>
      <c r="AU186" s="221" t="s">
        <v>111</v>
      </c>
      <c r="AY186" s="14" t="s">
        <v>112</v>
      </c>
      <c r="BE186" s="222">
        <f>IF(N186="základná",J186,0)</f>
        <v>0</v>
      </c>
      <c r="BF186" s="222">
        <f>IF(N186="znížená",J186,0)</f>
        <v>0</v>
      </c>
      <c r="BG186" s="222">
        <f>IF(N186="zákl. prenesená",J186,0)</f>
        <v>0</v>
      </c>
      <c r="BH186" s="222">
        <f>IF(N186="zníž. prenesená",J186,0)</f>
        <v>0</v>
      </c>
      <c r="BI186" s="222">
        <f>IF(N186="nulová",J186,0)</f>
        <v>0</v>
      </c>
      <c r="BJ186" s="14" t="s">
        <v>111</v>
      </c>
      <c r="BK186" s="223">
        <f>ROUND(I186*H186,3)</f>
        <v>0</v>
      </c>
      <c r="BL186" s="14" t="s">
        <v>120</v>
      </c>
      <c r="BM186" s="221" t="s">
        <v>360</v>
      </c>
    </row>
    <row r="187" s="2" customFormat="1" ht="37.8" customHeight="1">
      <c r="A187" s="35"/>
      <c r="B187" s="36"/>
      <c r="C187" s="224" t="s">
        <v>361</v>
      </c>
      <c r="D187" s="224" t="s">
        <v>122</v>
      </c>
      <c r="E187" s="225" t="s">
        <v>362</v>
      </c>
      <c r="F187" s="226" t="s">
        <v>363</v>
      </c>
      <c r="G187" s="227" t="s">
        <v>242</v>
      </c>
      <c r="H187" s="228">
        <v>5</v>
      </c>
      <c r="I187" s="229"/>
      <c r="J187" s="228">
        <f>ROUND(I187*H187,3)</f>
        <v>0</v>
      </c>
      <c r="K187" s="226" t="s">
        <v>119</v>
      </c>
      <c r="L187" s="230"/>
      <c r="M187" s="231" t="s">
        <v>1</v>
      </c>
      <c r="N187" s="232" t="s">
        <v>40</v>
      </c>
      <c r="O187" s="88"/>
      <c r="P187" s="219">
        <f>O187*H187</f>
        <v>0</v>
      </c>
      <c r="Q187" s="219">
        <v>0.055759999999999997</v>
      </c>
      <c r="R187" s="219">
        <f>Q187*H187</f>
        <v>0.27879999999999999</v>
      </c>
      <c r="S187" s="219">
        <v>0</v>
      </c>
      <c r="T187" s="22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1" t="s">
        <v>125</v>
      </c>
      <c r="AT187" s="221" t="s">
        <v>122</v>
      </c>
      <c r="AU187" s="221" t="s">
        <v>111</v>
      </c>
      <c r="AY187" s="14" t="s">
        <v>112</v>
      </c>
      <c r="BE187" s="222">
        <f>IF(N187="základná",J187,0)</f>
        <v>0</v>
      </c>
      <c r="BF187" s="222">
        <f>IF(N187="znížená",J187,0)</f>
        <v>0</v>
      </c>
      <c r="BG187" s="222">
        <f>IF(N187="zákl. prenesená",J187,0)</f>
        <v>0</v>
      </c>
      <c r="BH187" s="222">
        <f>IF(N187="zníž. prenesená",J187,0)</f>
        <v>0</v>
      </c>
      <c r="BI187" s="222">
        <f>IF(N187="nulová",J187,0)</f>
        <v>0</v>
      </c>
      <c r="BJ187" s="14" t="s">
        <v>111</v>
      </c>
      <c r="BK187" s="223">
        <f>ROUND(I187*H187,3)</f>
        <v>0</v>
      </c>
      <c r="BL187" s="14" t="s">
        <v>120</v>
      </c>
      <c r="BM187" s="221" t="s">
        <v>364</v>
      </c>
    </row>
    <row r="188" s="2" customFormat="1" ht="24.15" customHeight="1">
      <c r="A188" s="35"/>
      <c r="B188" s="36"/>
      <c r="C188" s="211" t="s">
        <v>365</v>
      </c>
      <c r="D188" s="211" t="s">
        <v>115</v>
      </c>
      <c r="E188" s="212" t="s">
        <v>366</v>
      </c>
      <c r="F188" s="213" t="s">
        <v>367</v>
      </c>
      <c r="G188" s="214" t="s">
        <v>242</v>
      </c>
      <c r="H188" s="215">
        <v>1</v>
      </c>
      <c r="I188" s="216"/>
      <c r="J188" s="215">
        <f>ROUND(I188*H188,3)</f>
        <v>0</v>
      </c>
      <c r="K188" s="213" t="s">
        <v>119</v>
      </c>
      <c r="L188" s="41"/>
      <c r="M188" s="217" t="s">
        <v>1</v>
      </c>
      <c r="N188" s="218" t="s">
        <v>40</v>
      </c>
      <c r="O188" s="88"/>
      <c r="P188" s="219">
        <f>O188*H188</f>
        <v>0</v>
      </c>
      <c r="Q188" s="219">
        <v>2.0000000000000002E-05</v>
      </c>
      <c r="R188" s="219">
        <f>Q188*H188</f>
        <v>2.0000000000000002E-05</v>
      </c>
      <c r="S188" s="219">
        <v>0</v>
      </c>
      <c r="T188" s="22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1" t="s">
        <v>120</v>
      </c>
      <c r="AT188" s="221" t="s">
        <v>115</v>
      </c>
      <c r="AU188" s="221" t="s">
        <v>111</v>
      </c>
      <c r="AY188" s="14" t="s">
        <v>112</v>
      </c>
      <c r="BE188" s="222">
        <f>IF(N188="základná",J188,0)</f>
        <v>0</v>
      </c>
      <c r="BF188" s="222">
        <f>IF(N188="znížená",J188,0)</f>
        <v>0</v>
      </c>
      <c r="BG188" s="222">
        <f>IF(N188="zákl. prenesená",J188,0)</f>
        <v>0</v>
      </c>
      <c r="BH188" s="222">
        <f>IF(N188="zníž. prenesená",J188,0)</f>
        <v>0</v>
      </c>
      <c r="BI188" s="222">
        <f>IF(N188="nulová",J188,0)</f>
        <v>0</v>
      </c>
      <c r="BJ188" s="14" t="s">
        <v>111</v>
      </c>
      <c r="BK188" s="223">
        <f>ROUND(I188*H188,3)</f>
        <v>0</v>
      </c>
      <c r="BL188" s="14" t="s">
        <v>120</v>
      </c>
      <c r="BM188" s="221" t="s">
        <v>368</v>
      </c>
    </row>
    <row r="189" s="2" customFormat="1" ht="37.8" customHeight="1">
      <c r="A189" s="35"/>
      <c r="B189" s="36"/>
      <c r="C189" s="224" t="s">
        <v>369</v>
      </c>
      <c r="D189" s="224" t="s">
        <v>122</v>
      </c>
      <c r="E189" s="225" t="s">
        <v>370</v>
      </c>
      <c r="F189" s="226" t="s">
        <v>371</v>
      </c>
      <c r="G189" s="227" t="s">
        <v>242</v>
      </c>
      <c r="H189" s="228">
        <v>1</v>
      </c>
      <c r="I189" s="229"/>
      <c r="J189" s="228">
        <f>ROUND(I189*H189,3)</f>
        <v>0</v>
      </c>
      <c r="K189" s="226" t="s">
        <v>119</v>
      </c>
      <c r="L189" s="230"/>
      <c r="M189" s="231" t="s">
        <v>1</v>
      </c>
      <c r="N189" s="232" t="s">
        <v>40</v>
      </c>
      <c r="O189" s="88"/>
      <c r="P189" s="219">
        <f>O189*H189</f>
        <v>0</v>
      </c>
      <c r="Q189" s="219">
        <v>0.11151</v>
      </c>
      <c r="R189" s="219">
        <f>Q189*H189</f>
        <v>0.11151</v>
      </c>
      <c r="S189" s="219">
        <v>0</v>
      </c>
      <c r="T189" s="22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1" t="s">
        <v>125</v>
      </c>
      <c r="AT189" s="221" t="s">
        <v>122</v>
      </c>
      <c r="AU189" s="221" t="s">
        <v>111</v>
      </c>
      <c r="AY189" s="14" t="s">
        <v>112</v>
      </c>
      <c r="BE189" s="222">
        <f>IF(N189="základná",J189,0)</f>
        <v>0</v>
      </c>
      <c r="BF189" s="222">
        <f>IF(N189="znížená",J189,0)</f>
        <v>0</v>
      </c>
      <c r="BG189" s="222">
        <f>IF(N189="zákl. prenesená",J189,0)</f>
        <v>0</v>
      </c>
      <c r="BH189" s="222">
        <f>IF(N189="zníž. prenesená",J189,0)</f>
        <v>0</v>
      </c>
      <c r="BI189" s="222">
        <f>IF(N189="nulová",J189,0)</f>
        <v>0</v>
      </c>
      <c r="BJ189" s="14" t="s">
        <v>111</v>
      </c>
      <c r="BK189" s="223">
        <f>ROUND(I189*H189,3)</f>
        <v>0</v>
      </c>
      <c r="BL189" s="14" t="s">
        <v>120</v>
      </c>
      <c r="BM189" s="221" t="s">
        <v>372</v>
      </c>
    </row>
    <row r="190" s="2" customFormat="1" ht="24.15" customHeight="1">
      <c r="A190" s="35"/>
      <c r="B190" s="36"/>
      <c r="C190" s="211" t="s">
        <v>373</v>
      </c>
      <c r="D190" s="211" t="s">
        <v>115</v>
      </c>
      <c r="E190" s="212" t="s">
        <v>374</v>
      </c>
      <c r="F190" s="213" t="s">
        <v>375</v>
      </c>
      <c r="G190" s="214" t="s">
        <v>242</v>
      </c>
      <c r="H190" s="215">
        <v>4</v>
      </c>
      <c r="I190" s="216"/>
      <c r="J190" s="215">
        <f>ROUND(I190*H190,3)</f>
        <v>0</v>
      </c>
      <c r="K190" s="213" t="s">
        <v>119</v>
      </c>
      <c r="L190" s="41"/>
      <c r="M190" s="217" t="s">
        <v>1</v>
      </c>
      <c r="N190" s="218" t="s">
        <v>40</v>
      </c>
      <c r="O190" s="88"/>
      <c r="P190" s="219">
        <f>O190*H190</f>
        <v>0</v>
      </c>
      <c r="Q190" s="219">
        <v>2.0000000000000002E-05</v>
      </c>
      <c r="R190" s="219">
        <f>Q190*H190</f>
        <v>8.0000000000000007E-05</v>
      </c>
      <c r="S190" s="219">
        <v>0</v>
      </c>
      <c r="T190" s="22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1" t="s">
        <v>120</v>
      </c>
      <c r="AT190" s="221" t="s">
        <v>115</v>
      </c>
      <c r="AU190" s="221" t="s">
        <v>111</v>
      </c>
      <c r="AY190" s="14" t="s">
        <v>112</v>
      </c>
      <c r="BE190" s="222">
        <f>IF(N190="základná",J190,0)</f>
        <v>0</v>
      </c>
      <c r="BF190" s="222">
        <f>IF(N190="znížená",J190,0)</f>
        <v>0</v>
      </c>
      <c r="BG190" s="222">
        <f>IF(N190="zákl. prenesená",J190,0)</f>
        <v>0</v>
      </c>
      <c r="BH190" s="222">
        <f>IF(N190="zníž. prenesená",J190,0)</f>
        <v>0</v>
      </c>
      <c r="BI190" s="222">
        <f>IF(N190="nulová",J190,0)</f>
        <v>0</v>
      </c>
      <c r="BJ190" s="14" t="s">
        <v>111</v>
      </c>
      <c r="BK190" s="223">
        <f>ROUND(I190*H190,3)</f>
        <v>0</v>
      </c>
      <c r="BL190" s="14" t="s">
        <v>120</v>
      </c>
      <c r="BM190" s="221" t="s">
        <v>376</v>
      </c>
    </row>
    <row r="191" s="2" customFormat="1" ht="37.8" customHeight="1">
      <c r="A191" s="35"/>
      <c r="B191" s="36"/>
      <c r="C191" s="224" t="s">
        <v>377</v>
      </c>
      <c r="D191" s="224" t="s">
        <v>122</v>
      </c>
      <c r="E191" s="225" t="s">
        <v>378</v>
      </c>
      <c r="F191" s="226" t="s">
        <v>379</v>
      </c>
      <c r="G191" s="227" t="s">
        <v>242</v>
      </c>
      <c r="H191" s="228">
        <v>4</v>
      </c>
      <c r="I191" s="229"/>
      <c r="J191" s="228">
        <f>ROUND(I191*H191,3)</f>
        <v>0</v>
      </c>
      <c r="K191" s="226" t="s">
        <v>119</v>
      </c>
      <c r="L191" s="230"/>
      <c r="M191" s="231" t="s">
        <v>1</v>
      </c>
      <c r="N191" s="232" t="s">
        <v>40</v>
      </c>
      <c r="O191" s="88"/>
      <c r="P191" s="219">
        <f>O191*H191</f>
        <v>0</v>
      </c>
      <c r="Q191" s="219">
        <v>0.072599999999999998</v>
      </c>
      <c r="R191" s="219">
        <f>Q191*H191</f>
        <v>0.29039999999999999</v>
      </c>
      <c r="S191" s="219">
        <v>0</v>
      </c>
      <c r="T191" s="22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1" t="s">
        <v>125</v>
      </c>
      <c r="AT191" s="221" t="s">
        <v>122</v>
      </c>
      <c r="AU191" s="221" t="s">
        <v>111</v>
      </c>
      <c r="AY191" s="14" t="s">
        <v>112</v>
      </c>
      <c r="BE191" s="222">
        <f>IF(N191="základná",J191,0)</f>
        <v>0</v>
      </c>
      <c r="BF191" s="222">
        <f>IF(N191="znížená",J191,0)</f>
        <v>0</v>
      </c>
      <c r="BG191" s="222">
        <f>IF(N191="zákl. prenesená",J191,0)</f>
        <v>0</v>
      </c>
      <c r="BH191" s="222">
        <f>IF(N191="zníž. prenesená",J191,0)</f>
        <v>0</v>
      </c>
      <c r="BI191" s="222">
        <f>IF(N191="nulová",J191,0)</f>
        <v>0</v>
      </c>
      <c r="BJ191" s="14" t="s">
        <v>111</v>
      </c>
      <c r="BK191" s="223">
        <f>ROUND(I191*H191,3)</f>
        <v>0</v>
      </c>
      <c r="BL191" s="14" t="s">
        <v>120</v>
      </c>
      <c r="BM191" s="221" t="s">
        <v>380</v>
      </c>
    </row>
    <row r="192" s="2" customFormat="1" ht="24.15" customHeight="1">
      <c r="A192" s="35"/>
      <c r="B192" s="36"/>
      <c r="C192" s="211" t="s">
        <v>381</v>
      </c>
      <c r="D192" s="211" t="s">
        <v>115</v>
      </c>
      <c r="E192" s="212" t="s">
        <v>382</v>
      </c>
      <c r="F192" s="213" t="s">
        <v>383</v>
      </c>
      <c r="G192" s="214" t="s">
        <v>242</v>
      </c>
      <c r="H192" s="215">
        <v>9</v>
      </c>
      <c r="I192" s="216"/>
      <c r="J192" s="215">
        <f>ROUND(I192*H192,3)</f>
        <v>0</v>
      </c>
      <c r="K192" s="213" t="s">
        <v>119</v>
      </c>
      <c r="L192" s="41"/>
      <c r="M192" s="217" t="s">
        <v>1</v>
      </c>
      <c r="N192" s="218" t="s">
        <v>40</v>
      </c>
      <c r="O192" s="88"/>
      <c r="P192" s="219">
        <f>O192*H192</f>
        <v>0</v>
      </c>
      <c r="Q192" s="219">
        <v>2.0000000000000002E-05</v>
      </c>
      <c r="R192" s="219">
        <f>Q192*H192</f>
        <v>0.00018000000000000001</v>
      </c>
      <c r="S192" s="219">
        <v>0</v>
      </c>
      <c r="T192" s="22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1" t="s">
        <v>120</v>
      </c>
      <c r="AT192" s="221" t="s">
        <v>115</v>
      </c>
      <c r="AU192" s="221" t="s">
        <v>111</v>
      </c>
      <c r="AY192" s="14" t="s">
        <v>112</v>
      </c>
      <c r="BE192" s="222">
        <f>IF(N192="základná",J192,0)</f>
        <v>0</v>
      </c>
      <c r="BF192" s="222">
        <f>IF(N192="znížená",J192,0)</f>
        <v>0</v>
      </c>
      <c r="BG192" s="222">
        <f>IF(N192="zákl. prenesená",J192,0)</f>
        <v>0</v>
      </c>
      <c r="BH192" s="222">
        <f>IF(N192="zníž. prenesená",J192,0)</f>
        <v>0</v>
      </c>
      <c r="BI192" s="222">
        <f>IF(N192="nulová",J192,0)</f>
        <v>0</v>
      </c>
      <c r="BJ192" s="14" t="s">
        <v>111</v>
      </c>
      <c r="BK192" s="223">
        <f>ROUND(I192*H192,3)</f>
        <v>0</v>
      </c>
      <c r="BL192" s="14" t="s">
        <v>120</v>
      </c>
      <c r="BM192" s="221" t="s">
        <v>384</v>
      </c>
    </row>
    <row r="193" s="2" customFormat="1" ht="37.8" customHeight="1">
      <c r="A193" s="35"/>
      <c r="B193" s="36"/>
      <c r="C193" s="224" t="s">
        <v>385</v>
      </c>
      <c r="D193" s="224" t="s">
        <v>122</v>
      </c>
      <c r="E193" s="225" t="s">
        <v>386</v>
      </c>
      <c r="F193" s="226" t="s">
        <v>387</v>
      </c>
      <c r="G193" s="227" t="s">
        <v>242</v>
      </c>
      <c r="H193" s="228">
        <v>9</v>
      </c>
      <c r="I193" s="229"/>
      <c r="J193" s="228">
        <f>ROUND(I193*H193,3)</f>
        <v>0</v>
      </c>
      <c r="K193" s="226" t="s">
        <v>119</v>
      </c>
      <c r="L193" s="230"/>
      <c r="M193" s="231" t="s">
        <v>1</v>
      </c>
      <c r="N193" s="232" t="s">
        <v>40</v>
      </c>
      <c r="O193" s="88"/>
      <c r="P193" s="219">
        <f>O193*H193</f>
        <v>0</v>
      </c>
      <c r="Q193" s="219">
        <v>0.1452</v>
      </c>
      <c r="R193" s="219">
        <f>Q193*H193</f>
        <v>1.3068</v>
      </c>
      <c r="S193" s="219">
        <v>0</v>
      </c>
      <c r="T193" s="220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1" t="s">
        <v>125</v>
      </c>
      <c r="AT193" s="221" t="s">
        <v>122</v>
      </c>
      <c r="AU193" s="221" t="s">
        <v>111</v>
      </c>
      <c r="AY193" s="14" t="s">
        <v>112</v>
      </c>
      <c r="BE193" s="222">
        <f>IF(N193="základná",J193,0)</f>
        <v>0</v>
      </c>
      <c r="BF193" s="222">
        <f>IF(N193="znížená",J193,0)</f>
        <v>0</v>
      </c>
      <c r="BG193" s="222">
        <f>IF(N193="zákl. prenesená",J193,0)</f>
        <v>0</v>
      </c>
      <c r="BH193" s="222">
        <f>IF(N193="zníž. prenesená",J193,0)</f>
        <v>0</v>
      </c>
      <c r="BI193" s="222">
        <f>IF(N193="nulová",J193,0)</f>
        <v>0</v>
      </c>
      <c r="BJ193" s="14" t="s">
        <v>111</v>
      </c>
      <c r="BK193" s="223">
        <f>ROUND(I193*H193,3)</f>
        <v>0</v>
      </c>
      <c r="BL193" s="14" t="s">
        <v>120</v>
      </c>
      <c r="BM193" s="221" t="s">
        <v>388</v>
      </c>
    </row>
    <row r="194" s="2" customFormat="1" ht="24.15" customHeight="1">
      <c r="A194" s="35"/>
      <c r="B194" s="36"/>
      <c r="C194" s="211" t="s">
        <v>389</v>
      </c>
      <c r="D194" s="211" t="s">
        <v>115</v>
      </c>
      <c r="E194" s="212" t="s">
        <v>390</v>
      </c>
      <c r="F194" s="213" t="s">
        <v>391</v>
      </c>
      <c r="G194" s="214" t="s">
        <v>242</v>
      </c>
      <c r="H194" s="215">
        <v>38</v>
      </c>
      <c r="I194" s="216"/>
      <c r="J194" s="215">
        <f>ROUND(I194*H194,3)</f>
        <v>0</v>
      </c>
      <c r="K194" s="213" t="s">
        <v>119</v>
      </c>
      <c r="L194" s="41"/>
      <c r="M194" s="217" t="s">
        <v>1</v>
      </c>
      <c r="N194" s="218" t="s">
        <v>40</v>
      </c>
      <c r="O194" s="88"/>
      <c r="P194" s="219">
        <f>O194*H194</f>
        <v>0</v>
      </c>
      <c r="Q194" s="219">
        <v>5.0000000000000002E-05</v>
      </c>
      <c r="R194" s="219">
        <f>Q194*H194</f>
        <v>0.0019</v>
      </c>
      <c r="S194" s="219">
        <v>0</v>
      </c>
      <c r="T194" s="22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1" t="s">
        <v>120</v>
      </c>
      <c r="AT194" s="221" t="s">
        <v>115</v>
      </c>
      <c r="AU194" s="221" t="s">
        <v>111</v>
      </c>
      <c r="AY194" s="14" t="s">
        <v>112</v>
      </c>
      <c r="BE194" s="222">
        <f>IF(N194="základná",J194,0)</f>
        <v>0</v>
      </c>
      <c r="BF194" s="222">
        <f>IF(N194="znížená",J194,0)</f>
        <v>0</v>
      </c>
      <c r="BG194" s="222">
        <f>IF(N194="zákl. prenesená",J194,0)</f>
        <v>0</v>
      </c>
      <c r="BH194" s="222">
        <f>IF(N194="zníž. prenesená",J194,0)</f>
        <v>0</v>
      </c>
      <c r="BI194" s="222">
        <f>IF(N194="nulová",J194,0)</f>
        <v>0</v>
      </c>
      <c r="BJ194" s="14" t="s">
        <v>111</v>
      </c>
      <c r="BK194" s="223">
        <f>ROUND(I194*H194,3)</f>
        <v>0</v>
      </c>
      <c r="BL194" s="14" t="s">
        <v>120</v>
      </c>
      <c r="BM194" s="221" t="s">
        <v>392</v>
      </c>
    </row>
    <row r="195" s="2" customFormat="1" ht="24.15" customHeight="1">
      <c r="A195" s="35"/>
      <c r="B195" s="36"/>
      <c r="C195" s="211" t="s">
        <v>393</v>
      </c>
      <c r="D195" s="211" t="s">
        <v>115</v>
      </c>
      <c r="E195" s="212" t="s">
        <v>394</v>
      </c>
      <c r="F195" s="213" t="s">
        <v>395</v>
      </c>
      <c r="G195" s="214" t="s">
        <v>242</v>
      </c>
      <c r="H195" s="215">
        <v>38</v>
      </c>
      <c r="I195" s="216"/>
      <c r="J195" s="215">
        <f>ROUND(I195*H195,3)</f>
        <v>0</v>
      </c>
      <c r="K195" s="213" t="s">
        <v>119</v>
      </c>
      <c r="L195" s="41"/>
      <c r="M195" s="217" t="s">
        <v>1</v>
      </c>
      <c r="N195" s="218" t="s">
        <v>40</v>
      </c>
      <c r="O195" s="88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1" t="s">
        <v>120</v>
      </c>
      <c r="AT195" s="221" t="s">
        <v>115</v>
      </c>
      <c r="AU195" s="221" t="s">
        <v>111</v>
      </c>
      <c r="AY195" s="14" t="s">
        <v>112</v>
      </c>
      <c r="BE195" s="222">
        <f>IF(N195="základná",J195,0)</f>
        <v>0</v>
      </c>
      <c r="BF195" s="222">
        <f>IF(N195="znížená",J195,0)</f>
        <v>0</v>
      </c>
      <c r="BG195" s="222">
        <f>IF(N195="zákl. prenesená",J195,0)</f>
        <v>0</v>
      </c>
      <c r="BH195" s="222">
        <f>IF(N195="zníž. prenesená",J195,0)</f>
        <v>0</v>
      </c>
      <c r="BI195" s="222">
        <f>IF(N195="nulová",J195,0)</f>
        <v>0</v>
      </c>
      <c r="BJ195" s="14" t="s">
        <v>111</v>
      </c>
      <c r="BK195" s="223">
        <f>ROUND(I195*H195,3)</f>
        <v>0</v>
      </c>
      <c r="BL195" s="14" t="s">
        <v>120</v>
      </c>
      <c r="BM195" s="221" t="s">
        <v>396</v>
      </c>
    </row>
    <row r="196" s="2" customFormat="1" ht="24.15" customHeight="1">
      <c r="A196" s="35"/>
      <c r="B196" s="36"/>
      <c r="C196" s="211" t="s">
        <v>397</v>
      </c>
      <c r="D196" s="211" t="s">
        <v>115</v>
      </c>
      <c r="E196" s="212" t="s">
        <v>398</v>
      </c>
      <c r="F196" s="213" t="s">
        <v>399</v>
      </c>
      <c r="G196" s="214" t="s">
        <v>166</v>
      </c>
      <c r="H196" s="216"/>
      <c r="I196" s="216"/>
      <c r="J196" s="215">
        <f>ROUND(I196*H196,3)</f>
        <v>0</v>
      </c>
      <c r="K196" s="213" t="s">
        <v>119</v>
      </c>
      <c r="L196" s="41"/>
      <c r="M196" s="217" t="s">
        <v>1</v>
      </c>
      <c r="N196" s="218" t="s">
        <v>40</v>
      </c>
      <c r="O196" s="88"/>
      <c r="P196" s="219">
        <f>O196*H196</f>
        <v>0</v>
      </c>
      <c r="Q196" s="219">
        <v>0</v>
      </c>
      <c r="R196" s="219">
        <f>Q196*H196</f>
        <v>0</v>
      </c>
      <c r="S196" s="219">
        <v>0</v>
      </c>
      <c r="T196" s="220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1" t="s">
        <v>120</v>
      </c>
      <c r="AT196" s="221" t="s">
        <v>115</v>
      </c>
      <c r="AU196" s="221" t="s">
        <v>111</v>
      </c>
      <c r="AY196" s="14" t="s">
        <v>112</v>
      </c>
      <c r="BE196" s="222">
        <f>IF(N196="základná",J196,0)</f>
        <v>0</v>
      </c>
      <c r="BF196" s="222">
        <f>IF(N196="znížená",J196,0)</f>
        <v>0</v>
      </c>
      <c r="BG196" s="222">
        <f>IF(N196="zákl. prenesená",J196,0)</f>
        <v>0</v>
      </c>
      <c r="BH196" s="222">
        <f>IF(N196="zníž. prenesená",J196,0)</f>
        <v>0</v>
      </c>
      <c r="BI196" s="222">
        <f>IF(N196="nulová",J196,0)</f>
        <v>0</v>
      </c>
      <c r="BJ196" s="14" t="s">
        <v>111</v>
      </c>
      <c r="BK196" s="223">
        <f>ROUND(I196*H196,3)</f>
        <v>0</v>
      </c>
      <c r="BL196" s="14" t="s">
        <v>120</v>
      </c>
      <c r="BM196" s="221" t="s">
        <v>400</v>
      </c>
    </row>
    <row r="197" s="2" customFormat="1" ht="24.15" customHeight="1">
      <c r="A197" s="35"/>
      <c r="B197" s="36"/>
      <c r="C197" s="211" t="s">
        <v>401</v>
      </c>
      <c r="D197" s="211" t="s">
        <v>115</v>
      </c>
      <c r="E197" s="212" t="s">
        <v>402</v>
      </c>
      <c r="F197" s="213" t="s">
        <v>403</v>
      </c>
      <c r="G197" s="214" t="s">
        <v>166</v>
      </c>
      <c r="H197" s="216"/>
      <c r="I197" s="216"/>
      <c r="J197" s="215">
        <f>ROUND(I197*H197,3)</f>
        <v>0</v>
      </c>
      <c r="K197" s="213" t="s">
        <v>119</v>
      </c>
      <c r="L197" s="41"/>
      <c r="M197" s="217" t="s">
        <v>1</v>
      </c>
      <c r="N197" s="218" t="s">
        <v>40</v>
      </c>
      <c r="O197" s="88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1" t="s">
        <v>120</v>
      </c>
      <c r="AT197" s="221" t="s">
        <v>115</v>
      </c>
      <c r="AU197" s="221" t="s">
        <v>111</v>
      </c>
      <c r="AY197" s="14" t="s">
        <v>112</v>
      </c>
      <c r="BE197" s="222">
        <f>IF(N197="základná",J197,0)</f>
        <v>0</v>
      </c>
      <c r="BF197" s="222">
        <f>IF(N197="znížená",J197,0)</f>
        <v>0</v>
      </c>
      <c r="BG197" s="222">
        <f>IF(N197="zákl. prenesená",J197,0)</f>
        <v>0</v>
      </c>
      <c r="BH197" s="222">
        <f>IF(N197="zníž. prenesená",J197,0)</f>
        <v>0</v>
      </c>
      <c r="BI197" s="222">
        <f>IF(N197="nulová",J197,0)</f>
        <v>0</v>
      </c>
      <c r="BJ197" s="14" t="s">
        <v>111</v>
      </c>
      <c r="BK197" s="223">
        <f>ROUND(I197*H197,3)</f>
        <v>0</v>
      </c>
      <c r="BL197" s="14" t="s">
        <v>120</v>
      </c>
      <c r="BM197" s="221" t="s">
        <v>404</v>
      </c>
    </row>
    <row r="198" s="12" customFormat="1" ht="25.92" customHeight="1">
      <c r="A198" s="12"/>
      <c r="B198" s="195"/>
      <c r="C198" s="196"/>
      <c r="D198" s="197" t="s">
        <v>73</v>
      </c>
      <c r="E198" s="198" t="s">
        <v>405</v>
      </c>
      <c r="F198" s="198" t="s">
        <v>406</v>
      </c>
      <c r="G198" s="196"/>
      <c r="H198" s="196"/>
      <c r="I198" s="199"/>
      <c r="J198" s="200">
        <f>BK198</f>
        <v>0</v>
      </c>
      <c r="K198" s="196"/>
      <c r="L198" s="201"/>
      <c r="M198" s="202"/>
      <c r="N198" s="203"/>
      <c r="O198" s="203"/>
      <c r="P198" s="204">
        <f>SUM(P199:P200)</f>
        <v>0</v>
      </c>
      <c r="Q198" s="203"/>
      <c r="R198" s="204">
        <f>SUM(R199:R200)</f>
        <v>0</v>
      </c>
      <c r="S198" s="203"/>
      <c r="T198" s="205">
        <f>SUM(T199:T200)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6" t="s">
        <v>131</v>
      </c>
      <c r="AT198" s="207" t="s">
        <v>73</v>
      </c>
      <c r="AU198" s="207" t="s">
        <v>74</v>
      </c>
      <c r="AY198" s="206" t="s">
        <v>112</v>
      </c>
      <c r="BK198" s="208">
        <f>SUM(BK199:BK200)</f>
        <v>0</v>
      </c>
    </row>
    <row r="199" s="2" customFormat="1" ht="37.8" customHeight="1">
      <c r="A199" s="35"/>
      <c r="B199" s="36"/>
      <c r="C199" s="211" t="s">
        <v>407</v>
      </c>
      <c r="D199" s="211" t="s">
        <v>115</v>
      </c>
      <c r="E199" s="212" t="s">
        <v>408</v>
      </c>
      <c r="F199" s="213" t="s">
        <v>409</v>
      </c>
      <c r="G199" s="214" t="s">
        <v>410</v>
      </c>
      <c r="H199" s="215">
        <v>72</v>
      </c>
      <c r="I199" s="216"/>
      <c r="J199" s="215">
        <f>ROUND(I199*H199,3)</f>
        <v>0</v>
      </c>
      <c r="K199" s="213" t="s">
        <v>119</v>
      </c>
      <c r="L199" s="41"/>
      <c r="M199" s="217" t="s">
        <v>1</v>
      </c>
      <c r="N199" s="218" t="s">
        <v>40</v>
      </c>
      <c r="O199" s="88"/>
      <c r="P199" s="219">
        <f>O199*H199</f>
        <v>0</v>
      </c>
      <c r="Q199" s="219">
        <v>0</v>
      </c>
      <c r="R199" s="219">
        <f>Q199*H199</f>
        <v>0</v>
      </c>
      <c r="S199" s="219">
        <v>0</v>
      </c>
      <c r="T199" s="22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1" t="s">
        <v>411</v>
      </c>
      <c r="AT199" s="221" t="s">
        <v>115</v>
      </c>
      <c r="AU199" s="221" t="s">
        <v>79</v>
      </c>
      <c r="AY199" s="14" t="s">
        <v>112</v>
      </c>
      <c r="BE199" s="222">
        <f>IF(N199="základná",J199,0)</f>
        <v>0</v>
      </c>
      <c r="BF199" s="222">
        <f>IF(N199="znížená",J199,0)</f>
        <v>0</v>
      </c>
      <c r="BG199" s="222">
        <f>IF(N199="zákl. prenesená",J199,0)</f>
        <v>0</v>
      </c>
      <c r="BH199" s="222">
        <f>IF(N199="zníž. prenesená",J199,0)</f>
        <v>0</v>
      </c>
      <c r="BI199" s="222">
        <f>IF(N199="nulová",J199,0)</f>
        <v>0</v>
      </c>
      <c r="BJ199" s="14" t="s">
        <v>111</v>
      </c>
      <c r="BK199" s="223">
        <f>ROUND(I199*H199,3)</f>
        <v>0</v>
      </c>
      <c r="BL199" s="14" t="s">
        <v>411</v>
      </c>
      <c r="BM199" s="221" t="s">
        <v>412</v>
      </c>
    </row>
    <row r="200" s="2" customFormat="1" ht="24.15" customHeight="1">
      <c r="A200" s="35"/>
      <c r="B200" s="36"/>
      <c r="C200" s="211" t="s">
        <v>413</v>
      </c>
      <c r="D200" s="211" t="s">
        <v>115</v>
      </c>
      <c r="E200" s="212" t="s">
        <v>414</v>
      </c>
      <c r="F200" s="213" t="s">
        <v>415</v>
      </c>
      <c r="G200" s="214" t="s">
        <v>410</v>
      </c>
      <c r="H200" s="215">
        <v>72</v>
      </c>
      <c r="I200" s="216"/>
      <c r="J200" s="215">
        <f>ROUND(I200*H200,3)</f>
        <v>0</v>
      </c>
      <c r="K200" s="213" t="s">
        <v>119</v>
      </c>
      <c r="L200" s="41"/>
      <c r="M200" s="233" t="s">
        <v>1</v>
      </c>
      <c r="N200" s="234" t="s">
        <v>40</v>
      </c>
      <c r="O200" s="235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1" t="s">
        <v>411</v>
      </c>
      <c r="AT200" s="221" t="s">
        <v>115</v>
      </c>
      <c r="AU200" s="221" t="s">
        <v>79</v>
      </c>
      <c r="AY200" s="14" t="s">
        <v>112</v>
      </c>
      <c r="BE200" s="222">
        <f>IF(N200="základná",J200,0)</f>
        <v>0</v>
      </c>
      <c r="BF200" s="222">
        <f>IF(N200="znížená",J200,0)</f>
        <v>0</v>
      </c>
      <c r="BG200" s="222">
        <f>IF(N200="zákl. prenesená",J200,0)</f>
        <v>0</v>
      </c>
      <c r="BH200" s="222">
        <f>IF(N200="zníž. prenesená",J200,0)</f>
        <v>0</v>
      </c>
      <c r="BI200" s="222">
        <f>IF(N200="nulová",J200,0)</f>
        <v>0</v>
      </c>
      <c r="BJ200" s="14" t="s">
        <v>111</v>
      </c>
      <c r="BK200" s="223">
        <f>ROUND(I200*H200,3)</f>
        <v>0</v>
      </c>
      <c r="BL200" s="14" t="s">
        <v>411</v>
      </c>
      <c r="BM200" s="221" t="s">
        <v>416</v>
      </c>
    </row>
    <row r="201" s="2" customFormat="1" ht="6.96" customHeight="1">
      <c r="A201" s="35"/>
      <c r="B201" s="63"/>
      <c r="C201" s="64"/>
      <c r="D201" s="64"/>
      <c r="E201" s="64"/>
      <c r="F201" s="64"/>
      <c r="G201" s="64"/>
      <c r="H201" s="64"/>
      <c r="I201" s="64"/>
      <c r="J201" s="64"/>
      <c r="K201" s="64"/>
      <c r="L201" s="41"/>
      <c r="M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</row>
  </sheetData>
  <sheetProtection sheet="1" autoFilter="0" formatColumns="0" formatRows="0" objects="1" scenarios="1" spinCount="100000" saltValue="RHMkXOicuyIfI8fiu5rHVyobsGKggUnKf8nxKIEHZHsTkx8v2HCKu227bAae4+HWQRmJogiDfb43zflDB364Qw==" hashValue="5zWR0bJq4ddXdrOxscW2IIZqnjUMOZuMKUhveetkMdnRcGTGfcZ3egn6UO/XyQRQzQBJ1/ISAhLuWzt3Npt/8A==" algorithmName="SHA-512" password="CC35"/>
  <autoFilter ref="C121:K20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Denisa Mišíková</dc:creator>
  <cp:lastModifiedBy>Denisa Mišíková</cp:lastModifiedBy>
  <dcterms:created xsi:type="dcterms:W3CDTF">2020-10-06T19:57:27Z</dcterms:created>
  <dcterms:modified xsi:type="dcterms:W3CDTF">2020-10-06T19:57:28Z</dcterms:modified>
</cp:coreProperties>
</file>