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kutlak\Desktop\CURI VET\Vkanová obstarávanie\Súťažé podklady\P2 Výkaz výmer\"/>
    </mc:Choice>
  </mc:AlternateContent>
  <xr:revisionPtr revIDLastSave="0" documentId="13_ncr:1_{5F113B5E-7C5B-4EE9-BC14-CD6828B08C51}" xr6:coauthVersionLast="47" xr6:coauthVersionMax="47" xr10:uidLastSave="{00000000-0000-0000-0000-000000000000}"/>
  <bookViews>
    <workbookView xWindow="-120" yWindow="-120" windowWidth="29040" windowHeight="1599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G24" i="5"/>
  <c r="W147" i="3"/>
  <c r="N147" i="3"/>
  <c r="F24" i="5" s="1"/>
  <c r="I147" i="3"/>
  <c r="C24" i="5" s="1"/>
  <c r="N146" i="3"/>
  <c r="L146" i="3"/>
  <c r="L147" i="3" s="1"/>
  <c r="E24" i="5" s="1"/>
  <c r="J146" i="3"/>
  <c r="J147" i="3" s="1"/>
  <c r="D24" i="5" s="1"/>
  <c r="H146" i="3"/>
  <c r="H147" i="3" s="1"/>
  <c r="B24" i="5" s="1"/>
  <c r="E23" i="5"/>
  <c r="W143" i="3"/>
  <c r="I143" i="3"/>
  <c r="N142" i="3"/>
  <c r="N143" i="3" s="1"/>
  <c r="F23" i="5" s="1"/>
  <c r="L142" i="3"/>
  <c r="L143" i="3" s="1"/>
  <c r="L149" i="3" s="1"/>
  <c r="E25" i="5" s="1"/>
  <c r="J142" i="3"/>
  <c r="J143" i="3" s="1"/>
  <c r="H142" i="3"/>
  <c r="H143" i="3" s="1"/>
  <c r="B23" i="5" s="1"/>
  <c r="W136" i="3"/>
  <c r="G20" i="5" s="1"/>
  <c r="I136" i="3"/>
  <c r="C20" i="5" s="1"/>
  <c r="N134" i="3"/>
  <c r="L134" i="3"/>
  <c r="J134" i="3"/>
  <c r="H134" i="3"/>
  <c r="N132" i="3"/>
  <c r="L132" i="3"/>
  <c r="J132" i="3"/>
  <c r="H132" i="3"/>
  <c r="N131" i="3"/>
  <c r="L131" i="3"/>
  <c r="J131" i="3"/>
  <c r="H131" i="3"/>
  <c r="N129" i="3"/>
  <c r="N136" i="3" s="1"/>
  <c r="F20" i="5" s="1"/>
  <c r="L129" i="3"/>
  <c r="L136" i="3" s="1"/>
  <c r="E20" i="5" s="1"/>
  <c r="J129" i="3"/>
  <c r="H129" i="3"/>
  <c r="C19" i="5"/>
  <c r="W126" i="3"/>
  <c r="G19" i="5" s="1"/>
  <c r="I126" i="3"/>
  <c r="N125" i="3"/>
  <c r="L125" i="3"/>
  <c r="J125" i="3"/>
  <c r="H125" i="3"/>
  <c r="N124" i="3"/>
  <c r="L124" i="3"/>
  <c r="J124" i="3"/>
  <c r="H124" i="3"/>
  <c r="N121" i="3"/>
  <c r="N126" i="3" s="1"/>
  <c r="F19" i="5" s="1"/>
  <c r="L121" i="3"/>
  <c r="L126" i="3" s="1"/>
  <c r="E19" i="5" s="1"/>
  <c r="J121" i="3"/>
  <c r="H121" i="3"/>
  <c r="G18" i="5"/>
  <c r="C18" i="5"/>
  <c r="W118" i="3"/>
  <c r="L118" i="3"/>
  <c r="E18" i="5" s="1"/>
  <c r="I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08" i="3"/>
  <c r="L108" i="3"/>
  <c r="J108" i="3"/>
  <c r="H108" i="3"/>
  <c r="N104" i="3"/>
  <c r="L104" i="3"/>
  <c r="J104" i="3"/>
  <c r="H104" i="3"/>
  <c r="N101" i="3"/>
  <c r="N118" i="3" s="1"/>
  <c r="F18" i="5" s="1"/>
  <c r="L101" i="3"/>
  <c r="J101" i="3"/>
  <c r="H101" i="3"/>
  <c r="G17" i="5"/>
  <c r="W98" i="3"/>
  <c r="N98" i="3"/>
  <c r="F17" i="5" s="1"/>
  <c r="N97" i="3"/>
  <c r="L97" i="3"/>
  <c r="J97" i="3"/>
  <c r="H97" i="3"/>
  <c r="N96" i="3"/>
  <c r="L96" i="3"/>
  <c r="J96" i="3"/>
  <c r="H96" i="3"/>
  <c r="N94" i="3"/>
  <c r="L94" i="3"/>
  <c r="J94" i="3"/>
  <c r="H94" i="3"/>
  <c r="N92" i="3"/>
  <c r="L92" i="3"/>
  <c r="J92" i="3"/>
  <c r="I92" i="3"/>
  <c r="I98" i="3" s="1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5" i="3"/>
  <c r="L85" i="3"/>
  <c r="J85" i="3"/>
  <c r="H85" i="3"/>
  <c r="N82" i="3"/>
  <c r="L82" i="3"/>
  <c r="J82" i="3"/>
  <c r="H82" i="3"/>
  <c r="N80" i="3"/>
  <c r="L80" i="3"/>
  <c r="J80" i="3"/>
  <c r="H80" i="3"/>
  <c r="N78" i="3"/>
  <c r="L78" i="3"/>
  <c r="L98" i="3" s="1"/>
  <c r="E17" i="5" s="1"/>
  <c r="J78" i="3"/>
  <c r="H78" i="3"/>
  <c r="W75" i="3"/>
  <c r="I75" i="3"/>
  <c r="C16" i="5" s="1"/>
  <c r="N74" i="3"/>
  <c r="L74" i="3"/>
  <c r="J74" i="3"/>
  <c r="H74" i="3"/>
  <c r="N72" i="3"/>
  <c r="L72" i="3"/>
  <c r="J72" i="3"/>
  <c r="H72" i="3"/>
  <c r="N70" i="3"/>
  <c r="L70" i="3"/>
  <c r="J70" i="3"/>
  <c r="H70" i="3"/>
  <c r="N68" i="3"/>
  <c r="L68" i="3"/>
  <c r="J68" i="3"/>
  <c r="H68" i="3"/>
  <c r="N65" i="3"/>
  <c r="L65" i="3"/>
  <c r="J65" i="3"/>
  <c r="H65" i="3"/>
  <c r="N63" i="3"/>
  <c r="N75" i="3" s="1"/>
  <c r="F16" i="5" s="1"/>
  <c r="L63" i="3"/>
  <c r="L75" i="3" s="1"/>
  <c r="J63" i="3"/>
  <c r="J75" i="3" s="1"/>
  <c r="H63" i="3"/>
  <c r="H75" i="3" s="1"/>
  <c r="B16" i="5" s="1"/>
  <c r="E13" i="5"/>
  <c r="W57" i="3"/>
  <c r="G13" i="5" s="1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49" i="3"/>
  <c r="L49" i="3"/>
  <c r="J49" i="3"/>
  <c r="H49" i="3"/>
  <c r="N47" i="3"/>
  <c r="L47" i="3"/>
  <c r="J47" i="3"/>
  <c r="H47" i="3"/>
  <c r="N45" i="3"/>
  <c r="L45" i="3"/>
  <c r="J45" i="3"/>
  <c r="H45" i="3"/>
  <c r="N43" i="3"/>
  <c r="L43" i="3"/>
  <c r="J43" i="3"/>
  <c r="H43" i="3"/>
  <c r="N42" i="3"/>
  <c r="L42" i="3"/>
  <c r="J42" i="3"/>
  <c r="I42" i="3"/>
  <c r="I57" i="3" s="1"/>
  <c r="C13" i="5" s="1"/>
  <c r="N41" i="3"/>
  <c r="L41" i="3"/>
  <c r="J41" i="3"/>
  <c r="H41" i="3"/>
  <c r="N40" i="3"/>
  <c r="L40" i="3"/>
  <c r="J40" i="3"/>
  <c r="H40" i="3"/>
  <c r="N39" i="3"/>
  <c r="L39" i="3"/>
  <c r="J39" i="3"/>
  <c r="H39" i="3"/>
  <c r="N37" i="3"/>
  <c r="L37" i="3"/>
  <c r="J37" i="3"/>
  <c r="H37" i="3"/>
  <c r="N35" i="3"/>
  <c r="N57" i="3" s="1"/>
  <c r="F13" i="5" s="1"/>
  <c r="L35" i="3"/>
  <c r="L57" i="3" s="1"/>
  <c r="J35" i="3"/>
  <c r="J57" i="3" s="1"/>
  <c r="H35" i="3"/>
  <c r="H57" i="3" s="1"/>
  <c r="B13" i="5" s="1"/>
  <c r="C12" i="5"/>
  <c r="W32" i="3"/>
  <c r="I32" i="3"/>
  <c r="N31" i="3"/>
  <c r="L31" i="3"/>
  <c r="J31" i="3"/>
  <c r="H31" i="3"/>
  <c r="N27" i="3"/>
  <c r="L27" i="3"/>
  <c r="J27" i="3"/>
  <c r="H27" i="3"/>
  <c r="N25" i="3"/>
  <c r="L25" i="3"/>
  <c r="J25" i="3"/>
  <c r="H25" i="3"/>
  <c r="N20" i="3"/>
  <c r="L20" i="3"/>
  <c r="J20" i="3"/>
  <c r="H20" i="3"/>
  <c r="N18" i="3"/>
  <c r="L18" i="3"/>
  <c r="J18" i="3"/>
  <c r="H18" i="3"/>
  <c r="N14" i="3"/>
  <c r="N32" i="3" s="1"/>
  <c r="F12" i="5" s="1"/>
  <c r="L14" i="3"/>
  <c r="L32" i="3" s="1"/>
  <c r="J14" i="3"/>
  <c r="J32" i="3" s="1"/>
  <c r="H14" i="3"/>
  <c r="M21" i="6"/>
  <c r="I15" i="6"/>
  <c r="F14" i="6"/>
  <c r="M9" i="6"/>
  <c r="I9" i="6"/>
  <c r="F9" i="6"/>
  <c r="M8" i="6"/>
  <c r="I8" i="6"/>
  <c r="F8" i="6"/>
  <c r="H1" i="6"/>
  <c r="B8" i="5"/>
  <c r="D8" i="3"/>
  <c r="J98" i="3" l="1"/>
  <c r="H32" i="3"/>
  <c r="H59" i="3" s="1"/>
  <c r="B14" i="5" s="1"/>
  <c r="H98" i="3"/>
  <c r="B17" i="5" s="1"/>
  <c r="J126" i="3"/>
  <c r="H118" i="3"/>
  <c r="B18" i="5" s="1"/>
  <c r="E147" i="3"/>
  <c r="H136" i="3"/>
  <c r="B20" i="5" s="1"/>
  <c r="J136" i="3"/>
  <c r="E136" i="3" s="1"/>
  <c r="H126" i="3"/>
  <c r="B19" i="5" s="1"/>
  <c r="J118" i="3"/>
  <c r="L59" i="3"/>
  <c r="E12" i="5"/>
  <c r="D16" i="5"/>
  <c r="E75" i="3"/>
  <c r="E57" i="3"/>
  <c r="D13" i="5"/>
  <c r="C17" i="5"/>
  <c r="I138" i="3"/>
  <c r="J149" i="3"/>
  <c r="D23" i="5"/>
  <c r="E143" i="3"/>
  <c r="N59" i="3"/>
  <c r="L138" i="3"/>
  <c r="E21" i="5" s="1"/>
  <c r="D12" i="5"/>
  <c r="E32" i="3"/>
  <c r="J59" i="3"/>
  <c r="G16" i="5"/>
  <c r="W138" i="3"/>
  <c r="G21" i="5" s="1"/>
  <c r="N138" i="3"/>
  <c r="F21" i="5" s="1"/>
  <c r="H149" i="3"/>
  <c r="D19" i="5"/>
  <c r="E126" i="3"/>
  <c r="W149" i="3"/>
  <c r="G25" i="5" s="1"/>
  <c r="G23" i="5"/>
  <c r="W59" i="3"/>
  <c r="G12" i="5"/>
  <c r="I59" i="3"/>
  <c r="E16" i="5"/>
  <c r="C23" i="5"/>
  <c r="I149" i="3"/>
  <c r="N149" i="3"/>
  <c r="F25" i="5" s="1"/>
  <c r="B12" i="5" l="1"/>
  <c r="D17" i="5"/>
  <c r="E98" i="3"/>
  <c r="J151" i="3"/>
  <c r="E151" i="3" s="1"/>
  <c r="D11" i="6"/>
  <c r="F11" i="6" s="1"/>
  <c r="J138" i="3"/>
  <c r="E118" i="3"/>
  <c r="D18" i="5"/>
  <c r="D20" i="5"/>
  <c r="H138" i="3"/>
  <c r="B21" i="5" s="1"/>
  <c r="L151" i="3"/>
  <c r="E28" i="5" s="1"/>
  <c r="E14" i="5"/>
  <c r="W151" i="3"/>
  <c r="G28" i="5" s="1"/>
  <c r="G14" i="5"/>
  <c r="E12" i="6"/>
  <c r="C21" i="5"/>
  <c r="E138" i="3"/>
  <c r="D21" i="5"/>
  <c r="D13" i="6"/>
  <c r="F13" i="6" s="1"/>
  <c r="B25" i="5"/>
  <c r="E11" i="6"/>
  <c r="C14" i="5"/>
  <c r="I151" i="3"/>
  <c r="C28" i="5" s="1"/>
  <c r="E13" i="6"/>
  <c r="C25" i="5"/>
  <c r="D14" i="5"/>
  <c r="E59" i="3"/>
  <c r="F14" i="5"/>
  <c r="N151" i="3"/>
  <c r="F28" i="5" s="1"/>
  <c r="D25" i="5"/>
  <c r="E149" i="3"/>
  <c r="H151" i="3" l="1"/>
  <c r="B28" i="5" s="1"/>
  <c r="M14" i="6"/>
  <c r="D12" i="6"/>
  <c r="M11" i="6"/>
  <c r="D28" i="5"/>
  <c r="E15" i="6"/>
  <c r="D15" i="6"/>
  <c r="M12" i="6"/>
  <c r="F12" i="6" l="1"/>
  <c r="F15" i="6" s="1"/>
  <c r="M13" i="6"/>
  <c r="M15" i="6" s="1"/>
  <c r="M23" i="6" l="1"/>
  <c r="L24" i="6" s="1"/>
  <c r="M24" i="6" s="1"/>
  <c r="M26" i="6" s="1"/>
</calcChain>
</file>

<file path=xl/sharedStrings.xml><?xml version="1.0" encoding="utf-8"?>
<sst xmlns="http://schemas.openxmlformats.org/spreadsheetml/2006/main" count="990" uniqueCount="416">
  <si>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</si>
  <si>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</si>
  <si>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</si>
  <si>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</si>
  <si>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</si>
  <si>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</si>
  <si>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</si>
  <si>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</si>
  <si>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</si>
  <si>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</si>
  <si>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</si>
  <si>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</si>
  <si>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</si>
  <si>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</si>
  <si>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</si>
  <si>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</si>
  <si>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</si>
  <si>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</si>
  <si>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</si>
  <si>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</si>
  <si>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</si>
  <si>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</si>
  <si>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</si>
  <si>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</si>
  <si>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</si>
  <si>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</si>
  <si>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</si>
  <si>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</si>
  <si>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</si>
  <si>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</si>
  <si>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</si>
  <si>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</si>
  <si>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</si>
  <si>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</si>
  <si>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</si>
  <si>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</si>
  <si>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</si>
  <si>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</si>
  <si>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</si>
  <si>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</si>
  <si>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</si>
  <si>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</si>
  <si>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</si>
  <si>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</si>
  <si>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</si>
  <si>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</si>
  <si>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</si>
  <si>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</si>
  <si>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</si>
  <si>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</si>
  <si>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</si>
  <si>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</si>
  <si>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</si>
  <si>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</si>
  <si>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</si>
  <si>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</si>
  <si>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</si>
  <si>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</si>
  <si>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</si>
  <si>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</si>
  <si>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</si>
  <si>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</si>
  <si>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</si>
  <si>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</si>
  <si>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</si>
  <si>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</si>
  <si>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</si>
  <si>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</si>
  <si>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</si>
  <si>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</si>
  <si>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</si>
  <si>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</si>
  <si>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</si>
  <si>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</si>
  <si>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</si>
  <si>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</si>
  <si>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</si>
  <si>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</si>
  <si>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</si>
  <si>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</si>
  <si>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</si>
  <si>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</si>
  <si>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</si>
  <si>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</si>
  <si>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</si>
  <si>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</si>
  <si>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</si>
  <si>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</si>
  <si>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</si>
  <si>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</si>
  <si>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</si>
  <si>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</si>
  <si>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</si>
  <si>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</si>
  <si>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</si>
  <si>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</si>
  <si>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</si>
  <si>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</si>
  <si>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</si>
  <si>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</si>
  <si>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</si>
  <si>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</si>
  <si>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</si>
  <si>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</si>
  <si>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</si>
  <si>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</si>
  <si>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</si>
  <si>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</si>
  <si>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</si>
  <si>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</si>
  <si>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</si>
  <si>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</si>
  <si>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</si>
  <si>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Ing.arch.M Šarafín, Ing.J.Valkovičová </t>
  </si>
  <si>
    <t xml:space="preserve">JKSO : </t>
  </si>
  <si>
    <t>Dátum: 05.10.2020</t>
  </si>
  <si>
    <t>Stavba : Spojená škola Automobilová - modernizácia odbor.vzdelávania - aktualizacia VIII2021</t>
  </si>
  <si>
    <t>Objekt : SO 01 - Hala Dielne</t>
  </si>
  <si>
    <t>Časť : Ostatné náklady</t>
  </si>
  <si>
    <t>Danken s. r. o.</t>
  </si>
  <si>
    <t xml:space="preserve"> Danken s. r. o.</t>
  </si>
  <si>
    <t xml:space="preserve"> Stavba : Spojená škola Automobilová - modernizácia odbor.vzdelávania - aktualizacia VIII2021</t>
  </si>
  <si>
    <t>Vlkanová</t>
  </si>
  <si>
    <t xml:space="preserve"> Objekt : SO 01 - Hala Dielne</t>
  </si>
  <si>
    <t>JKSO :</t>
  </si>
  <si>
    <t>Ing.Dana Urbanová</t>
  </si>
  <si>
    <t xml:space="preserve"> Časť : Ostatné náklady</t>
  </si>
  <si>
    <t xml:space="preserve">Banskobystrický samosprávny kraj </t>
  </si>
  <si>
    <t/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</si>
  <si>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</si>
  <si>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</si>
  <si>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</si>
  <si>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</si>
  <si>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</si>
  <si>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</si>
  <si>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</si>
  <si>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</si>
  <si>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</si>
  <si>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</si>
  <si>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</si>
  <si>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</si>
  <si>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</si>
  <si>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</si>
  <si>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</si>
  <si>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</si>
  <si>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</si>
  <si>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</si>
  <si>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610991111</t>
  </si>
  <si>
    <t>Zakrývanie vnút. okenných otvorov, podláh, predmetov a konštrukcií</t>
  </si>
  <si>
    <t>m2</t>
  </si>
  <si>
    <t xml:space="preserve">                    </t>
  </si>
  <si>
    <t>61099-1111</t>
  </si>
  <si>
    <t>45.41.10</t>
  </si>
  <si>
    <t>EK</t>
  </si>
  <si>
    <t>S</t>
  </si>
  <si>
    <t>4,8*2,4*9+3,6*2,4*7+2,4*2,4+1,2*2,4+3*3,7*2+(4*2+3,025+4,11+2,4)*3+1,6*2,1*3 =   257,685</t>
  </si>
  <si>
    <t>2,6*3 =   7,800</t>
  </si>
  <si>
    <t>"podlaha" 1797,780 =   1797,780</t>
  </si>
  <si>
    <t>014</t>
  </si>
  <si>
    <t>612403399</t>
  </si>
  <si>
    <t>Zaplnenie rýh v stenách maltou po sekacích prácach</t>
  </si>
  <si>
    <t>61240-3399</t>
  </si>
  <si>
    <t>4,85*0,12 =   0,582</t>
  </si>
  <si>
    <t>612421131</t>
  </si>
  <si>
    <t>Oprava vnútorných vápenných omietok stien štukových do 5%</t>
  </si>
  <si>
    <t>61242-1131</t>
  </si>
  <si>
    <t>(60,3+36,78+18,97+11,9+9,55*2)*4,85+9,5*1,35+11,9*3,35+(7,3*4+12,43*2)*2,6 =   906,439</t>
  </si>
  <si>
    <t>12,15*2*3+14,05*4-(24,58+5,97+14,05)*1,5-4,8*2,4*9-3,6*2,4*6-1,2*2,4-3*3,7*2 =   -118,400</t>
  </si>
  <si>
    <t>-2,7*4*2,6-2,6*4*2,2-(3,5+2,9)*2,6-1,8*2*2-1,8*3 =   -80,200</t>
  </si>
  <si>
    <t>(4,8*9+3,6*6+1,2+2,4*32+3*2+3,7*4+1,8+3*2)*0,25 =   42,850</t>
  </si>
  <si>
    <t>631311131</t>
  </si>
  <si>
    <t>Doplnenie jestvujúcich mazanín betónom prostým pl. do 1 m2 hr. nad 80 mm</t>
  </si>
  <si>
    <t>m3</t>
  </si>
  <si>
    <t>63131-1131</t>
  </si>
  <si>
    <t>45.25.32</t>
  </si>
  <si>
    <t>12*0,12*0,1 =   0,144</t>
  </si>
  <si>
    <t>633811111</t>
  </si>
  <si>
    <t>Brúsenie nerovností betónových podláh do 2 mm</t>
  </si>
  <si>
    <t>63381-1111</t>
  </si>
  <si>
    <t xml:space="preserve">  .  .  </t>
  </si>
  <si>
    <t>104,44+44,54+130,53 =   279,510</t>
  </si>
  <si>
    <t>233,74 =   233,740</t>
  </si>
  <si>
    <t>113,88+1170,65 =   1284,530</t>
  </si>
  <si>
    <t>633811119</t>
  </si>
  <si>
    <t>Príplatok k brúseniu nerovností betónových podláh ZKD 1 mm záberu</t>
  </si>
  <si>
    <t>63381-1119</t>
  </si>
  <si>
    <t xml:space="preserve">6 - ÚPRAVY POVRCHOV, PODLAHY, VÝPLNE  spolu: </t>
  </si>
  <si>
    <t>9 - OSTATNÉ KONŠTRUKCIE A PRÁCE</t>
  </si>
  <si>
    <t>211</t>
  </si>
  <si>
    <t>938532211</t>
  </si>
  <si>
    <t>Otrieskavanie degradovaného betónu vodou do 20 mm</t>
  </si>
  <si>
    <t>93853-2211</t>
  </si>
  <si>
    <t>"30%" 1797,780*0,3 =   539,334</t>
  </si>
  <si>
    <t>938532511</t>
  </si>
  <si>
    <t>Sanácia a injektáž degradovaného betón.podkladu</t>
  </si>
  <si>
    <t>93853-2411</t>
  </si>
  <si>
    <t>"10%" 1797,780*0,1 =   179,778</t>
  </si>
  <si>
    <t>003</t>
  </si>
  <si>
    <t>941955003</t>
  </si>
  <si>
    <t>Lešenie ľahké prac. pomocné výš. podlahy do 2,5 m</t>
  </si>
  <si>
    <t>94195-5003</t>
  </si>
  <si>
    <t>45.25.10</t>
  </si>
  <si>
    <t>952901111</t>
  </si>
  <si>
    <t>Vyčistenie budov byt. alebo občian. výstavby pri výške podlažia do 4 m</t>
  </si>
  <si>
    <t>95290-1111</t>
  </si>
  <si>
    <t>45.45.13</t>
  </si>
  <si>
    <t>953943122</t>
  </si>
  <si>
    <t>Osadenie ostat. výrobkov do 10 kg bez dodávky</t>
  </si>
  <si>
    <t>kus</t>
  </si>
  <si>
    <t>95394-3122</t>
  </si>
  <si>
    <t>MAT</t>
  </si>
  <si>
    <t>553009000</t>
  </si>
  <si>
    <t>Hasiaci prístroj práškový 6kg</t>
  </si>
  <si>
    <t>kg</t>
  </si>
  <si>
    <t>553001000</t>
  </si>
  <si>
    <t>28.11.23</t>
  </si>
  <si>
    <t>EZ</t>
  </si>
  <si>
    <t>013</t>
  </si>
  <si>
    <t>962031133</t>
  </si>
  <si>
    <t>Búranie priečok z tehál MV, MVC hr. do 15 cm, plocha nad 4 m2</t>
  </si>
  <si>
    <t>96203-1133</t>
  </si>
  <si>
    <t>45.11.11</t>
  </si>
  <si>
    <t>12*4,85 =   58,200</t>
  </si>
  <si>
    <t>965043421</t>
  </si>
  <si>
    <t>Búranie bet. podkladu s poterom hr. do 20 cm - okap.chodník</t>
  </si>
  <si>
    <t>96504-3421</t>
  </si>
  <si>
    <t>(60,96*2+55,1*2-3,93*2+0,8*4)*0,8*0,2 =   36,394</t>
  </si>
  <si>
    <t>965081712</t>
  </si>
  <si>
    <t>Búranie dlažieb xylolit. alebo keram. hr. do 1 cm do 1 m2 - sokle</t>
  </si>
  <si>
    <t>96508-1712</t>
  </si>
  <si>
    <t>(9,64+7,3+60,3+7,2*4+9,87+7,1)*0,1 =   12,301</t>
  </si>
  <si>
    <t>965081713</t>
  </si>
  <si>
    <t>Búranie dlažieb xylolit. alebo keram. hr. do 1 cm nad 1 m2</t>
  </si>
  <si>
    <t>96508-1713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</si>
  <si>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</si>
  <si>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</si>
  <si>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</si>
  <si>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</si>
  <si>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</si>
  <si>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</si>
  <si>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</si>
  <si>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</si>
  <si>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</si>
  <si>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</si>
  <si>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</si>
  <si>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</si>
  <si>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</si>
  <si>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</si>
  <si>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</si>
  <si>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</si>
  <si>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</si>
  <si>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</si>
  <si>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</si>
  <si>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</si>
  <si>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</si>
  <si>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</si>
  <si>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763 - Konštrukcie  - drevostavby</t>
  </si>
  <si>
    <t>763</t>
  </si>
  <si>
    <t>763119210</t>
  </si>
  <si>
    <t>Základný penetračný náter Grundierung</t>
  </si>
  <si>
    <t>I</t>
  </si>
  <si>
    <t>76311-9210</t>
  </si>
  <si>
    <t>IK</t>
  </si>
  <si>
    <t>306,985+81,756+229,570+20,098 =   638,409</t>
  </si>
  <si>
    <t>763123221</t>
  </si>
  <si>
    <t>Predsadená stena jedn.OK podkonštrukcia 1xopláštená 15 mm RF</t>
  </si>
  <si>
    <t>76312-3221</t>
  </si>
  <si>
    <t>(18,1*2+8,6*2+4*2)*3,7+(12*2+8,6*2)*0,7+(6,9*2+7,3*2)*3,7-48,605-1,6*2,1*2-3*2,6 =   297,975</t>
  </si>
  <si>
    <t>-(2,4+3,6)*2,4+0,45*2*3,7+(0,45*2+1,3*2)*4,4+(2,4+3,6+2,4*4)*0,3 =   9,010</t>
  </si>
  <si>
    <t>763124122</t>
  </si>
  <si>
    <t>Predsadená stena jedn.OK podkonštrukcia 2xopláštená 2x12,5 mm RF</t>
  </si>
  <si>
    <t>76312-4122</t>
  </si>
  <si>
    <t>12*2*(4,85-4,4)+(6,2+8,43)*4,85 =   81,756</t>
  </si>
  <si>
    <t>763133440</t>
  </si>
  <si>
    <t>Podhľady sadrokartón zavesený oceľ profil a dosky RF hr. 15 mm</t>
  </si>
  <si>
    <t>76313-3440</t>
  </si>
  <si>
    <t>18,1*8+8,6*4+6,9*7,3 =   229,570</t>
  </si>
  <si>
    <t>763167749</t>
  </si>
  <si>
    <t>Obklad VZT sádrokartón jedn.OK podkonštrukcia a dosky RF hr 15 mm</t>
  </si>
  <si>
    <t>76316-7749</t>
  </si>
  <si>
    <t>1,25*6,35+(1,25+6,35)*1,6 =   20,098</t>
  </si>
  <si>
    <t>998763201</t>
  </si>
  <si>
    <t>Presun hmôt pre drevostavby v objektoch výšky do 12 m</t>
  </si>
  <si>
    <t>99876-3201</t>
  </si>
  <si>
    <t>45.42.13</t>
  </si>
  <si>
    <t xml:space="preserve">763 - Konštrukcie  - drevostavby  spolu: </t>
  </si>
  <si>
    <t>767 - Konštrukcie doplnk. kovové stavebné</t>
  </si>
  <si>
    <t>767</t>
  </si>
  <si>
    <t>767131801</t>
  </si>
  <si>
    <t>Demontáž deliacich kovových priečok vrátane dverí v.2 m</t>
  </si>
  <si>
    <t>76713-1801</t>
  </si>
  <si>
    <t>45.42.12</t>
  </si>
  <si>
    <t>(16,7+7,9+10,3+7,4*2+7,3)*2 =   114,000</t>
  </si>
  <si>
    <t>767425101</t>
  </si>
  <si>
    <t>Montáž opláštenia stropu zo strešných PUR panelov hrúbka jadra 100 mm komplet s lemovaním, tesnením, úprava polyester</t>
  </si>
  <si>
    <t>76742-5101</t>
  </si>
  <si>
    <t>767425102</t>
  </si>
  <si>
    <t>Montáž opláštenia stien zo stenových PUR panelov hrúbka jadra 100 mm komplet s lemovaním, tesnením, úprava polyester</t>
  </si>
  <si>
    <t>76742-5102</t>
  </si>
  <si>
    <t>(18,1+8,6*2+4*2)*3,7+(12*2+8,6)*0,7+(6,9*2+7,3*2)*3,7-48,605-1,6*2,1*3-3*2,6 =   221,625</t>
  </si>
  <si>
    <t>2,53*3,7 =   9,361</t>
  </si>
  <si>
    <t>767641105</t>
  </si>
  <si>
    <t>N13 Montáž a dodávka interier.zaskl.stien požiarna El 30 komplet</t>
  </si>
  <si>
    <t>76764-1110</t>
  </si>
  <si>
    <t>45.42.11</t>
  </si>
  <si>
    <t>(4+3,025+2,4+4,11)*3+4*2 =   48,605</t>
  </si>
  <si>
    <t>767641106</t>
  </si>
  <si>
    <t>N14 Montáž a dodávka interier.dvere požiarne El 30 1600x2100 mm komplet vrátane kovania</t>
  </si>
  <si>
    <t>767641107</t>
  </si>
  <si>
    <t>N17 Montáž a dodávka interier.roleta požiarna El 30, EW30 3000x2600 mm komplet</t>
  </si>
  <si>
    <t>767641108</t>
  </si>
  <si>
    <t>N18 Montáž a dodávka interier.sekc.brána 3000x2600 mm komplet</t>
  </si>
  <si>
    <t>767991911</t>
  </si>
  <si>
    <t>Opravy, zablendovanie VZT potrubia</t>
  </si>
  <si>
    <t>kpl</t>
  </si>
  <si>
    <t>76799-1911</t>
  </si>
  <si>
    <t>767995106</t>
  </si>
  <si>
    <t>Montáž atypických stavebných doplnk. konštrukcií do 250 kg vrátane kotvenia do podlahy</t>
  </si>
  <si>
    <t>76799-5106</t>
  </si>
  <si>
    <t>553000010</t>
  </si>
  <si>
    <t>Oceľové konštrukcie - vstavok 1.02 a 1.03</t>
  </si>
  <si>
    <t>IZ</t>
  </si>
  <si>
    <t>4439,1+1091,5 =   5530,600</t>
  </si>
  <si>
    <t>767996801</t>
  </si>
  <si>
    <t>Demontáž ostatných doplnkov, do 50 kg - mreže, konzoly, mriežky, svietidlá, iné</t>
  </si>
  <si>
    <t>76799-6801</t>
  </si>
  <si>
    <t>"konzoly, svietidlá, iné" 500 =   500,000</t>
  </si>
  <si>
    <t>767996803</t>
  </si>
  <si>
    <t>Demontáž ostatných doplnkov, do 250 kg - VZT</t>
  </si>
  <si>
    <t>76799-6803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</si>
  <si>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</si>
  <si>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</si>
  <si>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</si>
  <si>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</si>
  <si>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</si>
  <si>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</si>
  <si>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777510004</t>
  </si>
  <si>
    <t>Podlahy z epoxid. stierky Sikafloor 262 AS antistat hladká samonivel stierka 2mm</t>
  </si>
  <si>
    <t>77751-0004</t>
  </si>
  <si>
    <t>vrátane prípravy podkladu,dobrúsenia detailov diamant.kruh.brúskami</t>
  </si>
  <si>
    <t>777510041</t>
  </si>
  <si>
    <t>Priemyselná liata epoxidová podlaha hr.4mm,s protišmykovým povrchom ref.MasterTop 1273 R</t>
  </si>
  <si>
    <t>77751-0041</t>
  </si>
  <si>
    <t>777510042</t>
  </si>
  <si>
    <t>Priemyselná liata epoxidová podlaha hr.4mm,s protišmykovým povrchom,ref.MasterTop 1273 R-riešenie pre sokel</t>
  </si>
  <si>
    <t>m</t>
  </si>
  <si>
    <t>11,9*2+9,55*2+12+9,65+23,75+7,35+24,575+6,18*2+7,19*4+18,2*2+5,97+14,05+2,13 =   219,895</t>
  </si>
  <si>
    <t>5,15+8,26+19,17+17,4+8,425*2+30,5+6,085+7,3*2+6,9*2+9,5+4,1+8,45-1,8*5-2,7*6-3*2 =   122,665</t>
  </si>
  <si>
    <t>-3,5-2,9 =   -6,400</t>
  </si>
  <si>
    <t>777551944</t>
  </si>
  <si>
    <t>Oprava podláh liatych - silikátovou stierkou hr. 4mm</t>
  </si>
  <si>
    <t>77755-1944</t>
  </si>
  <si>
    <t>45.43.21</t>
  </si>
  <si>
    <t>"15%" (233,740+1564,040)*0,15 =   269,667</t>
  </si>
  <si>
    <t>777991911</t>
  </si>
  <si>
    <t>Opravy podláh liatych - rezanie špár</t>
  </si>
  <si>
    <t>77799-1911</t>
  </si>
  <si>
    <t>777991912</t>
  </si>
  <si>
    <t>Opravy podláh liatych - vsadene vodotesného dilatačného profilu 635A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</si>
  <si>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</si>
  <si>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</si>
  <si>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</si>
  <si>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</si>
  <si>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</si>
  <si>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</si>
  <si>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</si>
  <si>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</si>
  <si>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</si>
  <si>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</si>
  <si>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</si>
  <si>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15,85*1+78,516*0,72+50,466*0,84+7,2*0,4+7,7*0,6+70,8*0,32+20,6*0,16+5 =   153,225</t>
  </si>
  <si>
    <t>13,58*0,72+13*0,6+14,4*0,4+34,283*0,32+9,9*0,16+3 =   38,892</t>
  </si>
  <si>
    <t>783226100</t>
  </si>
  <si>
    <t>Nátery kov. stav. doplnk. konštr. syntet. základné</t>
  </si>
  <si>
    <t>78322-6100</t>
  </si>
  <si>
    <t>783491900</t>
  </si>
  <si>
    <t>Preznačenie inštalácii ,nátery potrubia , štítky</t>
  </si>
  <si>
    <t>78349-1790</t>
  </si>
  <si>
    <t xml:space="preserve">783 - Nátery  spolu: </t>
  </si>
  <si>
    <t>784 - Maľby</t>
  </si>
  <si>
    <t>784</t>
  </si>
  <si>
    <t>784402801</t>
  </si>
  <si>
    <t>Odstránenie malieb v miestnostiach výšky do 3,8 m oškrabaním</t>
  </si>
  <si>
    <t>78440-2801</t>
  </si>
  <si>
    <t>750,689-184,515 =   566,174</t>
  </si>
  <si>
    <t>784413301</t>
  </si>
  <si>
    <t>Príprava podkladu, penetračný náter</t>
  </si>
  <si>
    <t>78441-3301</t>
  </si>
  <si>
    <t>784441020</t>
  </si>
  <si>
    <t>Maľba umývateľná 1 farebná dvojnásobná v miest. do 5m</t>
  </si>
  <si>
    <t>78444-1020</t>
  </si>
  <si>
    <t>750,689-184,515+3,600+638,409 =   1208,183</t>
  </si>
  <si>
    <t>784461921</t>
  </si>
  <si>
    <t>Obnova linkrustácia izol. olej. farbou steny miest. do 3,8m</t>
  </si>
  <si>
    <t>78446-1921</t>
  </si>
  <si>
    <t>(9,64+7,3+60,3+7,2*4+9,87+7,1)*1,5 =   184,515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</si>
  <si>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</si>
  <si>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</si>
  <si>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</si>
  <si>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</si>
  <si>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</si>
  <si>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</t>
  </si>
  <si>
    <t>Elektromontáže pre vstavok (samostatný výkaz)</t>
  </si>
  <si>
    <t>M</t>
  </si>
  <si>
    <t>21001</t>
  </si>
  <si>
    <t>MK</t>
  </si>
  <si>
    <t xml:space="preserve">M21 - 155 Elektromontáže  spolu: </t>
  </si>
  <si>
    <t>M24 - 158 Montáž VZT zariadení a sušiarní</t>
  </si>
  <si>
    <t>924</t>
  </si>
  <si>
    <t>240</t>
  </si>
  <si>
    <t>VZT jednotka pre odvetranie m.č. 1.03</t>
  </si>
  <si>
    <t>24001</t>
  </si>
  <si>
    <t xml:space="preserve">M24 - 158 Montáž VZT zariadení a sušiarní  spolu: </t>
  </si>
  <si>
    <t xml:space="preserve">PRÁCE A DODÁVKY M  spolu: </t>
  </si>
  <si>
    <t>Za rozpočet celkom</t>
  </si>
  <si>
    <t>Ing.arch.M Šarafín, Ing.J.Valkovičová, Ing.arch. Ján Tvrdoň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</si>
</sst>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\ %"/>
    <numFmt numFmtId="165" formatCode="#,##0&quot; Sk&quot;;[Red]\-#,##0&quot; Sk&quot;"/>
    <numFmt numFmtId="166" formatCode="#,##0.0"/>
    <numFmt numFmtId="167" formatCode="#,##0.0000"/>
    <numFmt numFmtId="168" formatCode="_-* #,##0&quot; Sk&quot;_-;\-* #,##0&quot; Sk&quot;_-;_-* &quot;- Sk&quot;_-;_-@_-"/>
    <numFmt numFmtId="169" formatCode="#,##0\ _S_k"/>
    <numFmt numFmtId="170" formatCode="#,##0&quot; Sk&quot;"/>
    <numFmt numFmtId="171" formatCode="#,##0.00000"/>
    <numFmt numFmtId="172" formatCode="#,##0.000"/>
    <numFmt numFmtId="173" formatCode="#,##0\ 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8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5" fontId="9" fillId="0" borderId="52"/>
    <xf numFmtId="0" fontId="7" fillId="6" borderId="0" applyBorder="0" applyProtection="0"/>
    <xf numFmtId="0" fontId="7" fillId="5" borderId="0" applyBorder="0" applyProtection="0"/>
    <xf numFmtId="0" fontId="14" fillId="0" borderId="52"/>
    <xf numFmtId="0" fontId="9" fillId="0" borderId="52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20">
      <alignment vertical="center"/>
    </xf>
  </cellStyleXfs>
  <cellXfs count="155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right" vertical="center"/>
    </xf>
    <xf numFmtId="0" fontId="1" fillId="0" borderId="6" xfId="1" applyFont="1" applyBorder="1" applyAlignment="1">
      <alignment horizontal="left" vertical="center"/>
    </xf>
    <xf numFmtId="0" fontId="1" fillId="0" borderId="7" xfId="1" applyFont="1" applyBorder="1" applyAlignment="1">
      <alignment horizontal="left" vertical="center"/>
    </xf>
    <xf numFmtId="0" fontId="1" fillId="0" borderId="7" xfId="1" applyFont="1" applyBorder="1" applyAlignment="1">
      <alignment horizontal="right" vertic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9" xfId="1" applyFont="1" applyBorder="1" applyAlignment="1">
      <alignment horizontal="right" vertical="center"/>
    </xf>
    <xf numFmtId="49" fontId="1" fillId="0" borderId="5" xfId="1" applyNumberFormat="1" applyFont="1" applyBorder="1" applyAlignment="1">
      <alignment horizontal="right" vertical="center"/>
    </xf>
    <xf numFmtId="49" fontId="1" fillId="0" borderId="7" xfId="1" applyNumberFormat="1" applyFont="1" applyBorder="1" applyAlignment="1">
      <alignment horizontal="right" vertical="center"/>
    </xf>
    <xf numFmtId="49" fontId="1" fillId="0" borderId="9" xfId="1" applyNumberFormat="1" applyFont="1" applyBorder="1" applyAlignment="1">
      <alignment horizontal="righ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vertical="center"/>
    </xf>
    <xf numFmtId="169" fontId="1" fillId="0" borderId="5" xfId="1" applyNumberFormat="1" applyFont="1" applyBorder="1" applyAlignment="1">
      <alignment horizontal="left" vertical="center"/>
    </xf>
    <xf numFmtId="170" fontId="1" fillId="0" borderId="5" xfId="1" applyNumberFormat="1" applyFont="1" applyBorder="1" applyAlignment="1">
      <alignment horizontal="right" vertical="center"/>
    </xf>
    <xf numFmtId="3" fontId="1" fillId="0" borderId="10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1" fillId="0" borderId="12" xfId="1" applyFont="1" applyBorder="1" applyAlignment="1">
      <alignment vertical="center"/>
    </xf>
    <xf numFmtId="169" fontId="1" fillId="0" borderId="12" xfId="1" applyNumberFormat="1" applyFont="1" applyBorder="1" applyAlignment="1">
      <alignment horizontal="left" vertical="center"/>
    </xf>
    <xf numFmtId="170" fontId="1" fillId="0" borderId="12" xfId="1" applyNumberFormat="1" applyFont="1" applyBorder="1" applyAlignment="1">
      <alignment horizontal="right" vertical="center"/>
    </xf>
    <xf numFmtId="3" fontId="1" fillId="0" borderId="13" xfId="1" applyNumberFormat="1" applyFont="1" applyBorder="1" applyAlignment="1">
      <alignment horizontal="right" vertical="center"/>
    </xf>
    <xf numFmtId="0" fontId="1" fillId="0" borderId="12" xfId="1" applyFont="1" applyBorder="1" applyAlignment="1">
      <alignment horizontal="right" vertical="center"/>
    </xf>
    <xf numFmtId="0" fontId="3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left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3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4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4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3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3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horizontal="left" vertical="top" wrapText="1"/>
    </xf>
    <xf numFmtId="172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71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14" fontId="1" fillId="0" borderId="9" xfId="1" applyNumberFormat="1" applyFont="1" applyBorder="1" applyAlignment="1">
      <alignment horizontal="left" vertical="center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8" xr:uid="{00000000-0005-0000-0000-00004D000000}"/>
    <cellStyle name="Normálna" xfId="0" builtinId="0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51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J156" sqref="J156"/>
    </sheetView>
  </sheetViews>
  <sheetFormatPr defaultColWidth="9" defaultRowHeight="13.5"/>
  <cols>
    <col min="1" max="1" width="6.5703125" style="80" customWidth="1"/>
    <col min="2" max="2" width="3.5703125" style="81" customWidth="1"/>
    <col min="3" max="3" width="13" style="82" customWidth="1"/>
    <col min="4" max="4" width="45.5703125" style="83" customWidth="1"/>
    <col min="5" max="5" width="11.42578125" style="84" customWidth="1"/>
    <col min="6" max="6" width="5.85546875" style="85" customWidth="1"/>
    <col min="7" max="7" width="8.5703125" style="86" customWidth="1"/>
    <col min="8" max="10" width="9.5703125" style="86" customWidth="1"/>
    <col min="11" max="11" width="7.42578125" style="87" customWidth="1"/>
    <col min="12" max="12" width="8.425781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5703125" style="85" hidden="1" customWidth="1"/>
    <col min="17" max="19" width="11.42578125" style="84" hidden="1" customWidth="1"/>
    <col min="20" max="20" width="10.5703125" style="88" hidden="1" customWidth="1"/>
    <col min="21" max="21" width="10.42578125" style="88" hidden="1" customWidth="1"/>
    <col min="22" max="22" width="5.570312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5703125" style="82" hidden="1" customWidth="1"/>
    <col min="28" max="28" width="4.42578125" style="85" hidden="1" customWidth="1"/>
    <col min="29" max="30" width="2.570312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5" width="9" style="91"/>
  </cols>
  <sheetData>
    <row r="1" spans="1:37" s="71" customFormat="1" ht="12.75" customHeight="1">
      <c r="A1" s="75" t="s">
        <v>111</v>
      </c>
      <c r="G1" s="72"/>
      <c r="I1" s="75" t="s">
        <v>112</v>
      </c>
      <c r="J1" s="72"/>
      <c r="K1" s="73"/>
      <c r="Q1" s="74"/>
      <c r="R1" s="74"/>
      <c r="S1" s="74"/>
      <c r="X1" s="89"/>
      <c r="Y1" s="89"/>
      <c r="Z1" s="107" t="s">
        <v>4</v>
      </c>
      <c r="AA1" s="107" t="s">
        <v>5</v>
      </c>
      <c r="AB1" s="68" t="s">
        <v>6</v>
      </c>
      <c r="AC1" s="68" t="s">
        <v>7</v>
      </c>
      <c r="AD1" s="68" t="s">
        <v>8</v>
      </c>
      <c r="AE1" s="108" t="s">
        <v>9</v>
      </c>
      <c r="AF1" s="109" t="s">
        <v>10</v>
      </c>
    </row>
    <row r="2" spans="1:37" s="71" customFormat="1" ht="12.75">
      <c r="A2" s="75" t="s">
        <v>113</v>
      </c>
      <c r="G2" s="72"/>
      <c r="H2" s="92"/>
      <c r="I2" s="75" t="s">
        <v>114</v>
      </c>
      <c r="J2" s="72"/>
      <c r="K2" s="73"/>
      <c r="Q2" s="74"/>
      <c r="R2" s="74"/>
      <c r="S2" s="74"/>
      <c r="X2" s="89"/>
      <c r="Y2" s="89"/>
      <c r="Z2" s="107" t="s">
        <v>11</v>
      </c>
      <c r="AA2" s="70" t="s">
        <v>12</v>
      </c>
      <c r="AB2" s="69" t="s">
        <v>13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14</v>
      </c>
      <c r="G3" s="72"/>
      <c r="I3" s="75" t="s">
        <v>115</v>
      </c>
      <c r="J3" s="72"/>
      <c r="K3" s="73"/>
      <c r="Q3" s="74"/>
      <c r="R3" s="74"/>
      <c r="S3" s="74"/>
      <c r="X3" s="89"/>
      <c r="Y3" s="89"/>
      <c r="Z3" s="107" t="s">
        <v>15</v>
      </c>
      <c r="AA3" s="70" t="s">
        <v>16</v>
      </c>
      <c r="AB3" s="69" t="s">
        <v>13</v>
      </c>
      <c r="AC3" s="69" t="s">
        <v>17</v>
      </c>
      <c r="AD3" s="70" t="s">
        <v>18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19</v>
      </c>
      <c r="AA4" s="70" t="s">
        <v>20</v>
      </c>
      <c r="AB4" s="69" t="s">
        <v>13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116</v>
      </c>
      <c r="Q5" s="74"/>
      <c r="R5" s="74"/>
      <c r="S5" s="74"/>
      <c r="X5" s="89"/>
      <c r="Y5" s="89"/>
      <c r="Z5" s="107" t="s">
        <v>21</v>
      </c>
      <c r="AA5" s="70" t="s">
        <v>16</v>
      </c>
      <c r="AB5" s="69" t="s">
        <v>13</v>
      </c>
      <c r="AC5" s="69" t="s">
        <v>17</v>
      </c>
      <c r="AD5" s="70" t="s">
        <v>18</v>
      </c>
      <c r="AE5" s="108">
        <v>4</v>
      </c>
      <c r="AF5" s="113">
        <v>123.4567</v>
      </c>
    </row>
    <row r="6" spans="1:37" s="71" customFormat="1" ht="12.75">
      <c r="A6" s="75" t="s">
        <v>117</v>
      </c>
      <c r="Q6" s="74"/>
      <c r="R6" s="74"/>
      <c r="S6" s="74"/>
      <c r="X6" s="89"/>
      <c r="Y6" s="89"/>
      <c r="Z6" s="92"/>
      <c r="AA6" s="92"/>
      <c r="AE6" s="108" t="s">
        <v>22</v>
      </c>
      <c r="AF6" s="111">
        <v>123.46</v>
      </c>
    </row>
    <row r="7" spans="1:37" s="71" customFormat="1" ht="12.75">
      <c r="A7" s="75" t="s">
        <v>118</v>
      </c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119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50" t="s">
        <v>33</v>
      </c>
      <c r="L9" s="150"/>
      <c r="M9" s="151" t="s">
        <v>34</v>
      </c>
      <c r="N9" s="151"/>
      <c r="O9" s="77" t="s">
        <v>3</v>
      </c>
      <c r="P9" s="96" t="s">
        <v>35</v>
      </c>
      <c r="Q9" s="77" t="s">
        <v>27</v>
      </c>
      <c r="R9" s="77" t="s">
        <v>27</v>
      </c>
      <c r="S9" s="96" t="s">
        <v>27</v>
      </c>
      <c r="T9" s="98" t="s">
        <v>36</v>
      </c>
      <c r="U9" s="99" t="s">
        <v>37</v>
      </c>
      <c r="V9" s="100" t="s">
        <v>38</v>
      </c>
      <c r="W9" s="77" t="s">
        <v>39</v>
      </c>
      <c r="X9" s="101" t="s">
        <v>25</v>
      </c>
      <c r="Y9" s="101" t="s">
        <v>25</v>
      </c>
      <c r="Z9" s="114" t="s">
        <v>40</v>
      </c>
      <c r="AA9" s="114" t="s">
        <v>41</v>
      </c>
      <c r="AB9" s="77" t="s">
        <v>38</v>
      </c>
      <c r="AC9" s="77" t="s">
        <v>42</v>
      </c>
      <c r="AD9" s="77" t="s">
        <v>43</v>
      </c>
      <c r="AE9" s="115" t="s">
        <v>44</v>
      </c>
      <c r="AF9" s="115" t="s">
        <v>45</v>
      </c>
      <c r="AG9" s="115" t="s">
        <v>27</v>
      </c>
      <c r="AH9" s="115" t="s">
        <v>46</v>
      </c>
      <c r="AJ9" s="71" t="s">
        <v>140</v>
      </c>
      <c r="AK9" s="71" t="s">
        <v>142</v>
      </c>
    </row>
    <row r="10" spans="1:37">
      <c r="A10" s="79" t="s">
        <v>47</v>
      </c>
      <c r="B10" s="79" t="s">
        <v>48</v>
      </c>
      <c r="C10" s="95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7" t="s">
        <v>29</v>
      </c>
      <c r="N10" s="79" t="s">
        <v>32</v>
      </c>
      <c r="O10" s="79" t="s">
        <v>54</v>
      </c>
      <c r="P10" s="97"/>
      <c r="Q10" s="79" t="s">
        <v>55</v>
      </c>
      <c r="R10" s="79" t="s">
        <v>56</v>
      </c>
      <c r="S10" s="97" t="s">
        <v>57</v>
      </c>
      <c r="T10" s="102" t="s">
        <v>58</v>
      </c>
      <c r="U10" s="103" t="s">
        <v>59</v>
      </c>
      <c r="V10" s="104" t="s">
        <v>60</v>
      </c>
      <c r="W10" s="105"/>
      <c r="X10" s="106" t="s">
        <v>61</v>
      </c>
      <c r="Y10" s="106"/>
      <c r="Z10" s="116" t="s">
        <v>62</v>
      </c>
      <c r="AA10" s="116" t="s">
        <v>47</v>
      </c>
      <c r="AB10" s="79" t="s">
        <v>63</v>
      </c>
      <c r="AC10" s="117"/>
      <c r="AD10" s="117"/>
      <c r="AE10" s="118"/>
      <c r="AF10" s="118"/>
      <c r="AG10" s="118"/>
      <c r="AH10" s="118"/>
      <c r="AJ10" s="71" t="s">
        <v>141</v>
      </c>
      <c r="AK10" s="71" t="s">
        <v>143</v>
      </c>
    </row>
    <row r="12" spans="1:37">
      <c r="B12" s="128" t="s">
        <v>144</v>
      </c>
    </row>
    <row r="13" spans="1:37">
      <c r="B13" s="82" t="s">
        <v>145</v>
      </c>
    </row>
    <row r="14" spans="1:37">
      <c r="A14" s="80">
        <v>1</v>
      </c>
      <c r="B14" s="81" t="s">
        <v>146</v>
      </c>
      <c r="C14" s="82" t="s">
        <v>147</v>
      </c>
      <c r="D14" s="83" t="s">
        <v>148</v>
      </c>
      <c r="E14" s="84">
        <v>2063.2649999999999</v>
      </c>
      <c r="F14" s="85" t="s">
        <v>149</v>
      </c>
      <c r="H14" s="86">
        <f>ROUND(E14*G14,2)</f>
        <v>0</v>
      </c>
      <c r="J14" s="86">
        <f>ROUND(E14*G14,2)</f>
        <v>0</v>
      </c>
      <c r="K14" s="87">
        <v>1.0000000000000001E-5</v>
      </c>
      <c r="L14" s="87">
        <f>E14*K14</f>
        <v>2.0632649999999999E-2</v>
      </c>
      <c r="N14" s="84">
        <f>E14*M14</f>
        <v>0</v>
      </c>
      <c r="O14" s="85">
        <v>20</v>
      </c>
      <c r="P14" s="85" t="s">
        <v>150</v>
      </c>
      <c r="V14" s="88" t="s">
        <v>106</v>
      </c>
      <c r="W14" s="84">
        <v>160.935</v>
      </c>
      <c r="X14" s="129" t="s">
        <v>151</v>
      </c>
      <c r="Y14" s="129" t="s">
        <v>147</v>
      </c>
      <c r="Z14" s="82" t="s">
        <v>152</v>
      </c>
      <c r="AB14" s="85">
        <v>1</v>
      </c>
      <c r="AJ14" s="71" t="s">
        <v>153</v>
      </c>
      <c r="AK14" s="71" t="s">
        <v>154</v>
      </c>
    </row>
    <row r="15" spans="1:37" ht="25.5">
      <c r="D15" s="130" t="s">
        <v>155</v>
      </c>
      <c r="E15" s="131"/>
      <c r="F15" s="132"/>
      <c r="G15" s="133"/>
      <c r="H15" s="133"/>
      <c r="I15" s="133"/>
      <c r="J15" s="133"/>
      <c r="K15" s="134"/>
      <c r="L15" s="134"/>
      <c r="M15" s="131"/>
      <c r="N15" s="131"/>
      <c r="O15" s="132"/>
      <c r="P15" s="132"/>
      <c r="Q15" s="131"/>
      <c r="R15" s="131"/>
      <c r="S15" s="131"/>
      <c r="T15" s="135"/>
      <c r="U15" s="135"/>
      <c r="V15" s="135" t="s">
        <v>0</v>
      </c>
      <c r="W15" s="131"/>
      <c r="X15" s="136"/>
    </row>
    <row r="16" spans="1:37">
      <c r="D16" s="130" t="s">
        <v>156</v>
      </c>
      <c r="E16" s="131"/>
      <c r="F16" s="132"/>
      <c r="G16" s="133"/>
      <c r="H16" s="133"/>
      <c r="I16" s="133"/>
      <c r="J16" s="133"/>
      <c r="K16" s="134"/>
      <c r="L16" s="134"/>
      <c r="M16" s="131"/>
      <c r="N16" s="131"/>
      <c r="O16" s="132"/>
      <c r="P16" s="132"/>
      <c r="Q16" s="131"/>
      <c r="R16" s="131"/>
      <c r="S16" s="131"/>
      <c r="T16" s="135"/>
      <c r="U16" s="135"/>
      <c r="V16" s="135" t="s">
        <v>0</v>
      </c>
      <c r="W16" s="131"/>
      <c r="X16" s="136"/>
    </row>
    <row r="17" spans="1:37">
      <c r="D17" s="130" t="s">
        <v>157</v>
      </c>
      <c r="E17" s="131"/>
      <c r="F17" s="132"/>
      <c r="G17" s="133"/>
      <c r="H17" s="133"/>
      <c r="I17" s="133"/>
      <c r="J17" s="133"/>
      <c r="K17" s="134"/>
      <c r="L17" s="134"/>
      <c r="M17" s="131"/>
      <c r="N17" s="131"/>
      <c r="O17" s="132"/>
      <c r="P17" s="132"/>
      <c r="Q17" s="131"/>
      <c r="R17" s="131"/>
      <c r="S17" s="131"/>
      <c r="T17" s="135"/>
      <c r="U17" s="135"/>
      <c r="V17" s="135" t="s">
        <v>0</v>
      </c>
      <c r="W17" s="131"/>
      <c r="X17" s="136"/>
    </row>
    <row r="18" spans="1:37">
      <c r="A18" s="80">
        <v>2</v>
      </c>
      <c r="B18" s="81" t="s">
        <v>158</v>
      </c>
      <c r="C18" s="82" t="s">
        <v>159</v>
      </c>
      <c r="D18" s="83" t="s">
        <v>160</v>
      </c>
      <c r="E18" s="84">
        <v>0.58199999999999996</v>
      </c>
      <c r="F18" s="85" t="s">
        <v>149</v>
      </c>
      <c r="H18" s="86">
        <f>ROUND(E18*G18,2)</f>
        <v>0</v>
      </c>
      <c r="J18" s="86">
        <f>ROUND(E18*G18,2)</f>
        <v>0</v>
      </c>
      <c r="K18" s="87">
        <v>0.10704</v>
      </c>
      <c r="L18" s="87">
        <f>E18*K18</f>
        <v>6.2297279999999997E-2</v>
      </c>
      <c r="N18" s="84">
        <f>E18*M18</f>
        <v>0</v>
      </c>
      <c r="O18" s="85">
        <v>20</v>
      </c>
      <c r="P18" s="85" t="s">
        <v>150</v>
      </c>
      <c r="V18" s="88" t="s">
        <v>106</v>
      </c>
      <c r="W18" s="84">
        <v>0.34300000000000003</v>
      </c>
      <c r="X18" s="129" t="s">
        <v>161</v>
      </c>
      <c r="Y18" s="129" t="s">
        <v>159</v>
      </c>
      <c r="Z18" s="82" t="s">
        <v>152</v>
      </c>
      <c r="AB18" s="85">
        <v>7</v>
      </c>
      <c r="AJ18" s="71" t="s">
        <v>153</v>
      </c>
      <c r="AK18" s="71" t="s">
        <v>154</v>
      </c>
    </row>
    <row r="19" spans="1:37">
      <c r="D19" s="130" t="s">
        <v>162</v>
      </c>
      <c r="E19" s="131"/>
      <c r="F19" s="132"/>
      <c r="G19" s="133"/>
      <c r="H19" s="133"/>
      <c r="I19" s="133"/>
      <c r="J19" s="133"/>
      <c r="K19" s="134"/>
      <c r="L19" s="134"/>
      <c r="M19" s="131"/>
      <c r="N19" s="131"/>
      <c r="O19" s="132"/>
      <c r="P19" s="132"/>
      <c r="Q19" s="131"/>
      <c r="R19" s="131"/>
      <c r="S19" s="131"/>
      <c r="T19" s="135"/>
      <c r="U19" s="135"/>
      <c r="V19" s="135" t="s">
        <v>0</v>
      </c>
      <c r="W19" s="131"/>
      <c r="X19" s="136"/>
    </row>
    <row r="20" spans="1:37">
      <c r="A20" s="80">
        <v>3</v>
      </c>
      <c r="B20" s="81" t="s">
        <v>158</v>
      </c>
      <c r="C20" s="82" t="s">
        <v>163</v>
      </c>
      <c r="D20" s="83" t="s">
        <v>164</v>
      </c>
      <c r="E20" s="84">
        <v>750.68899999999996</v>
      </c>
      <c r="F20" s="85" t="s">
        <v>149</v>
      </c>
      <c r="H20" s="86">
        <f>ROUND(E20*G20,2)</f>
        <v>0</v>
      </c>
      <c r="J20" s="86">
        <f>ROUND(E20*G20,2)</f>
        <v>0</v>
      </c>
      <c r="K20" s="87">
        <v>3.64E-3</v>
      </c>
      <c r="L20" s="87">
        <f>E20*K20</f>
        <v>2.73250796</v>
      </c>
      <c r="N20" s="84">
        <f>E20*M20</f>
        <v>0</v>
      </c>
      <c r="O20" s="85">
        <v>20</v>
      </c>
      <c r="P20" s="85" t="s">
        <v>150</v>
      </c>
      <c r="V20" s="88" t="s">
        <v>106</v>
      </c>
      <c r="W20" s="84">
        <v>67.561999999999998</v>
      </c>
      <c r="X20" s="129" t="s">
        <v>165</v>
      </c>
      <c r="Y20" s="129" t="s">
        <v>163</v>
      </c>
      <c r="Z20" s="82" t="s">
        <v>152</v>
      </c>
      <c r="AB20" s="85">
        <v>1</v>
      </c>
      <c r="AJ20" s="71" t="s">
        <v>153</v>
      </c>
      <c r="AK20" s="71" t="s">
        <v>154</v>
      </c>
    </row>
    <row r="21" spans="1:37" ht="25.5">
      <c r="D21" s="130" t="s">
        <v>166</v>
      </c>
      <c r="E21" s="131"/>
      <c r="F21" s="132"/>
      <c r="G21" s="133"/>
      <c r="H21" s="133"/>
      <c r="I21" s="133"/>
      <c r="J21" s="133"/>
      <c r="K21" s="134"/>
      <c r="L21" s="134"/>
      <c r="M21" s="131"/>
      <c r="N21" s="131"/>
      <c r="O21" s="132"/>
      <c r="P21" s="132"/>
      <c r="Q21" s="131"/>
      <c r="R21" s="131"/>
      <c r="S21" s="131"/>
      <c r="T21" s="135"/>
      <c r="U21" s="135"/>
      <c r="V21" s="135" t="s">
        <v>0</v>
      </c>
      <c r="W21" s="131"/>
      <c r="X21" s="136"/>
    </row>
    <row r="22" spans="1:37" ht="25.5">
      <c r="D22" s="130" t="s">
        <v>167</v>
      </c>
      <c r="E22" s="131"/>
      <c r="F22" s="132"/>
      <c r="G22" s="133"/>
      <c r="H22" s="133"/>
      <c r="I22" s="133"/>
      <c r="J22" s="133"/>
      <c r="K22" s="134"/>
      <c r="L22" s="134"/>
      <c r="M22" s="131"/>
      <c r="N22" s="131"/>
      <c r="O22" s="132"/>
      <c r="P22" s="132"/>
      <c r="Q22" s="131"/>
      <c r="R22" s="131"/>
      <c r="S22" s="131"/>
      <c r="T22" s="135"/>
      <c r="U22" s="135"/>
      <c r="V22" s="135" t="s">
        <v>0</v>
      </c>
      <c r="W22" s="131"/>
      <c r="X22" s="136"/>
    </row>
    <row r="23" spans="1:37">
      <c r="D23" s="130" t="s">
        <v>168</v>
      </c>
      <c r="E23" s="131"/>
      <c r="F23" s="132"/>
      <c r="G23" s="133"/>
      <c r="H23" s="133"/>
      <c r="I23" s="133"/>
      <c r="J23" s="133"/>
      <c r="K23" s="134"/>
      <c r="L23" s="134"/>
      <c r="M23" s="131"/>
      <c r="N23" s="131"/>
      <c r="O23" s="132"/>
      <c r="P23" s="132"/>
      <c r="Q23" s="131"/>
      <c r="R23" s="131"/>
      <c r="S23" s="131"/>
      <c r="T23" s="135"/>
      <c r="U23" s="135"/>
      <c r="V23" s="135" t="s">
        <v>0</v>
      </c>
      <c r="W23" s="131"/>
      <c r="X23" s="136"/>
    </row>
    <row r="24" spans="1:37">
      <c r="D24" s="130" t="s">
        <v>169</v>
      </c>
      <c r="E24" s="131"/>
      <c r="F24" s="132"/>
      <c r="G24" s="133"/>
      <c r="H24" s="133"/>
      <c r="I24" s="133"/>
      <c r="J24" s="133"/>
      <c r="K24" s="134"/>
      <c r="L24" s="134"/>
      <c r="M24" s="131"/>
      <c r="N24" s="131"/>
      <c r="O24" s="132"/>
      <c r="P24" s="132"/>
      <c r="Q24" s="131"/>
      <c r="R24" s="131"/>
      <c r="S24" s="131"/>
      <c r="T24" s="135"/>
      <c r="U24" s="135"/>
      <c r="V24" s="135" t="s">
        <v>0</v>
      </c>
      <c r="W24" s="131"/>
      <c r="X24" s="136"/>
    </row>
    <row r="25" spans="1:37" ht="25.5">
      <c r="A25" s="80">
        <v>4</v>
      </c>
      <c r="B25" s="81" t="s">
        <v>158</v>
      </c>
      <c r="C25" s="82" t="s">
        <v>170</v>
      </c>
      <c r="D25" s="83" t="s">
        <v>171</v>
      </c>
      <c r="E25" s="84">
        <v>0.14399999999999999</v>
      </c>
      <c r="F25" s="85" t="s">
        <v>172</v>
      </c>
      <c r="H25" s="86">
        <f>ROUND(E25*G25,2)</f>
        <v>0</v>
      </c>
      <c r="J25" s="86">
        <f>ROUND(E25*G25,2)</f>
        <v>0</v>
      </c>
      <c r="K25" s="87">
        <v>2.2622100000000001</v>
      </c>
      <c r="L25" s="87">
        <f>E25*K25</f>
        <v>0.32575823999999998</v>
      </c>
      <c r="N25" s="84">
        <f>E25*M25</f>
        <v>0</v>
      </c>
      <c r="O25" s="85">
        <v>20</v>
      </c>
      <c r="P25" s="85" t="s">
        <v>150</v>
      </c>
      <c r="V25" s="88" t="s">
        <v>106</v>
      </c>
      <c r="W25" s="84">
        <v>0.56200000000000006</v>
      </c>
      <c r="X25" s="129" t="s">
        <v>173</v>
      </c>
      <c r="Y25" s="129" t="s">
        <v>170</v>
      </c>
      <c r="Z25" s="82" t="s">
        <v>174</v>
      </c>
      <c r="AB25" s="85">
        <v>7</v>
      </c>
      <c r="AJ25" s="71" t="s">
        <v>153</v>
      </c>
      <c r="AK25" s="71" t="s">
        <v>154</v>
      </c>
    </row>
    <row r="26" spans="1:37">
      <c r="D26" s="130" t="s">
        <v>175</v>
      </c>
      <c r="E26" s="131"/>
      <c r="F26" s="132"/>
      <c r="G26" s="133"/>
      <c r="H26" s="133"/>
      <c r="I26" s="133"/>
      <c r="J26" s="133"/>
      <c r="K26" s="134"/>
      <c r="L26" s="134"/>
      <c r="M26" s="131"/>
      <c r="N26" s="131"/>
      <c r="O26" s="132"/>
      <c r="P26" s="132"/>
      <c r="Q26" s="131"/>
      <c r="R26" s="131"/>
      <c r="S26" s="131"/>
      <c r="T26" s="135"/>
      <c r="U26" s="135"/>
      <c r="V26" s="135" t="s">
        <v>0</v>
      </c>
      <c r="W26" s="131"/>
      <c r="X26" s="136"/>
    </row>
    <row r="27" spans="1:37">
      <c r="A27" s="80">
        <v>5</v>
      </c>
      <c r="B27" s="81" t="s">
        <v>146</v>
      </c>
      <c r="C27" s="82" t="s">
        <v>176</v>
      </c>
      <c r="D27" s="83" t="s">
        <v>177</v>
      </c>
      <c r="E27" s="84">
        <v>1797.78</v>
      </c>
      <c r="F27" s="85" t="s">
        <v>149</v>
      </c>
      <c r="H27" s="86">
        <f>ROUND(E27*G27,2)</f>
        <v>0</v>
      </c>
      <c r="J27" s="86">
        <f>ROUND(E27*G27,2)</f>
        <v>0</v>
      </c>
      <c r="L27" s="87">
        <f>E27*K27</f>
        <v>0</v>
      </c>
      <c r="N27" s="84">
        <f>E27*M27</f>
        <v>0</v>
      </c>
      <c r="O27" s="85">
        <v>20</v>
      </c>
      <c r="P27" s="85" t="s">
        <v>150</v>
      </c>
      <c r="V27" s="88" t="s">
        <v>106</v>
      </c>
      <c r="W27" s="84">
        <v>221.12700000000001</v>
      </c>
      <c r="X27" s="129" t="s">
        <v>178</v>
      </c>
      <c r="Y27" s="129" t="s">
        <v>176</v>
      </c>
      <c r="Z27" s="82" t="s">
        <v>179</v>
      </c>
      <c r="AB27" s="85">
        <v>1</v>
      </c>
      <c r="AJ27" s="71" t="s">
        <v>153</v>
      </c>
      <c r="AK27" s="71" t="s">
        <v>154</v>
      </c>
    </row>
    <row r="28" spans="1:37">
      <c r="D28" s="130" t="s">
        <v>180</v>
      </c>
      <c r="E28" s="131"/>
      <c r="F28" s="132"/>
      <c r="G28" s="133"/>
      <c r="H28" s="133"/>
      <c r="I28" s="133"/>
      <c r="J28" s="133"/>
      <c r="K28" s="134"/>
      <c r="L28" s="134"/>
      <c r="M28" s="131"/>
      <c r="N28" s="131"/>
      <c r="O28" s="132"/>
      <c r="P28" s="132"/>
      <c r="Q28" s="131"/>
      <c r="R28" s="131"/>
      <c r="S28" s="131"/>
      <c r="T28" s="135"/>
      <c r="U28" s="135"/>
      <c r="V28" s="135" t="s">
        <v>0</v>
      </c>
      <c r="W28" s="131"/>
      <c r="X28" s="136"/>
    </row>
    <row r="29" spans="1:37">
      <c r="D29" s="130" t="s">
        <v>181</v>
      </c>
      <c r="E29" s="131"/>
      <c r="F29" s="132"/>
      <c r="G29" s="133"/>
      <c r="H29" s="133"/>
      <c r="I29" s="133"/>
      <c r="J29" s="133"/>
      <c r="K29" s="134"/>
      <c r="L29" s="134"/>
      <c r="M29" s="131"/>
      <c r="N29" s="131"/>
      <c r="O29" s="132"/>
      <c r="P29" s="132"/>
      <c r="Q29" s="131"/>
      <c r="R29" s="131"/>
      <c r="S29" s="131"/>
      <c r="T29" s="135"/>
      <c r="U29" s="135"/>
      <c r="V29" s="135" t="s">
        <v>0</v>
      </c>
      <c r="W29" s="131"/>
      <c r="X29" s="136"/>
    </row>
    <row r="30" spans="1:37">
      <c r="D30" s="130" t="s">
        <v>182</v>
      </c>
      <c r="E30" s="131"/>
      <c r="F30" s="132"/>
      <c r="G30" s="133"/>
      <c r="H30" s="133"/>
      <c r="I30" s="133"/>
      <c r="J30" s="133"/>
      <c r="K30" s="134"/>
      <c r="L30" s="134"/>
      <c r="M30" s="131"/>
      <c r="N30" s="131"/>
      <c r="O30" s="132"/>
      <c r="P30" s="132"/>
      <c r="Q30" s="131"/>
      <c r="R30" s="131"/>
      <c r="S30" s="131"/>
      <c r="T30" s="135"/>
      <c r="U30" s="135"/>
      <c r="V30" s="135" t="s">
        <v>0</v>
      </c>
      <c r="W30" s="131"/>
      <c r="X30" s="136"/>
    </row>
    <row r="31" spans="1:37">
      <c r="A31" s="80">
        <v>6</v>
      </c>
      <c r="B31" s="81" t="s">
        <v>146</v>
      </c>
      <c r="C31" s="82" t="s">
        <v>183</v>
      </c>
      <c r="D31" s="83" t="s">
        <v>184</v>
      </c>
      <c r="E31" s="84">
        <v>3595.56</v>
      </c>
      <c r="F31" s="85" t="s">
        <v>149</v>
      </c>
      <c r="H31" s="86">
        <f>ROUND(E31*G31,2)</f>
        <v>0</v>
      </c>
      <c r="J31" s="86">
        <f>ROUND(E31*G31,2)</f>
        <v>0</v>
      </c>
      <c r="L31" s="87">
        <f>E31*K31</f>
        <v>0</v>
      </c>
      <c r="N31" s="84">
        <f>E31*M31</f>
        <v>0</v>
      </c>
      <c r="O31" s="85">
        <v>20</v>
      </c>
      <c r="P31" s="85" t="s">
        <v>150</v>
      </c>
      <c r="V31" s="88" t="s">
        <v>106</v>
      </c>
      <c r="W31" s="84">
        <v>341.57799999999997</v>
      </c>
      <c r="X31" s="129" t="s">
        <v>185</v>
      </c>
      <c r="Y31" s="129" t="s">
        <v>183</v>
      </c>
      <c r="Z31" s="82" t="s">
        <v>179</v>
      </c>
      <c r="AB31" s="85">
        <v>1</v>
      </c>
      <c r="AJ31" s="71" t="s">
        <v>153</v>
      </c>
      <c r="AK31" s="71" t="s">
        <v>154</v>
      </c>
    </row>
    <row r="32" spans="1:37">
      <c r="D32" s="137" t="s">
        <v>186</v>
      </c>
      <c r="E32" s="138">
        <f>J32</f>
        <v>0</v>
      </c>
      <c r="H32" s="138">
        <f>SUM(H12:H31)</f>
        <v>0</v>
      </c>
      <c r="I32" s="138">
        <f>SUM(I12:I31)</f>
        <v>0</v>
      </c>
      <c r="J32" s="138">
        <f>SUM(J12:J31)</f>
        <v>0</v>
      </c>
      <c r="L32" s="139">
        <f>SUM(L12:L31)</f>
        <v>3.14119613</v>
      </c>
      <c r="N32" s="140">
        <f>SUM(N12:N31)</f>
        <v>0</v>
      </c>
      <c r="W32" s="84">
        <f>SUM(W12:W31)</f>
        <v>792.10699999999997</v>
      </c>
    </row>
    <row r="34" spans="1:37">
      <c r="B34" s="82" t="s">
        <v>187</v>
      </c>
    </row>
    <row r="35" spans="1:37">
      <c r="A35" s="80">
        <v>7</v>
      </c>
      <c r="B35" s="81" t="s">
        <v>188</v>
      </c>
      <c r="C35" s="82" t="s">
        <v>189</v>
      </c>
      <c r="D35" s="83" t="s">
        <v>190</v>
      </c>
      <c r="E35" s="84">
        <v>539.33399999999995</v>
      </c>
      <c r="F35" s="85" t="s">
        <v>149</v>
      </c>
      <c r="H35" s="86">
        <f>ROUND(E35*G35,2)</f>
        <v>0</v>
      </c>
      <c r="J35" s="86">
        <f>ROUND(E35*G35,2)</f>
        <v>0</v>
      </c>
      <c r="K35" s="87">
        <v>1.0399999999999999E-3</v>
      </c>
      <c r="L35" s="87">
        <f>E35*K35</f>
        <v>0.56090735999999985</v>
      </c>
      <c r="N35" s="84">
        <f>E35*M35</f>
        <v>0</v>
      </c>
      <c r="O35" s="85">
        <v>20</v>
      </c>
      <c r="P35" s="85" t="s">
        <v>150</v>
      </c>
      <c r="V35" s="88" t="s">
        <v>106</v>
      </c>
      <c r="W35" s="84">
        <v>108.40600000000001</v>
      </c>
      <c r="X35" s="129" t="s">
        <v>191</v>
      </c>
      <c r="Y35" s="129" t="s">
        <v>189</v>
      </c>
      <c r="Z35" s="82" t="s">
        <v>179</v>
      </c>
      <c r="AB35" s="85">
        <v>1</v>
      </c>
      <c r="AJ35" s="71" t="s">
        <v>153</v>
      </c>
      <c r="AK35" s="71" t="s">
        <v>154</v>
      </c>
    </row>
    <row r="36" spans="1:37">
      <c r="D36" s="130" t="s">
        <v>192</v>
      </c>
      <c r="E36" s="131"/>
      <c r="F36" s="132"/>
      <c r="G36" s="133"/>
      <c r="H36" s="133"/>
      <c r="I36" s="133"/>
      <c r="J36" s="133"/>
      <c r="K36" s="134"/>
      <c r="L36" s="134"/>
      <c r="M36" s="131"/>
      <c r="N36" s="131"/>
      <c r="O36" s="132"/>
      <c r="P36" s="132"/>
      <c r="Q36" s="131"/>
      <c r="R36" s="131"/>
      <c r="S36" s="131"/>
      <c r="T36" s="135"/>
      <c r="U36" s="135"/>
      <c r="V36" s="135" t="s">
        <v>0</v>
      </c>
      <c r="W36" s="131"/>
      <c r="X36" s="136"/>
    </row>
    <row r="37" spans="1:37">
      <c r="A37" s="80">
        <v>8</v>
      </c>
      <c r="B37" s="81" t="s">
        <v>188</v>
      </c>
      <c r="C37" s="82" t="s">
        <v>193</v>
      </c>
      <c r="D37" s="83" t="s">
        <v>194</v>
      </c>
      <c r="E37" s="84">
        <v>179.77799999999999</v>
      </c>
      <c r="F37" s="85" t="s">
        <v>149</v>
      </c>
      <c r="H37" s="86">
        <f>ROUND(E37*G37,2)</f>
        <v>0</v>
      </c>
      <c r="J37" s="86">
        <f>ROUND(E37*G37,2)</f>
        <v>0</v>
      </c>
      <c r="K37" s="87">
        <v>8.609E-2</v>
      </c>
      <c r="L37" s="87">
        <f>E37*K37</f>
        <v>15.47708802</v>
      </c>
      <c r="N37" s="84">
        <f>E37*M37</f>
        <v>0</v>
      </c>
      <c r="O37" s="85">
        <v>20</v>
      </c>
      <c r="P37" s="85" t="s">
        <v>150</v>
      </c>
      <c r="V37" s="88" t="s">
        <v>106</v>
      </c>
      <c r="W37" s="84">
        <v>229.756</v>
      </c>
      <c r="X37" s="129" t="s">
        <v>195</v>
      </c>
      <c r="Y37" s="129" t="s">
        <v>193</v>
      </c>
      <c r="Z37" s="82" t="s">
        <v>179</v>
      </c>
      <c r="AB37" s="85">
        <v>7</v>
      </c>
      <c r="AJ37" s="71" t="s">
        <v>153</v>
      </c>
      <c r="AK37" s="71" t="s">
        <v>154</v>
      </c>
    </row>
    <row r="38" spans="1:37">
      <c r="D38" s="130" t="s">
        <v>196</v>
      </c>
      <c r="E38" s="131"/>
      <c r="F38" s="132"/>
      <c r="G38" s="133"/>
      <c r="H38" s="133"/>
      <c r="I38" s="133"/>
      <c r="J38" s="133"/>
      <c r="K38" s="134"/>
      <c r="L38" s="134"/>
      <c r="M38" s="131"/>
      <c r="N38" s="131"/>
      <c r="O38" s="132"/>
      <c r="P38" s="132"/>
      <c r="Q38" s="131"/>
      <c r="R38" s="131"/>
      <c r="S38" s="131"/>
      <c r="T38" s="135"/>
      <c r="U38" s="135"/>
      <c r="V38" s="135" t="s">
        <v>0</v>
      </c>
      <c r="W38" s="131"/>
      <c r="X38" s="136"/>
    </row>
    <row r="39" spans="1:37">
      <c r="A39" s="80">
        <v>9</v>
      </c>
      <c r="B39" s="81" t="s">
        <v>197</v>
      </c>
      <c r="C39" s="82" t="s">
        <v>198</v>
      </c>
      <c r="D39" s="83" t="s">
        <v>199</v>
      </c>
      <c r="E39" s="84">
        <v>229.57</v>
      </c>
      <c r="F39" s="85" t="s">
        <v>149</v>
      </c>
      <c r="H39" s="86">
        <f>ROUND(E39*G39,2)</f>
        <v>0</v>
      </c>
      <c r="J39" s="86">
        <f>ROUND(E39*G39,2)</f>
        <v>0</v>
      </c>
      <c r="K39" s="87">
        <v>5.8799999999999998E-3</v>
      </c>
      <c r="L39" s="87">
        <f>E39*K39</f>
        <v>1.3498715999999999</v>
      </c>
      <c r="N39" s="84">
        <f>E39*M39</f>
        <v>0</v>
      </c>
      <c r="O39" s="85">
        <v>20</v>
      </c>
      <c r="P39" s="85" t="s">
        <v>150</v>
      </c>
      <c r="V39" s="88" t="s">
        <v>106</v>
      </c>
      <c r="W39" s="84">
        <v>77.594999999999999</v>
      </c>
      <c r="X39" s="129" t="s">
        <v>200</v>
      </c>
      <c r="Y39" s="129" t="s">
        <v>198</v>
      </c>
      <c r="Z39" s="82" t="s">
        <v>201</v>
      </c>
      <c r="AB39" s="85">
        <v>1</v>
      </c>
      <c r="AJ39" s="71" t="s">
        <v>153</v>
      </c>
      <c r="AK39" s="71" t="s">
        <v>154</v>
      </c>
    </row>
    <row r="40" spans="1:37" ht="25.5">
      <c r="A40" s="80">
        <v>10</v>
      </c>
      <c r="B40" s="81" t="s">
        <v>146</v>
      </c>
      <c r="C40" s="82" t="s">
        <v>202</v>
      </c>
      <c r="D40" s="83" t="s">
        <v>203</v>
      </c>
      <c r="E40" s="84">
        <v>1797.78</v>
      </c>
      <c r="F40" s="85" t="s">
        <v>149</v>
      </c>
      <c r="H40" s="86">
        <f>ROUND(E40*G40,2)</f>
        <v>0</v>
      </c>
      <c r="J40" s="86">
        <f>ROUND(E40*G40,2)</f>
        <v>0</v>
      </c>
      <c r="K40" s="87">
        <v>2.0000000000000002E-5</v>
      </c>
      <c r="L40" s="87">
        <f>E40*K40</f>
        <v>3.5955600000000004E-2</v>
      </c>
      <c r="N40" s="84">
        <f>E40*M40</f>
        <v>0</v>
      </c>
      <c r="O40" s="85">
        <v>20</v>
      </c>
      <c r="P40" s="85" t="s">
        <v>150</v>
      </c>
      <c r="V40" s="88" t="s">
        <v>106</v>
      </c>
      <c r="W40" s="84">
        <v>508.77199999999999</v>
      </c>
      <c r="X40" s="129" t="s">
        <v>204</v>
      </c>
      <c r="Y40" s="129" t="s">
        <v>202</v>
      </c>
      <c r="Z40" s="82" t="s">
        <v>205</v>
      </c>
      <c r="AB40" s="85">
        <v>1</v>
      </c>
      <c r="AJ40" s="71" t="s">
        <v>153</v>
      </c>
      <c r="AK40" s="71" t="s">
        <v>154</v>
      </c>
    </row>
    <row r="41" spans="1:37">
      <c r="A41" s="80">
        <v>11</v>
      </c>
      <c r="B41" s="81" t="s">
        <v>146</v>
      </c>
      <c r="C41" s="82" t="s">
        <v>206</v>
      </c>
      <c r="D41" s="83" t="s">
        <v>207</v>
      </c>
      <c r="E41" s="84">
        <v>3</v>
      </c>
      <c r="F41" s="85" t="s">
        <v>208</v>
      </c>
      <c r="H41" s="86">
        <f>ROUND(E41*G41,2)</f>
        <v>0</v>
      </c>
      <c r="J41" s="86">
        <f>ROUND(E41*G41,2)</f>
        <v>0</v>
      </c>
      <c r="K41" s="87">
        <v>5.0000000000000002E-5</v>
      </c>
      <c r="L41" s="87">
        <f>E41*K41</f>
        <v>1.5000000000000001E-4</v>
      </c>
      <c r="N41" s="84">
        <f>E41*M41</f>
        <v>0</v>
      </c>
      <c r="O41" s="85">
        <v>20</v>
      </c>
      <c r="P41" s="85" t="s">
        <v>150</v>
      </c>
      <c r="V41" s="88" t="s">
        <v>106</v>
      </c>
      <c r="W41" s="84">
        <v>1.0529999999999999</v>
      </c>
      <c r="X41" s="129" t="s">
        <v>209</v>
      </c>
      <c r="Y41" s="129" t="s">
        <v>206</v>
      </c>
      <c r="Z41" s="82" t="s">
        <v>205</v>
      </c>
      <c r="AB41" s="85">
        <v>7</v>
      </c>
      <c r="AJ41" s="71" t="s">
        <v>153</v>
      </c>
      <c r="AK41" s="71" t="s">
        <v>154</v>
      </c>
    </row>
    <row r="42" spans="1:37">
      <c r="A42" s="80">
        <v>12</v>
      </c>
      <c r="B42" s="81" t="s">
        <v>210</v>
      </c>
      <c r="C42" s="82" t="s">
        <v>211</v>
      </c>
      <c r="D42" s="83" t="s">
        <v>212</v>
      </c>
      <c r="E42" s="84">
        <v>3</v>
      </c>
      <c r="F42" s="85" t="s">
        <v>213</v>
      </c>
      <c r="I42" s="86">
        <f>ROUND(E42*G42,2)</f>
        <v>0</v>
      </c>
      <c r="J42" s="86">
        <f>ROUND(E42*G42,2)</f>
        <v>0</v>
      </c>
      <c r="K42" s="87">
        <v>1E-3</v>
      </c>
      <c r="L42" s="87">
        <f>E42*K42</f>
        <v>3.0000000000000001E-3</v>
      </c>
      <c r="N42" s="84">
        <f>E42*M42</f>
        <v>0</v>
      </c>
      <c r="O42" s="85">
        <v>20</v>
      </c>
      <c r="P42" s="85" t="s">
        <v>150</v>
      </c>
      <c r="V42" s="88" t="s">
        <v>98</v>
      </c>
      <c r="X42" s="129" t="s">
        <v>214</v>
      </c>
      <c r="Y42" s="129" t="s">
        <v>211</v>
      </c>
      <c r="Z42" s="82" t="s">
        <v>215</v>
      </c>
      <c r="AA42" s="82" t="s">
        <v>150</v>
      </c>
      <c r="AB42" s="85">
        <v>8</v>
      </c>
      <c r="AJ42" s="71" t="s">
        <v>216</v>
      </c>
      <c r="AK42" s="71" t="s">
        <v>154</v>
      </c>
    </row>
    <row r="43" spans="1:37">
      <c r="A43" s="80">
        <v>13</v>
      </c>
      <c r="B43" s="81" t="s">
        <v>217</v>
      </c>
      <c r="C43" s="82" t="s">
        <v>218</v>
      </c>
      <c r="D43" s="83" t="s">
        <v>219</v>
      </c>
      <c r="E43" s="84">
        <v>58.2</v>
      </c>
      <c r="F43" s="85" t="s">
        <v>149</v>
      </c>
      <c r="H43" s="86">
        <f>ROUND(E43*G43,2)</f>
        <v>0</v>
      </c>
      <c r="J43" s="86">
        <f>ROUND(E43*G43,2)</f>
        <v>0</v>
      </c>
      <c r="K43" s="87">
        <v>6.8000000000000005E-4</v>
      </c>
      <c r="L43" s="87">
        <f>E43*K43</f>
        <v>3.9576000000000007E-2</v>
      </c>
      <c r="M43" s="84">
        <v>0.26100000000000001</v>
      </c>
      <c r="N43" s="84">
        <f>E43*M43</f>
        <v>15.190200000000001</v>
      </c>
      <c r="O43" s="85">
        <v>20</v>
      </c>
      <c r="P43" s="85" t="s">
        <v>150</v>
      </c>
      <c r="V43" s="88" t="s">
        <v>106</v>
      </c>
      <c r="W43" s="84">
        <v>13.852</v>
      </c>
      <c r="X43" s="129" t="s">
        <v>220</v>
      </c>
      <c r="Y43" s="129" t="s">
        <v>218</v>
      </c>
      <c r="Z43" s="82" t="s">
        <v>221</v>
      </c>
      <c r="AB43" s="85">
        <v>1</v>
      </c>
      <c r="AJ43" s="71" t="s">
        <v>153</v>
      </c>
      <c r="AK43" s="71" t="s">
        <v>154</v>
      </c>
    </row>
    <row r="44" spans="1:37">
      <c r="D44" s="130" t="s">
        <v>222</v>
      </c>
      <c r="E44" s="131"/>
      <c r="F44" s="132"/>
      <c r="G44" s="133"/>
      <c r="H44" s="133"/>
      <c r="I44" s="133"/>
      <c r="J44" s="133"/>
      <c r="K44" s="134"/>
      <c r="L44" s="134"/>
      <c r="M44" s="131"/>
      <c r="N44" s="131"/>
      <c r="O44" s="132"/>
      <c r="P44" s="132"/>
      <c r="Q44" s="131"/>
      <c r="R44" s="131"/>
      <c r="S44" s="131"/>
      <c r="T44" s="135"/>
      <c r="U44" s="135"/>
      <c r="V44" s="135" t="s">
        <v>0</v>
      </c>
      <c r="W44" s="131"/>
      <c r="X44" s="136"/>
    </row>
    <row r="45" spans="1:37">
      <c r="A45" s="80">
        <v>14</v>
      </c>
      <c r="B45" s="81" t="s">
        <v>217</v>
      </c>
      <c r="C45" s="82" t="s">
        <v>223</v>
      </c>
      <c r="D45" s="83" t="s">
        <v>224</v>
      </c>
      <c r="E45" s="84">
        <v>36.393999999999998</v>
      </c>
      <c r="F45" s="85" t="s">
        <v>172</v>
      </c>
      <c r="H45" s="86">
        <f>ROUND(E45*G45,2)</f>
        <v>0</v>
      </c>
      <c r="J45" s="86">
        <f>ROUND(E45*G45,2)</f>
        <v>0</v>
      </c>
      <c r="L45" s="87">
        <f>E45*K45</f>
        <v>0</v>
      </c>
      <c r="M45" s="84">
        <v>2.2000000000000002</v>
      </c>
      <c r="N45" s="84">
        <f>E45*M45</f>
        <v>80.066800000000001</v>
      </c>
      <c r="O45" s="85">
        <v>20</v>
      </c>
      <c r="P45" s="85" t="s">
        <v>150</v>
      </c>
      <c r="V45" s="88" t="s">
        <v>106</v>
      </c>
      <c r="W45" s="84">
        <v>510.608</v>
      </c>
      <c r="X45" s="129" t="s">
        <v>225</v>
      </c>
      <c r="Y45" s="129" t="s">
        <v>223</v>
      </c>
      <c r="Z45" s="82" t="s">
        <v>221</v>
      </c>
      <c r="AB45" s="85">
        <v>1</v>
      </c>
      <c r="AJ45" s="71" t="s">
        <v>153</v>
      </c>
      <c r="AK45" s="71" t="s">
        <v>154</v>
      </c>
    </row>
    <row r="46" spans="1:37">
      <c r="D46" s="130" t="s">
        <v>226</v>
      </c>
      <c r="E46" s="131"/>
      <c r="F46" s="132"/>
      <c r="G46" s="133"/>
      <c r="H46" s="133"/>
      <c r="I46" s="133"/>
      <c r="J46" s="133"/>
      <c r="K46" s="134"/>
      <c r="L46" s="134"/>
      <c r="M46" s="131"/>
      <c r="N46" s="131"/>
      <c r="O46" s="132"/>
      <c r="P46" s="132"/>
      <c r="Q46" s="131"/>
      <c r="R46" s="131"/>
      <c r="S46" s="131"/>
      <c r="T46" s="135"/>
      <c r="U46" s="135"/>
      <c r="V46" s="135" t="s">
        <v>0</v>
      </c>
      <c r="W46" s="131"/>
      <c r="X46" s="136"/>
    </row>
    <row r="47" spans="1:37">
      <c r="A47" s="80">
        <v>15</v>
      </c>
      <c r="B47" s="81" t="s">
        <v>217</v>
      </c>
      <c r="C47" s="82" t="s">
        <v>227</v>
      </c>
      <c r="D47" s="83" t="s">
        <v>228</v>
      </c>
      <c r="E47" s="84">
        <v>12.301</v>
      </c>
      <c r="F47" s="85" t="s">
        <v>149</v>
      </c>
      <c r="H47" s="86">
        <f>ROUND(E47*G47,2)</f>
        <v>0</v>
      </c>
      <c r="J47" s="86">
        <f>ROUND(E47*G47,2)</f>
        <v>0</v>
      </c>
      <c r="L47" s="87">
        <f>E47*K47</f>
        <v>0</v>
      </c>
      <c r="M47" s="84">
        <v>0.02</v>
      </c>
      <c r="N47" s="84">
        <f>E47*M47</f>
        <v>0.24602000000000002</v>
      </c>
      <c r="O47" s="85">
        <v>20</v>
      </c>
      <c r="P47" s="85" t="s">
        <v>150</v>
      </c>
      <c r="V47" s="88" t="s">
        <v>106</v>
      </c>
      <c r="W47" s="84">
        <v>4.0720000000000001</v>
      </c>
      <c r="X47" s="129" t="s">
        <v>229</v>
      </c>
      <c r="Y47" s="129" t="s">
        <v>227</v>
      </c>
      <c r="Z47" s="82" t="s">
        <v>221</v>
      </c>
      <c r="AB47" s="85">
        <v>1</v>
      </c>
      <c r="AJ47" s="71" t="s">
        <v>153</v>
      </c>
      <c r="AK47" s="71" t="s">
        <v>154</v>
      </c>
    </row>
    <row r="48" spans="1:37">
      <c r="D48" s="130" t="s">
        <v>230</v>
      </c>
      <c r="E48" s="131"/>
      <c r="F48" s="132"/>
      <c r="G48" s="133"/>
      <c r="H48" s="133"/>
      <c r="I48" s="133"/>
      <c r="J48" s="133"/>
      <c r="K48" s="134"/>
      <c r="L48" s="134"/>
      <c r="M48" s="131"/>
      <c r="N48" s="131"/>
      <c r="O48" s="132"/>
      <c r="P48" s="132"/>
      <c r="Q48" s="131"/>
      <c r="R48" s="131"/>
      <c r="S48" s="131"/>
      <c r="T48" s="135"/>
      <c r="U48" s="135"/>
      <c r="V48" s="135" t="s">
        <v>0</v>
      </c>
      <c r="W48" s="131"/>
      <c r="X48" s="136"/>
    </row>
    <row r="49" spans="1:37">
      <c r="A49" s="80">
        <v>16</v>
      </c>
      <c r="B49" s="81" t="s">
        <v>217</v>
      </c>
      <c r="C49" s="82" t="s">
        <v>231</v>
      </c>
      <c r="D49" s="83" t="s">
        <v>232</v>
      </c>
      <c r="E49" s="84">
        <v>279.51</v>
      </c>
      <c r="F49" s="85" t="s">
        <v>149</v>
      </c>
      <c r="H49" s="86">
        <f>ROUND(E49*G49,2)</f>
        <v>0</v>
      </c>
      <c r="J49" s="86">
        <f>ROUND(E49*G49,2)</f>
        <v>0</v>
      </c>
      <c r="L49" s="87">
        <f>E49*K49</f>
        <v>0</v>
      </c>
      <c r="M49" s="84">
        <v>0.02</v>
      </c>
      <c r="N49" s="84">
        <f>E49*M49</f>
        <v>5.5902000000000003</v>
      </c>
      <c r="O49" s="85">
        <v>20</v>
      </c>
      <c r="P49" s="85" t="s">
        <v>150</v>
      </c>
      <c r="V49" s="88" t="s">
        <v>106</v>
      </c>
      <c r="W49" s="84">
        <v>56.741</v>
      </c>
      <c r="X49" s="129" t="s">
        <v>233</v>
      </c>
      <c r="Y49" s="129" t="s">
        <v>231</v>
      </c>
      <c r="Z49" s="82" t="s">
        <v>221</v>
      </c>
      <c r="AB49" s="85">
        <v>1</v>
      </c>
      <c r="AJ49" s="71" t="s">
        <v>153</v>
      </c>
      <c r="AK49" s="71" t="s">
        <v>154</v>
      </c>
    </row>
    <row r="50" spans="1:37">
      <c r="D50" s="130" t="s">
        <v>180</v>
      </c>
      <c r="E50" s="131"/>
      <c r="F50" s="132"/>
      <c r="G50" s="133"/>
      <c r="H50" s="133"/>
      <c r="I50" s="133"/>
      <c r="J50" s="133"/>
      <c r="K50" s="134"/>
      <c r="L50" s="134"/>
      <c r="M50" s="131"/>
      <c r="N50" s="131"/>
      <c r="O50" s="132"/>
      <c r="P50" s="132"/>
      <c r="Q50" s="131"/>
      <c r="R50" s="131"/>
      <c r="S50" s="131"/>
      <c r="T50" s="135"/>
      <c r="U50" s="135"/>
      <c r="V50" s="135" t="s">
        <v>0</v>
      </c>
      <c r="W50" s="131"/>
      <c r="X50" s="136"/>
    </row>
    <row r="51" spans="1:37">
      <c r="A51" s="80">
        <v>17</v>
      </c>
      <c r="B51" s="81" t="s">
        <v>217</v>
      </c>
      <c r="C51" s="82" t="s">
        <v>234</v>
      </c>
      <c r="D51" s="83" t="s">
        <v>235</v>
      </c>
      <c r="E51" s="84">
        <v>104.301</v>
      </c>
      <c r="F51" s="85" t="s">
        <v>236</v>
      </c>
      <c r="H51" s="86">
        <f t="shared" ref="H51:H56" si="0">ROUND(E51*G51,2)</f>
        <v>0</v>
      </c>
      <c r="J51" s="86">
        <f t="shared" ref="J51:J56" si="1">ROUND(E51*G51,2)</f>
        <v>0</v>
      </c>
      <c r="L51" s="87">
        <f t="shared" ref="L51:L56" si="2">E51*K51</f>
        <v>0</v>
      </c>
      <c r="N51" s="84">
        <f t="shared" ref="N51:N56" si="3">E51*M51</f>
        <v>0</v>
      </c>
      <c r="O51" s="85">
        <v>20</v>
      </c>
      <c r="P51" s="85" t="s">
        <v>150</v>
      </c>
      <c r="V51" s="88" t="s">
        <v>106</v>
      </c>
      <c r="W51" s="84">
        <v>56.427</v>
      </c>
      <c r="X51" s="129" t="s">
        <v>237</v>
      </c>
      <c r="Y51" s="129" t="s">
        <v>234</v>
      </c>
      <c r="Z51" s="82" t="s">
        <v>221</v>
      </c>
      <c r="AB51" s="85">
        <v>1</v>
      </c>
      <c r="AJ51" s="71" t="s">
        <v>153</v>
      </c>
      <c r="AK51" s="71" t="s">
        <v>154</v>
      </c>
    </row>
    <row r="52" spans="1:37">
      <c r="A52" s="80">
        <v>18</v>
      </c>
      <c r="B52" s="81" t="s">
        <v>217</v>
      </c>
      <c r="C52" s="82" t="s">
        <v>238</v>
      </c>
      <c r="D52" s="83" t="s">
        <v>239</v>
      </c>
      <c r="E52" s="84">
        <v>3024.7289999999998</v>
      </c>
      <c r="F52" s="85" t="s">
        <v>236</v>
      </c>
      <c r="H52" s="86">
        <f t="shared" si="0"/>
        <v>0</v>
      </c>
      <c r="J52" s="86">
        <f t="shared" si="1"/>
        <v>0</v>
      </c>
      <c r="L52" s="87">
        <f t="shared" si="2"/>
        <v>0</v>
      </c>
      <c r="N52" s="84">
        <f t="shared" si="3"/>
        <v>0</v>
      </c>
      <c r="O52" s="85">
        <v>20</v>
      </c>
      <c r="P52" s="85" t="s">
        <v>150</v>
      </c>
      <c r="V52" s="88" t="s">
        <v>106</v>
      </c>
      <c r="X52" s="129" t="s">
        <v>240</v>
      </c>
      <c r="Y52" s="129" t="s">
        <v>238</v>
      </c>
      <c r="Z52" s="82" t="s">
        <v>221</v>
      </c>
      <c r="AB52" s="85">
        <v>1</v>
      </c>
      <c r="AJ52" s="71" t="s">
        <v>153</v>
      </c>
      <c r="AK52" s="71" t="s">
        <v>154</v>
      </c>
    </row>
    <row r="53" spans="1:37">
      <c r="A53" s="80">
        <v>19</v>
      </c>
      <c r="B53" s="81" t="s">
        <v>217</v>
      </c>
      <c r="C53" s="82" t="s">
        <v>241</v>
      </c>
      <c r="D53" s="83" t="s">
        <v>242</v>
      </c>
      <c r="E53" s="84">
        <v>104.301</v>
      </c>
      <c r="F53" s="85" t="s">
        <v>236</v>
      </c>
      <c r="H53" s="86">
        <f t="shared" si="0"/>
        <v>0</v>
      </c>
      <c r="J53" s="86">
        <f t="shared" si="1"/>
        <v>0</v>
      </c>
      <c r="L53" s="87">
        <f t="shared" si="2"/>
        <v>0</v>
      </c>
      <c r="N53" s="84">
        <f t="shared" si="3"/>
        <v>0</v>
      </c>
      <c r="O53" s="85">
        <v>20</v>
      </c>
      <c r="P53" s="85" t="s">
        <v>150</v>
      </c>
      <c r="V53" s="88" t="s">
        <v>106</v>
      </c>
      <c r="W53" s="84">
        <v>117.547</v>
      </c>
      <c r="X53" s="129" t="s">
        <v>243</v>
      </c>
      <c r="Y53" s="129" t="s">
        <v>241</v>
      </c>
      <c r="Z53" s="82" t="s">
        <v>221</v>
      </c>
      <c r="AB53" s="85">
        <v>1</v>
      </c>
      <c r="AJ53" s="71" t="s">
        <v>153</v>
      </c>
      <c r="AK53" s="71" t="s">
        <v>154</v>
      </c>
    </row>
    <row r="54" spans="1:37">
      <c r="A54" s="80">
        <v>20</v>
      </c>
      <c r="B54" s="81" t="s">
        <v>217</v>
      </c>
      <c r="C54" s="82" t="s">
        <v>244</v>
      </c>
      <c r="D54" s="83" t="s">
        <v>245</v>
      </c>
      <c r="E54" s="84">
        <v>208.602</v>
      </c>
      <c r="F54" s="85" t="s">
        <v>236</v>
      </c>
      <c r="H54" s="86">
        <f t="shared" si="0"/>
        <v>0</v>
      </c>
      <c r="J54" s="86">
        <f t="shared" si="1"/>
        <v>0</v>
      </c>
      <c r="L54" s="87">
        <f t="shared" si="2"/>
        <v>0</v>
      </c>
      <c r="N54" s="84">
        <f t="shared" si="3"/>
        <v>0</v>
      </c>
      <c r="O54" s="85">
        <v>20</v>
      </c>
      <c r="P54" s="85" t="s">
        <v>150</v>
      </c>
      <c r="V54" s="88" t="s">
        <v>106</v>
      </c>
      <c r="W54" s="84">
        <v>26.283999999999999</v>
      </c>
      <c r="X54" s="129" t="s">
        <v>246</v>
      </c>
      <c r="Y54" s="129" t="s">
        <v>244</v>
      </c>
      <c r="Z54" s="82" t="s">
        <v>221</v>
      </c>
      <c r="AB54" s="85">
        <v>1</v>
      </c>
      <c r="AJ54" s="71" t="s">
        <v>153</v>
      </c>
      <c r="AK54" s="71" t="s">
        <v>154</v>
      </c>
    </row>
    <row r="55" spans="1:37" ht="25.5">
      <c r="A55" s="80">
        <v>21</v>
      </c>
      <c r="B55" s="81" t="s">
        <v>217</v>
      </c>
      <c r="C55" s="82" t="s">
        <v>247</v>
      </c>
      <c r="D55" s="83" t="s">
        <v>248</v>
      </c>
      <c r="E55" s="84">
        <v>104.301</v>
      </c>
      <c r="F55" s="85" t="s">
        <v>236</v>
      </c>
      <c r="H55" s="86">
        <f t="shared" si="0"/>
        <v>0</v>
      </c>
      <c r="J55" s="86">
        <f t="shared" si="1"/>
        <v>0</v>
      </c>
      <c r="L55" s="87">
        <f t="shared" si="2"/>
        <v>0</v>
      </c>
      <c r="N55" s="84">
        <f t="shared" si="3"/>
        <v>0</v>
      </c>
      <c r="O55" s="85">
        <v>20</v>
      </c>
      <c r="P55" s="85" t="s">
        <v>150</v>
      </c>
      <c r="V55" s="88" t="s">
        <v>106</v>
      </c>
      <c r="X55" s="129" t="s">
        <v>249</v>
      </c>
      <c r="Y55" s="129" t="s">
        <v>247</v>
      </c>
      <c r="Z55" s="82" t="s">
        <v>221</v>
      </c>
      <c r="AB55" s="85">
        <v>7</v>
      </c>
      <c r="AJ55" s="71" t="s">
        <v>153</v>
      </c>
      <c r="AK55" s="71" t="s">
        <v>154</v>
      </c>
    </row>
    <row r="56" spans="1:37">
      <c r="A56" s="80">
        <v>22</v>
      </c>
      <c r="B56" s="81" t="s">
        <v>158</v>
      </c>
      <c r="C56" s="82" t="s">
        <v>250</v>
      </c>
      <c r="D56" s="83" t="s">
        <v>251</v>
      </c>
      <c r="E56" s="84">
        <v>20.608000000000001</v>
      </c>
      <c r="F56" s="85" t="s">
        <v>236</v>
      </c>
      <c r="H56" s="86">
        <f t="shared" si="0"/>
        <v>0</v>
      </c>
      <c r="J56" s="86">
        <f t="shared" si="1"/>
        <v>0</v>
      </c>
      <c r="L56" s="87">
        <f t="shared" si="2"/>
        <v>0</v>
      </c>
      <c r="N56" s="84">
        <f t="shared" si="3"/>
        <v>0</v>
      </c>
      <c r="O56" s="85">
        <v>20</v>
      </c>
      <c r="P56" s="85" t="s">
        <v>150</v>
      </c>
      <c r="V56" s="88" t="s">
        <v>106</v>
      </c>
      <c r="W56" s="84">
        <v>51.149000000000001</v>
      </c>
      <c r="X56" s="129" t="s">
        <v>252</v>
      </c>
      <c r="Y56" s="129" t="s">
        <v>250</v>
      </c>
      <c r="Z56" s="82" t="s">
        <v>152</v>
      </c>
      <c r="AB56" s="85">
        <v>1</v>
      </c>
      <c r="AJ56" s="71" t="s">
        <v>153</v>
      </c>
      <c r="AK56" s="71" t="s">
        <v>154</v>
      </c>
    </row>
    <row r="57" spans="1:37">
      <c r="D57" s="137" t="s">
        <v>253</v>
      </c>
      <c r="E57" s="138">
        <f>J57</f>
        <v>0</v>
      </c>
      <c r="H57" s="138">
        <f>SUM(H34:H56)</f>
        <v>0</v>
      </c>
      <c r="I57" s="138">
        <f>SUM(I34:I56)</f>
        <v>0</v>
      </c>
      <c r="J57" s="138">
        <f>SUM(J34:J56)</f>
        <v>0</v>
      </c>
      <c r="L57" s="139">
        <f>SUM(L34:L56)</f>
        <v>17.466548580000001</v>
      </c>
      <c r="N57" s="140">
        <f>SUM(N34:N56)</f>
        <v>101.09322</v>
      </c>
      <c r="W57" s="84">
        <f>SUM(W34:W56)</f>
        <v>1762.2619999999997</v>
      </c>
    </row>
    <row r="59" spans="1:37">
      <c r="D59" s="137" t="s">
        <v>254</v>
      </c>
      <c r="E59" s="140">
        <f>J59</f>
        <v>0</v>
      </c>
      <c r="H59" s="138">
        <f>+H32+H57</f>
        <v>0</v>
      </c>
      <c r="I59" s="138">
        <f>+I32+I57</f>
        <v>0</v>
      </c>
      <c r="J59" s="138">
        <f>+J32+J57</f>
        <v>0</v>
      </c>
      <c r="L59" s="139">
        <f>+L32+L57</f>
        <v>20.607744710000002</v>
      </c>
      <c r="N59" s="140">
        <f>+N32+N57</f>
        <v>101.09322</v>
      </c>
      <c r="W59" s="84">
        <f>+W32+W57</f>
        <v>2554.3689999999997</v>
      </c>
    </row>
    <row r="61" spans="1:37">
      <c r="B61" s="128" t="s">
        <v>255</v>
      </c>
    </row>
    <row r="62" spans="1:37">
      <c r="B62" s="82" t="s">
        <v>256</v>
      </c>
    </row>
    <row r="63" spans="1:37">
      <c r="A63" s="80">
        <v>23</v>
      </c>
      <c r="B63" s="81" t="s">
        <v>257</v>
      </c>
      <c r="C63" s="82" t="s">
        <v>258</v>
      </c>
      <c r="D63" s="83" t="s">
        <v>259</v>
      </c>
      <c r="E63" s="84">
        <v>638.40899999999999</v>
      </c>
      <c r="F63" s="85" t="s">
        <v>149</v>
      </c>
      <c r="H63" s="86">
        <f>ROUND(E63*G63,2)</f>
        <v>0</v>
      </c>
      <c r="J63" s="86">
        <f>ROUND(E63*G63,2)</f>
        <v>0</v>
      </c>
      <c r="K63" s="87">
        <v>1.2E-4</v>
      </c>
      <c r="L63" s="87">
        <f>E63*K63</f>
        <v>7.6609079999999996E-2</v>
      </c>
      <c r="N63" s="84">
        <f>E63*M63</f>
        <v>0</v>
      </c>
      <c r="O63" s="85">
        <v>20</v>
      </c>
      <c r="P63" s="85" t="s">
        <v>150</v>
      </c>
      <c r="V63" s="88" t="s">
        <v>260</v>
      </c>
      <c r="W63" s="84">
        <v>20.428999999999998</v>
      </c>
      <c r="X63" s="129" t="s">
        <v>261</v>
      </c>
      <c r="Y63" s="129" t="s">
        <v>258</v>
      </c>
      <c r="Z63" s="82" t="s">
        <v>152</v>
      </c>
      <c r="AB63" s="85">
        <v>1</v>
      </c>
      <c r="AJ63" s="71" t="s">
        <v>262</v>
      </c>
      <c r="AK63" s="71" t="s">
        <v>154</v>
      </c>
    </row>
    <row r="64" spans="1:37">
      <c r="D64" s="130" t="s">
        <v>263</v>
      </c>
      <c r="E64" s="131"/>
      <c r="F64" s="132"/>
      <c r="G64" s="133"/>
      <c r="H64" s="133"/>
      <c r="I64" s="133"/>
      <c r="J64" s="133"/>
      <c r="K64" s="134"/>
      <c r="L64" s="134"/>
      <c r="M64" s="131"/>
      <c r="N64" s="131"/>
      <c r="O64" s="132"/>
      <c r="P64" s="132"/>
      <c r="Q64" s="131"/>
      <c r="R64" s="131"/>
      <c r="S64" s="131"/>
      <c r="T64" s="135"/>
      <c r="U64" s="135"/>
      <c r="V64" s="135" t="s">
        <v>0</v>
      </c>
      <c r="W64" s="131"/>
      <c r="X64" s="136"/>
    </row>
    <row r="65" spans="1:37">
      <c r="A65" s="80">
        <v>24</v>
      </c>
      <c r="B65" s="81" t="s">
        <v>257</v>
      </c>
      <c r="C65" s="82" t="s">
        <v>264</v>
      </c>
      <c r="D65" s="83" t="s">
        <v>265</v>
      </c>
      <c r="E65" s="84">
        <v>306.98500000000001</v>
      </c>
      <c r="F65" s="85" t="s">
        <v>149</v>
      </c>
      <c r="H65" s="86">
        <f>ROUND(E65*G65,2)</f>
        <v>0</v>
      </c>
      <c r="J65" s="86">
        <f>ROUND(E65*G65,2)</f>
        <v>0</v>
      </c>
      <c r="K65" s="87">
        <v>2.0150000000000001E-2</v>
      </c>
      <c r="L65" s="87">
        <f>E65*K65</f>
        <v>6.1857477500000009</v>
      </c>
      <c r="N65" s="84">
        <f>E65*M65</f>
        <v>0</v>
      </c>
      <c r="O65" s="85">
        <v>20</v>
      </c>
      <c r="P65" s="85" t="s">
        <v>150</v>
      </c>
      <c r="V65" s="88" t="s">
        <v>260</v>
      </c>
      <c r="W65" s="84">
        <v>247.43</v>
      </c>
      <c r="X65" s="129" t="s">
        <v>266</v>
      </c>
      <c r="Y65" s="129" t="s">
        <v>264</v>
      </c>
      <c r="Z65" s="82" t="s">
        <v>152</v>
      </c>
      <c r="AB65" s="85">
        <v>7</v>
      </c>
      <c r="AJ65" s="71" t="s">
        <v>262</v>
      </c>
      <c r="AK65" s="71" t="s">
        <v>154</v>
      </c>
    </row>
    <row r="66" spans="1:37" ht="25.5">
      <c r="D66" s="130" t="s">
        <v>267</v>
      </c>
      <c r="E66" s="131"/>
      <c r="F66" s="132"/>
      <c r="G66" s="133"/>
      <c r="H66" s="133"/>
      <c r="I66" s="133"/>
      <c r="J66" s="133"/>
      <c r="K66" s="134"/>
      <c r="L66" s="134"/>
      <c r="M66" s="131"/>
      <c r="N66" s="131"/>
      <c r="O66" s="132"/>
      <c r="P66" s="132"/>
      <c r="Q66" s="131"/>
      <c r="R66" s="131"/>
      <c r="S66" s="131"/>
      <c r="T66" s="135"/>
      <c r="U66" s="135"/>
      <c r="V66" s="135" t="s">
        <v>0</v>
      </c>
      <c r="W66" s="131"/>
      <c r="X66" s="136"/>
    </row>
    <row r="67" spans="1:37" ht="25.5">
      <c r="D67" s="130" t="s">
        <v>268</v>
      </c>
      <c r="E67" s="131"/>
      <c r="F67" s="132"/>
      <c r="G67" s="133"/>
      <c r="H67" s="133"/>
      <c r="I67" s="133"/>
      <c r="J67" s="133"/>
      <c r="K67" s="134"/>
      <c r="L67" s="134"/>
      <c r="M67" s="131"/>
      <c r="N67" s="131"/>
      <c r="O67" s="132"/>
      <c r="P67" s="132"/>
      <c r="Q67" s="131"/>
      <c r="R67" s="131"/>
      <c r="S67" s="131"/>
      <c r="T67" s="135"/>
      <c r="U67" s="135"/>
      <c r="V67" s="135" t="s">
        <v>0</v>
      </c>
      <c r="W67" s="131"/>
      <c r="X67" s="136"/>
    </row>
    <row r="68" spans="1:37">
      <c r="A68" s="80">
        <v>25</v>
      </c>
      <c r="B68" s="81" t="s">
        <v>257</v>
      </c>
      <c r="C68" s="82" t="s">
        <v>269</v>
      </c>
      <c r="D68" s="83" t="s">
        <v>270</v>
      </c>
      <c r="E68" s="84">
        <v>81.756</v>
      </c>
      <c r="F68" s="85" t="s">
        <v>149</v>
      </c>
      <c r="H68" s="86">
        <f>ROUND(E68*G68,2)</f>
        <v>0</v>
      </c>
      <c r="J68" s="86">
        <f>ROUND(E68*G68,2)</f>
        <v>0</v>
      </c>
      <c r="K68" s="87">
        <v>2.912E-2</v>
      </c>
      <c r="L68" s="87">
        <f>E68*K68</f>
        <v>2.38073472</v>
      </c>
      <c r="N68" s="84">
        <f>E68*M68</f>
        <v>0</v>
      </c>
      <c r="O68" s="85">
        <v>20</v>
      </c>
      <c r="P68" s="85" t="s">
        <v>150</v>
      </c>
      <c r="V68" s="88" t="s">
        <v>260</v>
      </c>
      <c r="W68" s="84">
        <v>87.561000000000007</v>
      </c>
      <c r="X68" s="129" t="s">
        <v>271</v>
      </c>
      <c r="Y68" s="129" t="s">
        <v>269</v>
      </c>
      <c r="Z68" s="82" t="s">
        <v>152</v>
      </c>
      <c r="AB68" s="85">
        <v>7</v>
      </c>
      <c r="AJ68" s="71" t="s">
        <v>262</v>
      </c>
      <c r="AK68" s="71" t="s">
        <v>154</v>
      </c>
    </row>
    <row r="69" spans="1:37">
      <c r="D69" s="130" t="s">
        <v>272</v>
      </c>
      <c r="E69" s="131"/>
      <c r="F69" s="132"/>
      <c r="G69" s="133"/>
      <c r="H69" s="133"/>
      <c r="I69" s="133"/>
      <c r="J69" s="133"/>
      <c r="K69" s="134"/>
      <c r="L69" s="134"/>
      <c r="M69" s="131"/>
      <c r="N69" s="131"/>
      <c r="O69" s="132"/>
      <c r="P69" s="132"/>
      <c r="Q69" s="131"/>
      <c r="R69" s="131"/>
      <c r="S69" s="131"/>
      <c r="T69" s="135"/>
      <c r="U69" s="135"/>
      <c r="V69" s="135" t="s">
        <v>0</v>
      </c>
      <c r="W69" s="131"/>
      <c r="X69" s="136"/>
    </row>
    <row r="70" spans="1:37">
      <c r="A70" s="80">
        <v>26</v>
      </c>
      <c r="B70" s="81" t="s">
        <v>257</v>
      </c>
      <c r="C70" s="82" t="s">
        <v>273</v>
      </c>
      <c r="D70" s="83" t="s">
        <v>274</v>
      </c>
      <c r="E70" s="84">
        <v>229.57</v>
      </c>
      <c r="F70" s="85" t="s">
        <v>149</v>
      </c>
      <c r="H70" s="86">
        <f>ROUND(E70*G70,2)</f>
        <v>0</v>
      </c>
      <c r="J70" s="86">
        <f>ROUND(E70*G70,2)</f>
        <v>0</v>
      </c>
      <c r="K70" s="87">
        <v>5.6999999999999998E-4</v>
      </c>
      <c r="L70" s="87">
        <f>E70*K70</f>
        <v>0.1308549</v>
      </c>
      <c r="N70" s="84">
        <f>E70*M70</f>
        <v>0</v>
      </c>
      <c r="O70" s="85">
        <v>20</v>
      </c>
      <c r="P70" s="85" t="s">
        <v>150</v>
      </c>
      <c r="V70" s="88" t="s">
        <v>260</v>
      </c>
      <c r="W70" s="84">
        <v>258.72500000000002</v>
      </c>
      <c r="X70" s="129" t="s">
        <v>275</v>
      </c>
      <c r="Y70" s="129" t="s">
        <v>273</v>
      </c>
      <c r="Z70" s="82" t="s">
        <v>179</v>
      </c>
      <c r="AB70" s="85">
        <v>1</v>
      </c>
      <c r="AJ70" s="71" t="s">
        <v>262</v>
      </c>
      <c r="AK70" s="71" t="s">
        <v>154</v>
      </c>
    </row>
    <row r="71" spans="1:37">
      <c r="D71" s="130" t="s">
        <v>276</v>
      </c>
      <c r="E71" s="131"/>
      <c r="F71" s="132"/>
      <c r="G71" s="133"/>
      <c r="H71" s="133"/>
      <c r="I71" s="133"/>
      <c r="J71" s="133"/>
      <c r="K71" s="134"/>
      <c r="L71" s="134"/>
      <c r="M71" s="131"/>
      <c r="N71" s="131"/>
      <c r="O71" s="132"/>
      <c r="P71" s="132"/>
      <c r="Q71" s="131"/>
      <c r="R71" s="131"/>
      <c r="S71" s="131"/>
      <c r="T71" s="135"/>
      <c r="U71" s="135"/>
      <c r="V71" s="135" t="s">
        <v>0</v>
      </c>
      <c r="W71" s="131"/>
      <c r="X71" s="136"/>
    </row>
    <row r="72" spans="1:37">
      <c r="A72" s="80">
        <v>27</v>
      </c>
      <c r="B72" s="81" t="s">
        <v>257</v>
      </c>
      <c r="C72" s="82" t="s">
        <v>277</v>
      </c>
      <c r="D72" s="83" t="s">
        <v>278</v>
      </c>
      <c r="E72" s="84">
        <v>20.097999999999999</v>
      </c>
      <c r="F72" s="85" t="s">
        <v>149</v>
      </c>
      <c r="H72" s="86">
        <f>ROUND(E72*G72,2)</f>
        <v>0</v>
      </c>
      <c r="J72" s="86">
        <f>ROUND(E72*G72,2)</f>
        <v>0</v>
      </c>
      <c r="K72" s="87">
        <v>7.2999999999999996E-4</v>
      </c>
      <c r="L72" s="87">
        <f>E72*K72</f>
        <v>1.4671539999999999E-2</v>
      </c>
      <c r="N72" s="84">
        <f>E72*M72</f>
        <v>0</v>
      </c>
      <c r="O72" s="85">
        <v>20</v>
      </c>
      <c r="P72" s="85" t="s">
        <v>150</v>
      </c>
      <c r="V72" s="88" t="s">
        <v>260</v>
      </c>
      <c r="W72" s="84">
        <v>6.532</v>
      </c>
      <c r="X72" s="129" t="s">
        <v>279</v>
      </c>
      <c r="Y72" s="129" t="s">
        <v>277</v>
      </c>
      <c r="Z72" s="82" t="s">
        <v>179</v>
      </c>
      <c r="AB72" s="85">
        <v>7</v>
      </c>
      <c r="AJ72" s="71" t="s">
        <v>262</v>
      </c>
      <c r="AK72" s="71" t="s">
        <v>154</v>
      </c>
    </row>
    <row r="73" spans="1:37">
      <c r="D73" s="130" t="s">
        <v>280</v>
      </c>
      <c r="E73" s="131"/>
      <c r="F73" s="132"/>
      <c r="G73" s="133"/>
      <c r="H73" s="133"/>
      <c r="I73" s="133"/>
      <c r="J73" s="133"/>
      <c r="K73" s="134"/>
      <c r="L73" s="134"/>
      <c r="M73" s="131"/>
      <c r="N73" s="131"/>
      <c r="O73" s="132"/>
      <c r="P73" s="132"/>
      <c r="Q73" s="131"/>
      <c r="R73" s="131"/>
      <c r="S73" s="131"/>
      <c r="T73" s="135"/>
      <c r="U73" s="135"/>
      <c r="V73" s="135" t="s">
        <v>0</v>
      </c>
      <c r="W73" s="131"/>
      <c r="X73" s="136"/>
    </row>
    <row r="74" spans="1:37">
      <c r="A74" s="80">
        <v>28</v>
      </c>
      <c r="B74" s="81" t="s">
        <v>257</v>
      </c>
      <c r="C74" s="82" t="s">
        <v>281</v>
      </c>
      <c r="D74" s="83" t="s">
        <v>282</v>
      </c>
      <c r="E74" s="84">
        <v>207.363</v>
      </c>
      <c r="F74" s="85" t="s">
        <v>54</v>
      </c>
      <c r="H74" s="86">
        <f>ROUND(E74*G74,2)</f>
        <v>0</v>
      </c>
      <c r="J74" s="86">
        <f>ROUND(E74*G74,2)</f>
        <v>0</v>
      </c>
      <c r="L74" s="87">
        <f>E74*K74</f>
        <v>0</v>
      </c>
      <c r="N74" s="84">
        <f>E74*M74</f>
        <v>0</v>
      </c>
      <c r="O74" s="85">
        <v>20</v>
      </c>
      <c r="P74" s="85" t="s">
        <v>150</v>
      </c>
      <c r="V74" s="88" t="s">
        <v>260</v>
      </c>
      <c r="X74" s="129" t="s">
        <v>283</v>
      </c>
      <c r="Y74" s="129" t="s">
        <v>281</v>
      </c>
      <c r="Z74" s="82" t="s">
        <v>284</v>
      </c>
      <c r="AB74" s="85">
        <v>1</v>
      </c>
      <c r="AJ74" s="71" t="s">
        <v>262</v>
      </c>
      <c r="AK74" s="71" t="s">
        <v>154</v>
      </c>
    </row>
    <row r="75" spans="1:37">
      <c r="D75" s="137" t="s">
        <v>285</v>
      </c>
      <c r="E75" s="138">
        <f>J75</f>
        <v>0</v>
      </c>
      <c r="H75" s="138">
        <f>SUM(H61:H74)</f>
        <v>0</v>
      </c>
      <c r="I75" s="138">
        <f>SUM(I61:I74)</f>
        <v>0</v>
      </c>
      <c r="J75" s="138">
        <f>SUM(J61:J74)</f>
        <v>0</v>
      </c>
      <c r="L75" s="139">
        <f>SUM(L61:L74)</f>
        <v>8.7886179900000005</v>
      </c>
      <c r="N75" s="140">
        <f>SUM(N61:N74)</f>
        <v>0</v>
      </c>
      <c r="W75" s="84">
        <f>SUM(W61:W74)</f>
        <v>620.67700000000002</v>
      </c>
    </row>
    <row r="77" spans="1:37">
      <c r="B77" s="82" t="s">
        <v>286</v>
      </c>
    </row>
    <row r="78" spans="1:37">
      <c r="A78" s="80">
        <v>29</v>
      </c>
      <c r="B78" s="81" t="s">
        <v>287</v>
      </c>
      <c r="C78" s="82" t="s">
        <v>288</v>
      </c>
      <c r="D78" s="83" t="s">
        <v>289</v>
      </c>
      <c r="E78" s="84">
        <v>114</v>
      </c>
      <c r="F78" s="85" t="s">
        <v>149</v>
      </c>
      <c r="H78" s="86">
        <f>ROUND(E78*G78,2)</f>
        <v>0</v>
      </c>
      <c r="J78" s="86">
        <f>ROUND(E78*G78,2)</f>
        <v>0</v>
      </c>
      <c r="L78" s="87">
        <f>E78*K78</f>
        <v>0</v>
      </c>
      <c r="M78" s="84">
        <v>2.1999999999999999E-2</v>
      </c>
      <c r="N78" s="84">
        <f>E78*M78</f>
        <v>2.508</v>
      </c>
      <c r="O78" s="85">
        <v>20</v>
      </c>
      <c r="P78" s="85" t="s">
        <v>150</v>
      </c>
      <c r="V78" s="88" t="s">
        <v>260</v>
      </c>
      <c r="W78" s="84">
        <v>60.533999999999999</v>
      </c>
      <c r="X78" s="129" t="s">
        <v>290</v>
      </c>
      <c r="Y78" s="129" t="s">
        <v>288</v>
      </c>
      <c r="Z78" s="82" t="s">
        <v>291</v>
      </c>
      <c r="AB78" s="85">
        <v>1</v>
      </c>
      <c r="AJ78" s="71" t="s">
        <v>262</v>
      </c>
      <c r="AK78" s="71" t="s">
        <v>154</v>
      </c>
    </row>
    <row r="79" spans="1:37">
      <c r="D79" s="130" t="s">
        <v>292</v>
      </c>
      <c r="E79" s="131"/>
      <c r="F79" s="132"/>
      <c r="G79" s="133"/>
      <c r="H79" s="133"/>
      <c r="I79" s="133"/>
      <c r="J79" s="133"/>
      <c r="K79" s="134"/>
      <c r="L79" s="134"/>
      <c r="M79" s="131"/>
      <c r="N79" s="131"/>
      <c r="O79" s="132"/>
      <c r="P79" s="132"/>
      <c r="Q79" s="131"/>
      <c r="R79" s="131"/>
      <c r="S79" s="131"/>
      <c r="T79" s="135"/>
      <c r="U79" s="135"/>
      <c r="V79" s="135" t="s">
        <v>0</v>
      </c>
      <c r="W79" s="131"/>
      <c r="X79" s="136"/>
    </row>
    <row r="80" spans="1:37" ht="25.5">
      <c r="A80" s="80">
        <v>30</v>
      </c>
      <c r="B80" s="81" t="s">
        <v>287</v>
      </c>
      <c r="C80" s="82" t="s">
        <v>293</v>
      </c>
      <c r="D80" s="83" t="s">
        <v>294</v>
      </c>
      <c r="E80" s="84">
        <v>229.57</v>
      </c>
      <c r="F80" s="85" t="s">
        <v>149</v>
      </c>
      <c r="H80" s="86">
        <f>ROUND(E80*G80,2)</f>
        <v>0</v>
      </c>
      <c r="J80" s="86">
        <f>ROUND(E80*G80,2)</f>
        <v>0</v>
      </c>
      <c r="K80" s="87">
        <v>8.0000000000000007E-5</v>
      </c>
      <c r="L80" s="87">
        <f>E80*K80</f>
        <v>1.8365599999999999E-2</v>
      </c>
      <c r="N80" s="84">
        <f>E80*M80</f>
        <v>0</v>
      </c>
      <c r="O80" s="85">
        <v>20</v>
      </c>
      <c r="P80" s="85" t="s">
        <v>150</v>
      </c>
      <c r="V80" s="88" t="s">
        <v>260</v>
      </c>
      <c r="W80" s="84">
        <v>284.20800000000003</v>
      </c>
      <c r="X80" s="129" t="s">
        <v>295</v>
      </c>
      <c r="Y80" s="129" t="s">
        <v>293</v>
      </c>
      <c r="Z80" s="82" t="s">
        <v>291</v>
      </c>
      <c r="AB80" s="85">
        <v>7</v>
      </c>
      <c r="AJ80" s="71" t="s">
        <v>262</v>
      </c>
      <c r="AK80" s="71" t="s">
        <v>154</v>
      </c>
    </row>
    <row r="81" spans="1:37">
      <c r="D81" s="130" t="s">
        <v>276</v>
      </c>
      <c r="E81" s="131"/>
      <c r="F81" s="132"/>
      <c r="G81" s="133"/>
      <c r="H81" s="133"/>
      <c r="I81" s="133"/>
      <c r="J81" s="133"/>
      <c r="K81" s="134"/>
      <c r="L81" s="134"/>
      <c r="M81" s="131"/>
      <c r="N81" s="131"/>
      <c r="O81" s="132"/>
      <c r="P81" s="132"/>
      <c r="Q81" s="131"/>
      <c r="R81" s="131"/>
      <c r="S81" s="131"/>
      <c r="T81" s="135"/>
      <c r="U81" s="135"/>
      <c r="V81" s="135" t="s">
        <v>0</v>
      </c>
      <c r="W81" s="131"/>
      <c r="X81" s="136"/>
    </row>
    <row r="82" spans="1:37" ht="25.5">
      <c r="A82" s="80">
        <v>31</v>
      </c>
      <c r="B82" s="81" t="s">
        <v>287</v>
      </c>
      <c r="C82" s="82" t="s">
        <v>296</v>
      </c>
      <c r="D82" s="83" t="s">
        <v>297</v>
      </c>
      <c r="E82" s="84">
        <v>230.98599999999999</v>
      </c>
      <c r="F82" s="85" t="s">
        <v>149</v>
      </c>
      <c r="H82" s="86">
        <f>ROUND(E82*G82,2)</f>
        <v>0</v>
      </c>
      <c r="J82" s="86">
        <f>ROUND(E82*G82,2)</f>
        <v>0</v>
      </c>
      <c r="K82" s="87">
        <v>8.0000000000000007E-5</v>
      </c>
      <c r="L82" s="87">
        <f>E82*K82</f>
        <v>1.847888E-2</v>
      </c>
      <c r="N82" s="84">
        <f>E82*M82</f>
        <v>0</v>
      </c>
      <c r="O82" s="85">
        <v>20</v>
      </c>
      <c r="P82" s="85" t="s">
        <v>150</v>
      </c>
      <c r="V82" s="88" t="s">
        <v>260</v>
      </c>
      <c r="W82" s="84">
        <v>303.97800000000001</v>
      </c>
      <c r="X82" s="129" t="s">
        <v>298</v>
      </c>
      <c r="Y82" s="129" t="s">
        <v>296</v>
      </c>
      <c r="Z82" s="82" t="s">
        <v>291</v>
      </c>
      <c r="AB82" s="85">
        <v>7</v>
      </c>
      <c r="AJ82" s="71" t="s">
        <v>262</v>
      </c>
      <c r="AK82" s="71" t="s">
        <v>154</v>
      </c>
    </row>
    <row r="83" spans="1:37" ht="25.5">
      <c r="D83" s="130" t="s">
        <v>299</v>
      </c>
      <c r="E83" s="131"/>
      <c r="F83" s="132"/>
      <c r="G83" s="133"/>
      <c r="H83" s="133"/>
      <c r="I83" s="133"/>
      <c r="J83" s="133"/>
      <c r="K83" s="134"/>
      <c r="L83" s="134"/>
      <c r="M83" s="131"/>
      <c r="N83" s="131"/>
      <c r="O83" s="132"/>
      <c r="P83" s="132"/>
      <c r="Q83" s="131"/>
      <c r="R83" s="131"/>
      <c r="S83" s="131"/>
      <c r="T83" s="135"/>
      <c r="U83" s="135"/>
      <c r="V83" s="135" t="s">
        <v>0</v>
      </c>
      <c r="W83" s="131"/>
      <c r="X83" s="136"/>
    </row>
    <row r="84" spans="1:37">
      <c r="D84" s="130" t="s">
        <v>300</v>
      </c>
      <c r="E84" s="131"/>
      <c r="F84" s="132"/>
      <c r="G84" s="133"/>
      <c r="H84" s="133"/>
      <c r="I84" s="133"/>
      <c r="J84" s="133"/>
      <c r="K84" s="134"/>
      <c r="L84" s="134"/>
      <c r="M84" s="131"/>
      <c r="N84" s="131"/>
      <c r="O84" s="132"/>
      <c r="P84" s="132"/>
      <c r="Q84" s="131"/>
      <c r="R84" s="131"/>
      <c r="S84" s="131"/>
      <c r="T84" s="135"/>
      <c r="U84" s="135"/>
      <c r="V84" s="135" t="s">
        <v>0</v>
      </c>
      <c r="W84" s="131"/>
      <c r="X84" s="136"/>
    </row>
    <row r="85" spans="1:37">
      <c r="A85" s="80">
        <v>32</v>
      </c>
      <c r="B85" s="81" t="s">
        <v>287</v>
      </c>
      <c r="C85" s="82" t="s">
        <v>301</v>
      </c>
      <c r="D85" s="83" t="s">
        <v>302</v>
      </c>
      <c r="E85" s="84">
        <v>48.604999999999997</v>
      </c>
      <c r="F85" s="85" t="s">
        <v>149</v>
      </c>
      <c r="H85" s="86">
        <f>ROUND(E85*G85,2)</f>
        <v>0</v>
      </c>
      <c r="J85" s="86">
        <f>ROUND(E85*G85,2)</f>
        <v>0</v>
      </c>
      <c r="L85" s="87">
        <f>E85*K85</f>
        <v>0</v>
      </c>
      <c r="N85" s="84">
        <f>E85*M85</f>
        <v>0</v>
      </c>
      <c r="O85" s="85">
        <v>20</v>
      </c>
      <c r="P85" s="85" t="s">
        <v>150</v>
      </c>
      <c r="V85" s="88" t="s">
        <v>260</v>
      </c>
      <c r="W85" s="84">
        <v>42.042999999999999</v>
      </c>
      <c r="X85" s="129" t="s">
        <v>303</v>
      </c>
      <c r="Y85" s="129" t="s">
        <v>301</v>
      </c>
      <c r="Z85" s="82" t="s">
        <v>304</v>
      </c>
      <c r="AB85" s="85">
        <v>7</v>
      </c>
      <c r="AJ85" s="71" t="s">
        <v>262</v>
      </c>
      <c r="AK85" s="71" t="s">
        <v>154</v>
      </c>
    </row>
    <row r="86" spans="1:37">
      <c r="D86" s="130" t="s">
        <v>305</v>
      </c>
      <c r="E86" s="131"/>
      <c r="F86" s="132"/>
      <c r="G86" s="133"/>
      <c r="H86" s="133"/>
      <c r="I86" s="133"/>
      <c r="J86" s="133"/>
      <c r="K86" s="134"/>
      <c r="L86" s="134"/>
      <c r="M86" s="131"/>
      <c r="N86" s="131"/>
      <c r="O86" s="132"/>
      <c r="P86" s="132"/>
      <c r="Q86" s="131"/>
      <c r="R86" s="131"/>
      <c r="S86" s="131"/>
      <c r="T86" s="135"/>
      <c r="U86" s="135"/>
      <c r="V86" s="135" t="s">
        <v>0</v>
      </c>
      <c r="W86" s="131"/>
      <c r="X86" s="136"/>
    </row>
    <row r="87" spans="1:37" ht="25.5">
      <c r="A87" s="80">
        <v>33</v>
      </c>
      <c r="B87" s="81" t="s">
        <v>287</v>
      </c>
      <c r="C87" s="82" t="s">
        <v>306</v>
      </c>
      <c r="D87" s="83" t="s">
        <v>307</v>
      </c>
      <c r="E87" s="84">
        <v>3</v>
      </c>
      <c r="F87" s="85" t="s">
        <v>208</v>
      </c>
      <c r="H87" s="86">
        <f>ROUND(E87*G87,2)</f>
        <v>0</v>
      </c>
      <c r="J87" s="86">
        <f t="shared" ref="J87:J92" si="4">ROUND(E87*G87,2)</f>
        <v>0</v>
      </c>
      <c r="L87" s="87">
        <f t="shared" ref="L87:L92" si="5">E87*K87</f>
        <v>0</v>
      </c>
      <c r="N87" s="84">
        <f t="shared" ref="N87:N92" si="6">E87*M87</f>
        <v>0</v>
      </c>
      <c r="O87" s="85">
        <v>20</v>
      </c>
      <c r="P87" s="85" t="s">
        <v>150</v>
      </c>
      <c r="V87" s="88" t="s">
        <v>260</v>
      </c>
      <c r="W87" s="84">
        <v>2.5950000000000002</v>
      </c>
      <c r="X87" s="129" t="s">
        <v>303</v>
      </c>
      <c r="Y87" s="129" t="s">
        <v>306</v>
      </c>
      <c r="Z87" s="82" t="s">
        <v>304</v>
      </c>
      <c r="AB87" s="85">
        <v>7</v>
      </c>
      <c r="AJ87" s="71" t="s">
        <v>262</v>
      </c>
      <c r="AK87" s="71" t="s">
        <v>154</v>
      </c>
    </row>
    <row r="88" spans="1:37" ht="25.5">
      <c r="A88" s="80">
        <v>34</v>
      </c>
      <c r="B88" s="81" t="s">
        <v>287</v>
      </c>
      <c r="C88" s="82" t="s">
        <v>308</v>
      </c>
      <c r="D88" s="83" t="s">
        <v>309</v>
      </c>
      <c r="E88" s="84">
        <v>1</v>
      </c>
      <c r="F88" s="85" t="s">
        <v>208</v>
      </c>
      <c r="H88" s="86">
        <f>ROUND(E88*G88,2)</f>
        <v>0</v>
      </c>
      <c r="J88" s="86">
        <f t="shared" si="4"/>
        <v>0</v>
      </c>
      <c r="L88" s="87">
        <f t="shared" si="5"/>
        <v>0</v>
      </c>
      <c r="N88" s="84">
        <f t="shared" si="6"/>
        <v>0</v>
      </c>
      <c r="O88" s="85">
        <v>20</v>
      </c>
      <c r="P88" s="85" t="s">
        <v>150</v>
      </c>
      <c r="V88" s="88" t="s">
        <v>260</v>
      </c>
      <c r="W88" s="84">
        <v>0.86499999999999999</v>
      </c>
      <c r="X88" s="129" t="s">
        <v>303</v>
      </c>
      <c r="Y88" s="129" t="s">
        <v>308</v>
      </c>
      <c r="Z88" s="82" t="s">
        <v>304</v>
      </c>
      <c r="AB88" s="85">
        <v>7</v>
      </c>
      <c r="AJ88" s="71" t="s">
        <v>262</v>
      </c>
      <c r="AK88" s="71" t="s">
        <v>154</v>
      </c>
    </row>
    <row r="89" spans="1:37">
      <c r="A89" s="80">
        <v>35</v>
      </c>
      <c r="B89" s="81" t="s">
        <v>287</v>
      </c>
      <c r="C89" s="82" t="s">
        <v>310</v>
      </c>
      <c r="D89" s="83" t="s">
        <v>311</v>
      </c>
      <c r="E89" s="84">
        <v>1</v>
      </c>
      <c r="F89" s="85" t="s">
        <v>208</v>
      </c>
      <c r="H89" s="86">
        <f>ROUND(E89*G89,2)</f>
        <v>0</v>
      </c>
      <c r="J89" s="86">
        <f t="shared" si="4"/>
        <v>0</v>
      </c>
      <c r="L89" s="87">
        <f t="shared" si="5"/>
        <v>0</v>
      </c>
      <c r="N89" s="84">
        <f t="shared" si="6"/>
        <v>0</v>
      </c>
      <c r="O89" s="85">
        <v>20</v>
      </c>
      <c r="P89" s="85" t="s">
        <v>150</v>
      </c>
      <c r="V89" s="88" t="s">
        <v>260</v>
      </c>
      <c r="W89" s="84">
        <v>0.86499999999999999</v>
      </c>
      <c r="X89" s="129" t="s">
        <v>303</v>
      </c>
      <c r="Y89" s="129" t="s">
        <v>310</v>
      </c>
      <c r="Z89" s="82" t="s">
        <v>304</v>
      </c>
      <c r="AB89" s="85">
        <v>7</v>
      </c>
      <c r="AJ89" s="71" t="s">
        <v>262</v>
      </c>
      <c r="AK89" s="71" t="s">
        <v>154</v>
      </c>
    </row>
    <row r="90" spans="1:37">
      <c r="A90" s="80">
        <v>36</v>
      </c>
      <c r="B90" s="81" t="s">
        <v>287</v>
      </c>
      <c r="C90" s="82" t="s">
        <v>312</v>
      </c>
      <c r="D90" s="83" t="s">
        <v>313</v>
      </c>
      <c r="E90" s="84">
        <v>1</v>
      </c>
      <c r="F90" s="85" t="s">
        <v>314</v>
      </c>
      <c r="H90" s="86">
        <f>ROUND(E90*G90,2)</f>
        <v>0</v>
      </c>
      <c r="J90" s="86">
        <f t="shared" si="4"/>
        <v>0</v>
      </c>
      <c r="K90" s="87">
        <v>2.4000000000000001E-4</v>
      </c>
      <c r="L90" s="87">
        <f t="shared" si="5"/>
        <v>2.4000000000000001E-4</v>
      </c>
      <c r="N90" s="84">
        <f t="shared" si="6"/>
        <v>0</v>
      </c>
      <c r="O90" s="85">
        <v>20</v>
      </c>
      <c r="P90" s="85" t="s">
        <v>150</v>
      </c>
      <c r="V90" s="88" t="s">
        <v>260</v>
      </c>
      <c r="W90" s="84">
        <v>0.4</v>
      </c>
      <c r="X90" s="129" t="s">
        <v>315</v>
      </c>
      <c r="Y90" s="129" t="s">
        <v>312</v>
      </c>
      <c r="Z90" s="82" t="s">
        <v>291</v>
      </c>
      <c r="AB90" s="85">
        <v>7</v>
      </c>
      <c r="AJ90" s="71" t="s">
        <v>262</v>
      </c>
      <c r="AK90" s="71" t="s">
        <v>154</v>
      </c>
    </row>
    <row r="91" spans="1:37" ht="25.5">
      <c r="A91" s="80">
        <v>37</v>
      </c>
      <c r="B91" s="81" t="s">
        <v>287</v>
      </c>
      <c r="C91" s="82" t="s">
        <v>316</v>
      </c>
      <c r="D91" s="83" t="s">
        <v>317</v>
      </c>
      <c r="E91" s="84">
        <v>5530.6</v>
      </c>
      <c r="F91" s="85" t="s">
        <v>213</v>
      </c>
      <c r="H91" s="86">
        <f>ROUND(E91*G91,2)</f>
        <v>0</v>
      </c>
      <c r="J91" s="86">
        <f t="shared" si="4"/>
        <v>0</v>
      </c>
      <c r="K91" s="87">
        <v>5.0000000000000002E-5</v>
      </c>
      <c r="L91" s="87">
        <f t="shared" si="5"/>
        <v>0.27653000000000005</v>
      </c>
      <c r="N91" s="84">
        <f t="shared" si="6"/>
        <v>0</v>
      </c>
      <c r="O91" s="85">
        <v>20</v>
      </c>
      <c r="P91" s="85" t="s">
        <v>150</v>
      </c>
      <c r="V91" s="88" t="s">
        <v>260</v>
      </c>
      <c r="W91" s="84">
        <v>293.12200000000001</v>
      </c>
      <c r="X91" s="129" t="s">
        <v>318</v>
      </c>
      <c r="Y91" s="129" t="s">
        <v>316</v>
      </c>
      <c r="Z91" s="82" t="s">
        <v>291</v>
      </c>
      <c r="AB91" s="85">
        <v>7</v>
      </c>
      <c r="AJ91" s="71" t="s">
        <v>262</v>
      </c>
      <c r="AK91" s="71" t="s">
        <v>154</v>
      </c>
    </row>
    <row r="92" spans="1:37">
      <c r="A92" s="80">
        <v>38</v>
      </c>
      <c r="B92" s="81" t="s">
        <v>210</v>
      </c>
      <c r="C92" s="82" t="s">
        <v>319</v>
      </c>
      <c r="D92" s="83" t="s">
        <v>320</v>
      </c>
      <c r="E92" s="84">
        <v>5530.6</v>
      </c>
      <c r="F92" s="85" t="s">
        <v>213</v>
      </c>
      <c r="I92" s="86">
        <f>ROUND(E92*G92,2)</f>
        <v>0</v>
      </c>
      <c r="J92" s="86">
        <f t="shared" si="4"/>
        <v>0</v>
      </c>
      <c r="K92" s="87">
        <v>1E-3</v>
      </c>
      <c r="L92" s="87">
        <f t="shared" si="5"/>
        <v>5.5306000000000006</v>
      </c>
      <c r="N92" s="84">
        <f t="shared" si="6"/>
        <v>0</v>
      </c>
      <c r="O92" s="85">
        <v>20</v>
      </c>
      <c r="P92" s="85" t="s">
        <v>150</v>
      </c>
      <c r="V92" s="88" t="s">
        <v>98</v>
      </c>
      <c r="X92" s="129" t="s">
        <v>319</v>
      </c>
      <c r="Y92" s="129" t="s">
        <v>319</v>
      </c>
      <c r="Z92" s="82" t="s">
        <v>215</v>
      </c>
      <c r="AA92" s="82" t="s">
        <v>150</v>
      </c>
      <c r="AB92" s="85">
        <v>2</v>
      </c>
      <c r="AJ92" s="71" t="s">
        <v>321</v>
      </c>
      <c r="AK92" s="71" t="s">
        <v>154</v>
      </c>
    </row>
    <row r="93" spans="1:37">
      <c r="D93" s="130" t="s">
        <v>322</v>
      </c>
      <c r="E93" s="131"/>
      <c r="F93" s="132"/>
      <c r="G93" s="133"/>
      <c r="H93" s="133"/>
      <c r="I93" s="133"/>
      <c r="J93" s="133"/>
      <c r="K93" s="134"/>
      <c r="L93" s="134"/>
      <c r="M93" s="131"/>
      <c r="N93" s="131"/>
      <c r="O93" s="132"/>
      <c r="P93" s="132"/>
      <c r="Q93" s="131"/>
      <c r="R93" s="131"/>
      <c r="S93" s="131"/>
      <c r="T93" s="135"/>
      <c r="U93" s="135"/>
      <c r="V93" s="135" t="s">
        <v>0</v>
      </c>
      <c r="W93" s="131"/>
      <c r="X93" s="136"/>
    </row>
    <row r="94" spans="1:37" ht="25.5">
      <c r="A94" s="80">
        <v>39</v>
      </c>
      <c r="B94" s="81" t="s">
        <v>287</v>
      </c>
      <c r="C94" s="82" t="s">
        <v>323</v>
      </c>
      <c r="D94" s="83" t="s">
        <v>324</v>
      </c>
      <c r="E94" s="84">
        <v>500</v>
      </c>
      <c r="F94" s="85" t="s">
        <v>213</v>
      </c>
      <c r="H94" s="86">
        <f>ROUND(E94*G94,2)</f>
        <v>0</v>
      </c>
      <c r="J94" s="86">
        <f>ROUND(E94*G94,2)</f>
        <v>0</v>
      </c>
      <c r="K94" s="87">
        <v>5.0000000000000002E-5</v>
      </c>
      <c r="L94" s="87">
        <f>E94*K94</f>
        <v>2.5000000000000001E-2</v>
      </c>
      <c r="M94" s="84">
        <v>1E-3</v>
      </c>
      <c r="N94" s="84">
        <f>E94*M94</f>
        <v>0.5</v>
      </c>
      <c r="O94" s="85">
        <v>20</v>
      </c>
      <c r="P94" s="85" t="s">
        <v>150</v>
      </c>
      <c r="V94" s="88" t="s">
        <v>260</v>
      </c>
      <c r="W94" s="84">
        <v>48.5</v>
      </c>
      <c r="X94" s="129" t="s">
        <v>325</v>
      </c>
      <c r="Y94" s="129" t="s">
        <v>323</v>
      </c>
      <c r="Z94" s="82" t="s">
        <v>291</v>
      </c>
      <c r="AB94" s="85">
        <v>1</v>
      </c>
      <c r="AJ94" s="71" t="s">
        <v>262</v>
      </c>
      <c r="AK94" s="71" t="s">
        <v>154</v>
      </c>
    </row>
    <row r="95" spans="1:37">
      <c r="D95" s="130" t="s">
        <v>326</v>
      </c>
      <c r="E95" s="131"/>
      <c r="F95" s="132"/>
      <c r="G95" s="133"/>
      <c r="H95" s="133"/>
      <c r="I95" s="133"/>
      <c r="J95" s="133"/>
      <c r="K95" s="134"/>
      <c r="L95" s="134"/>
      <c r="M95" s="131"/>
      <c r="N95" s="131"/>
      <c r="O95" s="132"/>
      <c r="P95" s="132"/>
      <c r="Q95" s="131"/>
      <c r="R95" s="131"/>
      <c r="S95" s="131"/>
      <c r="T95" s="135"/>
      <c r="U95" s="135"/>
      <c r="V95" s="135" t="s">
        <v>0</v>
      </c>
      <c r="W95" s="131"/>
      <c r="X95" s="136"/>
    </row>
    <row r="96" spans="1:37">
      <c r="A96" s="80">
        <v>40</v>
      </c>
      <c r="B96" s="81" t="s">
        <v>287</v>
      </c>
      <c r="C96" s="82" t="s">
        <v>327</v>
      </c>
      <c r="D96" s="83" t="s">
        <v>328</v>
      </c>
      <c r="E96" s="84">
        <v>300</v>
      </c>
      <c r="F96" s="85" t="s">
        <v>213</v>
      </c>
      <c r="H96" s="86">
        <f>ROUND(E96*G96,2)</f>
        <v>0</v>
      </c>
      <c r="J96" s="86">
        <f>ROUND(E96*G96,2)</f>
        <v>0</v>
      </c>
      <c r="K96" s="87">
        <v>5.0000000000000002E-5</v>
      </c>
      <c r="L96" s="87">
        <f>E96*K96</f>
        <v>1.5000000000000001E-2</v>
      </c>
      <c r="M96" s="84">
        <v>1E-3</v>
      </c>
      <c r="N96" s="84">
        <f>E96*M96</f>
        <v>0.3</v>
      </c>
      <c r="O96" s="85">
        <v>20</v>
      </c>
      <c r="P96" s="85" t="s">
        <v>150</v>
      </c>
      <c r="V96" s="88" t="s">
        <v>260</v>
      </c>
      <c r="W96" s="84">
        <v>12.6</v>
      </c>
      <c r="X96" s="129" t="s">
        <v>329</v>
      </c>
      <c r="Y96" s="129" t="s">
        <v>327</v>
      </c>
      <c r="Z96" s="82" t="s">
        <v>291</v>
      </c>
      <c r="AB96" s="85">
        <v>1</v>
      </c>
      <c r="AJ96" s="71" t="s">
        <v>262</v>
      </c>
      <c r="AK96" s="71" t="s">
        <v>154</v>
      </c>
    </row>
    <row r="97" spans="1:37" ht="25.5">
      <c r="A97" s="80">
        <v>41</v>
      </c>
      <c r="B97" s="81" t="s">
        <v>287</v>
      </c>
      <c r="C97" s="82" t="s">
        <v>330</v>
      </c>
      <c r="D97" s="83" t="s">
        <v>331</v>
      </c>
      <c r="E97" s="84">
        <v>1205.135</v>
      </c>
      <c r="F97" s="85" t="s">
        <v>54</v>
      </c>
      <c r="H97" s="86">
        <f>ROUND(E97*G97,2)</f>
        <v>0</v>
      </c>
      <c r="J97" s="86">
        <f>ROUND(E97*G97,2)</f>
        <v>0</v>
      </c>
      <c r="L97" s="87">
        <f>E97*K97</f>
        <v>0</v>
      </c>
      <c r="N97" s="84">
        <f>E97*M97</f>
        <v>0</v>
      </c>
      <c r="O97" s="85">
        <v>20</v>
      </c>
      <c r="P97" s="85" t="s">
        <v>150</v>
      </c>
      <c r="V97" s="88" t="s">
        <v>260</v>
      </c>
      <c r="X97" s="129" t="s">
        <v>332</v>
      </c>
      <c r="Y97" s="129" t="s">
        <v>330</v>
      </c>
      <c r="Z97" s="82" t="s">
        <v>291</v>
      </c>
      <c r="AB97" s="85">
        <v>1</v>
      </c>
      <c r="AJ97" s="71" t="s">
        <v>262</v>
      </c>
      <c r="AK97" s="71" t="s">
        <v>154</v>
      </c>
    </row>
    <row r="98" spans="1:37">
      <c r="D98" s="137" t="s">
        <v>333</v>
      </c>
      <c r="E98" s="138">
        <f>J98</f>
        <v>0</v>
      </c>
      <c r="H98" s="138">
        <f>SUM(H77:H97)</f>
        <v>0</v>
      </c>
      <c r="I98" s="138">
        <f>SUM(I77:I97)</f>
        <v>0</v>
      </c>
      <c r="J98" s="138">
        <f>SUM(J77:J97)</f>
        <v>0</v>
      </c>
      <c r="L98" s="139">
        <f>SUM(L77:L97)</f>
        <v>5.8842144800000007</v>
      </c>
      <c r="N98" s="140">
        <f>SUM(N77:N97)</f>
        <v>3.3079999999999998</v>
      </c>
      <c r="W98" s="84">
        <f>SUM(W77:W97)</f>
        <v>1049.71</v>
      </c>
    </row>
    <row r="100" spans="1:37">
      <c r="B100" s="82" t="s">
        <v>334</v>
      </c>
    </row>
    <row r="101" spans="1:37" ht="25.5">
      <c r="A101" s="80">
        <v>42</v>
      </c>
      <c r="B101" s="81" t="s">
        <v>335</v>
      </c>
      <c r="C101" s="82" t="s">
        <v>336</v>
      </c>
      <c r="D101" s="83" t="s">
        <v>337</v>
      </c>
      <c r="E101" s="84">
        <v>233.74</v>
      </c>
      <c r="F101" s="85" t="s">
        <v>149</v>
      </c>
      <c r="H101" s="86">
        <f>ROUND(E101*G101,2)</f>
        <v>0</v>
      </c>
      <c r="J101" s="86">
        <f>ROUND(E101*G101,2)</f>
        <v>0</v>
      </c>
      <c r="K101" s="87">
        <v>3.9500000000000004E-3</v>
      </c>
      <c r="L101" s="87">
        <f>E101*K101</f>
        <v>0.92327300000000012</v>
      </c>
      <c r="N101" s="84">
        <f>E101*M101</f>
        <v>0</v>
      </c>
      <c r="O101" s="85">
        <v>20</v>
      </c>
      <c r="P101" s="85" t="s">
        <v>150</v>
      </c>
      <c r="V101" s="88" t="s">
        <v>260</v>
      </c>
      <c r="W101" s="84">
        <v>104.482</v>
      </c>
      <c r="X101" s="129" t="s">
        <v>338</v>
      </c>
      <c r="Y101" s="129" t="s">
        <v>336</v>
      </c>
      <c r="Z101" s="82" t="s">
        <v>179</v>
      </c>
      <c r="AB101" s="85">
        <v>7</v>
      </c>
      <c r="AJ101" s="71" t="s">
        <v>262</v>
      </c>
      <c r="AK101" s="71" t="s">
        <v>154</v>
      </c>
    </row>
    <row r="102" spans="1:37">
      <c r="D102" s="130" t="s">
        <v>181</v>
      </c>
      <c r="E102" s="131"/>
      <c r="F102" s="132"/>
      <c r="G102" s="133"/>
      <c r="H102" s="133"/>
      <c r="I102" s="133"/>
      <c r="J102" s="133"/>
      <c r="K102" s="134"/>
      <c r="L102" s="134"/>
      <c r="M102" s="131"/>
      <c r="N102" s="131"/>
      <c r="O102" s="132"/>
      <c r="P102" s="132"/>
      <c r="Q102" s="131"/>
      <c r="R102" s="131"/>
      <c r="S102" s="131"/>
      <c r="T102" s="135"/>
      <c r="U102" s="135"/>
      <c r="V102" s="135" t="s">
        <v>0</v>
      </c>
      <c r="W102" s="131"/>
      <c r="X102" s="136"/>
    </row>
    <row r="103" spans="1:37">
      <c r="D103" s="141" t="s">
        <v>339</v>
      </c>
      <c r="E103" s="142"/>
      <c r="F103" s="143"/>
      <c r="G103" s="144"/>
      <c r="H103" s="144"/>
      <c r="I103" s="144"/>
      <c r="J103" s="144"/>
      <c r="K103" s="145"/>
      <c r="L103" s="145"/>
      <c r="M103" s="142"/>
      <c r="N103" s="142"/>
      <c r="O103" s="143"/>
      <c r="P103" s="143"/>
      <c r="Q103" s="142"/>
      <c r="R103" s="142"/>
      <c r="S103" s="142"/>
      <c r="T103" s="146"/>
      <c r="U103" s="146"/>
      <c r="V103" s="146" t="s">
        <v>1</v>
      </c>
      <c r="W103" s="142"/>
      <c r="X103" s="147"/>
    </row>
    <row r="104" spans="1:37" ht="25.5">
      <c r="A104" s="80">
        <v>43</v>
      </c>
      <c r="B104" s="81" t="s">
        <v>335</v>
      </c>
      <c r="C104" s="82" t="s">
        <v>340</v>
      </c>
      <c r="D104" s="83" t="s">
        <v>341</v>
      </c>
      <c r="E104" s="84">
        <v>1564.04</v>
      </c>
      <c r="F104" s="85" t="s">
        <v>149</v>
      </c>
      <c r="H104" s="86">
        <f>ROUND(E104*G104,2)</f>
        <v>0</v>
      </c>
      <c r="J104" s="86">
        <f>ROUND(E104*G104,2)</f>
        <v>0</v>
      </c>
      <c r="K104" s="87">
        <v>1.1299999999999999E-2</v>
      </c>
      <c r="L104" s="87">
        <f>E104*K104</f>
        <v>17.673651999999997</v>
      </c>
      <c r="N104" s="84">
        <f>E104*M104</f>
        <v>0</v>
      </c>
      <c r="O104" s="85">
        <v>20</v>
      </c>
      <c r="P104" s="85" t="s">
        <v>150</v>
      </c>
      <c r="V104" s="88" t="s">
        <v>260</v>
      </c>
      <c r="W104" s="84">
        <v>699.12599999999998</v>
      </c>
      <c r="X104" s="129" t="s">
        <v>342</v>
      </c>
      <c r="Y104" s="129" t="s">
        <v>340</v>
      </c>
      <c r="Z104" s="82" t="s">
        <v>179</v>
      </c>
      <c r="AB104" s="85">
        <v>7</v>
      </c>
      <c r="AJ104" s="71" t="s">
        <v>262</v>
      </c>
      <c r="AK104" s="71" t="s">
        <v>154</v>
      </c>
    </row>
    <row r="105" spans="1:37">
      <c r="D105" s="130" t="s">
        <v>180</v>
      </c>
      <c r="E105" s="131"/>
      <c r="F105" s="132"/>
      <c r="G105" s="133"/>
      <c r="H105" s="133"/>
      <c r="I105" s="133"/>
      <c r="J105" s="133"/>
      <c r="K105" s="134"/>
      <c r="L105" s="134"/>
      <c r="M105" s="131"/>
      <c r="N105" s="131"/>
      <c r="O105" s="132"/>
      <c r="P105" s="132"/>
      <c r="Q105" s="131"/>
      <c r="R105" s="131"/>
      <c r="S105" s="131"/>
      <c r="T105" s="135"/>
      <c r="U105" s="135"/>
      <c r="V105" s="135" t="s">
        <v>0</v>
      </c>
      <c r="W105" s="131"/>
      <c r="X105" s="136"/>
    </row>
    <row r="106" spans="1:37">
      <c r="D106" s="130" t="s">
        <v>182</v>
      </c>
      <c r="E106" s="131"/>
      <c r="F106" s="132"/>
      <c r="G106" s="133"/>
      <c r="H106" s="133"/>
      <c r="I106" s="133"/>
      <c r="J106" s="133"/>
      <c r="K106" s="134"/>
      <c r="L106" s="134"/>
      <c r="M106" s="131"/>
      <c r="N106" s="131"/>
      <c r="O106" s="132"/>
      <c r="P106" s="132"/>
      <c r="Q106" s="131"/>
      <c r="R106" s="131"/>
      <c r="S106" s="131"/>
      <c r="T106" s="135"/>
      <c r="U106" s="135"/>
      <c r="V106" s="135" t="s">
        <v>0</v>
      </c>
      <c r="W106" s="131"/>
      <c r="X106" s="136"/>
    </row>
    <row r="107" spans="1:37">
      <c r="D107" s="141" t="s">
        <v>339</v>
      </c>
      <c r="E107" s="142"/>
      <c r="F107" s="143"/>
      <c r="G107" s="144"/>
      <c r="H107" s="144"/>
      <c r="I107" s="144"/>
      <c r="J107" s="144"/>
      <c r="K107" s="145"/>
      <c r="L107" s="145"/>
      <c r="M107" s="142"/>
      <c r="N107" s="142"/>
      <c r="O107" s="143"/>
      <c r="P107" s="143"/>
      <c r="Q107" s="142"/>
      <c r="R107" s="142"/>
      <c r="S107" s="142"/>
      <c r="T107" s="146"/>
      <c r="U107" s="146"/>
      <c r="V107" s="146" t="s">
        <v>1</v>
      </c>
      <c r="W107" s="142"/>
      <c r="X107" s="147"/>
    </row>
    <row r="108" spans="1:37" ht="25.5">
      <c r="A108" s="80">
        <v>44</v>
      </c>
      <c r="B108" s="81" t="s">
        <v>335</v>
      </c>
      <c r="C108" s="82" t="s">
        <v>343</v>
      </c>
      <c r="D108" s="83" t="s">
        <v>344</v>
      </c>
      <c r="E108" s="84">
        <v>336.16</v>
      </c>
      <c r="F108" s="85" t="s">
        <v>345</v>
      </c>
      <c r="H108" s="86">
        <f>ROUND(E108*G108,2)</f>
        <v>0</v>
      </c>
      <c r="J108" s="86">
        <f>ROUND(E108*G108,2)</f>
        <v>0</v>
      </c>
      <c r="K108" s="87">
        <v>1.1299999999999999E-2</v>
      </c>
      <c r="L108" s="87">
        <f>E108*K108</f>
        <v>3.7986080000000002</v>
      </c>
      <c r="N108" s="84">
        <f>E108*M108</f>
        <v>0</v>
      </c>
      <c r="O108" s="85">
        <v>20</v>
      </c>
      <c r="P108" s="85" t="s">
        <v>150</v>
      </c>
      <c r="V108" s="88" t="s">
        <v>260</v>
      </c>
      <c r="W108" s="84">
        <v>150.26400000000001</v>
      </c>
      <c r="X108" s="129" t="s">
        <v>342</v>
      </c>
      <c r="Y108" s="129" t="s">
        <v>343</v>
      </c>
      <c r="Z108" s="82" t="s">
        <v>179</v>
      </c>
      <c r="AB108" s="85">
        <v>7</v>
      </c>
      <c r="AJ108" s="71" t="s">
        <v>262</v>
      </c>
      <c r="AK108" s="71" t="s">
        <v>154</v>
      </c>
    </row>
    <row r="109" spans="1:37" ht="25.5">
      <c r="D109" s="130" t="s">
        <v>346</v>
      </c>
      <c r="E109" s="131"/>
      <c r="F109" s="132"/>
      <c r="G109" s="133"/>
      <c r="H109" s="133"/>
      <c r="I109" s="133"/>
      <c r="J109" s="133"/>
      <c r="K109" s="134"/>
      <c r="L109" s="134"/>
      <c r="M109" s="131"/>
      <c r="N109" s="131"/>
      <c r="O109" s="132"/>
      <c r="P109" s="132"/>
      <c r="Q109" s="131"/>
      <c r="R109" s="131"/>
      <c r="S109" s="131"/>
      <c r="T109" s="135"/>
      <c r="U109" s="135"/>
      <c r="V109" s="135" t="s">
        <v>0</v>
      </c>
      <c r="W109" s="131"/>
      <c r="X109" s="136"/>
    </row>
    <row r="110" spans="1:37" ht="25.5">
      <c r="D110" s="130" t="s">
        <v>347</v>
      </c>
      <c r="E110" s="131"/>
      <c r="F110" s="132"/>
      <c r="G110" s="133"/>
      <c r="H110" s="133"/>
      <c r="I110" s="133"/>
      <c r="J110" s="133"/>
      <c r="K110" s="134"/>
      <c r="L110" s="134"/>
      <c r="M110" s="131"/>
      <c r="N110" s="131"/>
      <c r="O110" s="132"/>
      <c r="P110" s="132"/>
      <c r="Q110" s="131"/>
      <c r="R110" s="131"/>
      <c r="S110" s="131"/>
      <c r="T110" s="135"/>
      <c r="U110" s="135"/>
      <c r="V110" s="135" t="s">
        <v>0</v>
      </c>
      <c r="W110" s="131"/>
      <c r="X110" s="136"/>
    </row>
    <row r="111" spans="1:37">
      <c r="D111" s="130" t="s">
        <v>348</v>
      </c>
      <c r="E111" s="131"/>
      <c r="F111" s="132"/>
      <c r="G111" s="133"/>
      <c r="H111" s="133"/>
      <c r="I111" s="133"/>
      <c r="J111" s="133"/>
      <c r="K111" s="134"/>
      <c r="L111" s="134"/>
      <c r="M111" s="131"/>
      <c r="N111" s="131"/>
      <c r="O111" s="132"/>
      <c r="P111" s="132"/>
      <c r="Q111" s="131"/>
      <c r="R111" s="131"/>
      <c r="S111" s="131"/>
      <c r="T111" s="135"/>
      <c r="U111" s="135"/>
      <c r="V111" s="135" t="s">
        <v>0</v>
      </c>
      <c r="W111" s="131"/>
      <c r="X111" s="136"/>
    </row>
    <row r="112" spans="1:37">
      <c r="D112" s="141" t="s">
        <v>339</v>
      </c>
      <c r="E112" s="142"/>
      <c r="F112" s="143"/>
      <c r="G112" s="144"/>
      <c r="H112" s="144"/>
      <c r="I112" s="144"/>
      <c r="J112" s="144"/>
      <c r="K112" s="145"/>
      <c r="L112" s="145"/>
      <c r="M112" s="142"/>
      <c r="N112" s="142"/>
      <c r="O112" s="143"/>
      <c r="P112" s="143"/>
      <c r="Q112" s="142"/>
      <c r="R112" s="142"/>
      <c r="S112" s="142"/>
      <c r="T112" s="146"/>
      <c r="U112" s="146"/>
      <c r="V112" s="146" t="s">
        <v>1</v>
      </c>
      <c r="W112" s="142"/>
      <c r="X112" s="147"/>
    </row>
    <row r="113" spans="1:37">
      <c r="A113" s="80">
        <v>45</v>
      </c>
      <c r="B113" s="81" t="s">
        <v>335</v>
      </c>
      <c r="C113" s="82" t="s">
        <v>349</v>
      </c>
      <c r="D113" s="83" t="s">
        <v>350</v>
      </c>
      <c r="E113" s="84">
        <v>269.66699999999997</v>
      </c>
      <c r="F113" s="85" t="s">
        <v>149</v>
      </c>
      <c r="H113" s="86">
        <f>ROUND(E113*G113,2)</f>
        <v>0</v>
      </c>
      <c r="J113" s="86">
        <f>ROUND(E113*G113,2)</f>
        <v>0</v>
      </c>
      <c r="K113" s="87">
        <v>3.4299999999999999E-3</v>
      </c>
      <c r="L113" s="87">
        <f>E113*K113</f>
        <v>0.92495780999999988</v>
      </c>
      <c r="N113" s="84">
        <f>E113*M113</f>
        <v>0</v>
      </c>
      <c r="O113" s="85">
        <v>20</v>
      </c>
      <c r="P113" s="85" t="s">
        <v>150</v>
      </c>
      <c r="V113" s="88" t="s">
        <v>260</v>
      </c>
      <c r="W113" s="84">
        <v>104.361</v>
      </c>
      <c r="X113" s="129" t="s">
        <v>351</v>
      </c>
      <c r="Y113" s="129" t="s">
        <v>349</v>
      </c>
      <c r="Z113" s="82" t="s">
        <v>352</v>
      </c>
      <c r="AB113" s="85">
        <v>7</v>
      </c>
      <c r="AJ113" s="71" t="s">
        <v>262</v>
      </c>
      <c r="AK113" s="71" t="s">
        <v>154</v>
      </c>
    </row>
    <row r="114" spans="1:37">
      <c r="D114" s="130" t="s">
        <v>353</v>
      </c>
      <c r="E114" s="131"/>
      <c r="F114" s="132"/>
      <c r="G114" s="133"/>
      <c r="H114" s="133"/>
      <c r="I114" s="133"/>
      <c r="J114" s="133"/>
      <c r="K114" s="134"/>
      <c r="L114" s="134"/>
      <c r="M114" s="131"/>
      <c r="N114" s="131"/>
      <c r="O114" s="132"/>
      <c r="P114" s="132"/>
      <c r="Q114" s="131"/>
      <c r="R114" s="131"/>
      <c r="S114" s="131"/>
      <c r="T114" s="135"/>
      <c r="U114" s="135"/>
      <c r="V114" s="135" t="s">
        <v>0</v>
      </c>
      <c r="W114" s="131"/>
      <c r="X114" s="136"/>
    </row>
    <row r="115" spans="1:37">
      <c r="A115" s="80">
        <v>46</v>
      </c>
      <c r="B115" s="81" t="s">
        <v>335</v>
      </c>
      <c r="C115" s="82" t="s">
        <v>354</v>
      </c>
      <c r="D115" s="83" t="s">
        <v>355</v>
      </c>
      <c r="E115" s="84">
        <v>73.400000000000006</v>
      </c>
      <c r="F115" s="85" t="s">
        <v>345</v>
      </c>
      <c r="H115" s="86">
        <f>ROUND(E115*G115,2)</f>
        <v>0</v>
      </c>
      <c r="J115" s="86">
        <f>ROUND(E115*G115,2)</f>
        <v>0</v>
      </c>
      <c r="K115" s="87">
        <v>0.03</v>
      </c>
      <c r="L115" s="87">
        <f>E115*K115</f>
        <v>2.202</v>
      </c>
      <c r="N115" s="84">
        <f>E115*M115</f>
        <v>0</v>
      </c>
      <c r="O115" s="85">
        <v>20</v>
      </c>
      <c r="P115" s="85" t="s">
        <v>150</v>
      </c>
      <c r="V115" s="88" t="s">
        <v>260</v>
      </c>
      <c r="W115" s="84">
        <v>4.2569999999999997</v>
      </c>
      <c r="X115" s="129" t="s">
        <v>356</v>
      </c>
      <c r="Y115" s="129" t="s">
        <v>354</v>
      </c>
      <c r="Z115" s="82" t="s">
        <v>179</v>
      </c>
      <c r="AB115" s="85">
        <v>7</v>
      </c>
      <c r="AJ115" s="71" t="s">
        <v>262</v>
      </c>
      <c r="AK115" s="71" t="s">
        <v>154</v>
      </c>
    </row>
    <row r="116" spans="1:37">
      <c r="A116" s="80">
        <v>47</v>
      </c>
      <c r="B116" s="81" t="s">
        <v>335</v>
      </c>
      <c r="C116" s="82" t="s">
        <v>357</v>
      </c>
      <c r="D116" s="83" t="s">
        <v>358</v>
      </c>
      <c r="E116" s="84">
        <v>73.400000000000006</v>
      </c>
      <c r="F116" s="85" t="s">
        <v>345</v>
      </c>
      <c r="H116" s="86">
        <f>ROUND(E116*G116,2)</f>
        <v>0</v>
      </c>
      <c r="J116" s="86">
        <f>ROUND(E116*G116,2)</f>
        <v>0</v>
      </c>
      <c r="K116" s="87">
        <v>0.03</v>
      </c>
      <c r="L116" s="87">
        <f>E116*K116</f>
        <v>2.202</v>
      </c>
      <c r="N116" s="84">
        <f>E116*M116</f>
        <v>0</v>
      </c>
      <c r="O116" s="85">
        <v>20</v>
      </c>
      <c r="P116" s="85" t="s">
        <v>150</v>
      </c>
      <c r="V116" s="88" t="s">
        <v>260</v>
      </c>
      <c r="W116" s="84">
        <v>4.2569999999999997</v>
      </c>
      <c r="X116" s="129" t="s">
        <v>356</v>
      </c>
      <c r="Y116" s="129" t="s">
        <v>357</v>
      </c>
      <c r="Z116" s="82" t="s">
        <v>179</v>
      </c>
      <c r="AB116" s="85">
        <v>7</v>
      </c>
      <c r="AJ116" s="71" t="s">
        <v>262</v>
      </c>
      <c r="AK116" s="71" t="s">
        <v>154</v>
      </c>
    </row>
    <row r="117" spans="1:37">
      <c r="A117" s="80">
        <v>48</v>
      </c>
      <c r="B117" s="81" t="s">
        <v>335</v>
      </c>
      <c r="C117" s="82" t="s">
        <v>359</v>
      </c>
      <c r="D117" s="83" t="s">
        <v>360</v>
      </c>
      <c r="E117" s="84">
        <v>1083.665</v>
      </c>
      <c r="F117" s="85" t="s">
        <v>54</v>
      </c>
      <c r="H117" s="86">
        <f>ROUND(E117*G117,2)</f>
        <v>0</v>
      </c>
      <c r="J117" s="86">
        <f>ROUND(E117*G117,2)</f>
        <v>0</v>
      </c>
      <c r="L117" s="87">
        <f>E117*K117</f>
        <v>0</v>
      </c>
      <c r="N117" s="84">
        <f>E117*M117</f>
        <v>0</v>
      </c>
      <c r="O117" s="85">
        <v>20</v>
      </c>
      <c r="P117" s="85" t="s">
        <v>150</v>
      </c>
      <c r="V117" s="88" t="s">
        <v>260</v>
      </c>
      <c r="X117" s="129" t="s">
        <v>361</v>
      </c>
      <c r="Y117" s="129" t="s">
        <v>359</v>
      </c>
      <c r="Z117" s="82" t="s">
        <v>362</v>
      </c>
      <c r="AB117" s="85">
        <v>1</v>
      </c>
      <c r="AJ117" s="71" t="s">
        <v>262</v>
      </c>
      <c r="AK117" s="71" t="s">
        <v>154</v>
      </c>
    </row>
    <row r="118" spans="1:37">
      <c r="D118" s="137" t="s">
        <v>363</v>
      </c>
      <c r="E118" s="138">
        <f>J118</f>
        <v>0</v>
      </c>
      <c r="H118" s="138">
        <f>SUM(H100:H117)</f>
        <v>0</v>
      </c>
      <c r="I118" s="138">
        <f>SUM(I100:I117)</f>
        <v>0</v>
      </c>
      <c r="J118" s="138">
        <f>SUM(J100:J117)</f>
        <v>0</v>
      </c>
      <c r="L118" s="139">
        <f>SUM(L100:L117)</f>
        <v>27.724490809999999</v>
      </c>
      <c r="N118" s="140">
        <f>SUM(N100:N117)</f>
        <v>0</v>
      </c>
      <c r="W118" s="84">
        <f>SUM(W100:W117)</f>
        <v>1066.7470000000001</v>
      </c>
    </row>
    <row r="120" spans="1:37">
      <c r="B120" s="82" t="s">
        <v>364</v>
      </c>
    </row>
    <row r="121" spans="1:37">
      <c r="A121" s="80">
        <v>49</v>
      </c>
      <c r="B121" s="81" t="s">
        <v>365</v>
      </c>
      <c r="C121" s="82" t="s">
        <v>366</v>
      </c>
      <c r="D121" s="83" t="s">
        <v>367</v>
      </c>
      <c r="E121" s="84">
        <v>192.11699999999999</v>
      </c>
      <c r="F121" s="85" t="s">
        <v>149</v>
      </c>
      <c r="H121" s="86">
        <f>ROUND(E121*G121,2)</f>
        <v>0</v>
      </c>
      <c r="J121" s="86">
        <f>ROUND(E121*G121,2)</f>
        <v>0</v>
      </c>
      <c r="K121" s="87">
        <v>1.6000000000000001E-4</v>
      </c>
      <c r="L121" s="87">
        <f>E121*K121</f>
        <v>3.0738720000000001E-2</v>
      </c>
      <c r="N121" s="84">
        <f>E121*M121</f>
        <v>0</v>
      </c>
      <c r="O121" s="85">
        <v>20</v>
      </c>
      <c r="P121" s="85" t="s">
        <v>150</v>
      </c>
      <c r="V121" s="88" t="s">
        <v>260</v>
      </c>
      <c r="W121" s="84">
        <v>49.95</v>
      </c>
      <c r="X121" s="129" t="s">
        <v>368</v>
      </c>
      <c r="Y121" s="129" t="s">
        <v>366</v>
      </c>
      <c r="Z121" s="82" t="s">
        <v>369</v>
      </c>
      <c r="AB121" s="85">
        <v>1</v>
      </c>
      <c r="AJ121" s="71" t="s">
        <v>262</v>
      </c>
      <c r="AK121" s="71" t="s">
        <v>154</v>
      </c>
    </row>
    <row r="122" spans="1:37" ht="25.5">
      <c r="D122" s="130" t="s">
        <v>370</v>
      </c>
      <c r="E122" s="131"/>
      <c r="F122" s="132"/>
      <c r="G122" s="133"/>
      <c r="H122" s="133"/>
      <c r="I122" s="133"/>
      <c r="J122" s="133"/>
      <c r="K122" s="134"/>
      <c r="L122" s="134"/>
      <c r="M122" s="131"/>
      <c r="N122" s="131"/>
      <c r="O122" s="132"/>
      <c r="P122" s="132"/>
      <c r="Q122" s="131"/>
      <c r="R122" s="131"/>
      <c r="S122" s="131"/>
      <c r="T122" s="135"/>
      <c r="U122" s="135"/>
      <c r="V122" s="135" t="s">
        <v>0</v>
      </c>
      <c r="W122" s="131"/>
      <c r="X122" s="136"/>
    </row>
    <row r="123" spans="1:37">
      <c r="D123" s="130" t="s">
        <v>371</v>
      </c>
      <c r="E123" s="131"/>
      <c r="F123" s="132"/>
      <c r="G123" s="133"/>
      <c r="H123" s="133"/>
      <c r="I123" s="133"/>
      <c r="J123" s="133"/>
      <c r="K123" s="134"/>
      <c r="L123" s="134"/>
      <c r="M123" s="131"/>
      <c r="N123" s="131"/>
      <c r="O123" s="132"/>
      <c r="P123" s="132"/>
      <c r="Q123" s="131"/>
      <c r="R123" s="131"/>
      <c r="S123" s="131"/>
      <c r="T123" s="135"/>
      <c r="U123" s="135"/>
      <c r="V123" s="135" t="s">
        <v>0</v>
      </c>
      <c r="W123" s="131"/>
      <c r="X123" s="136"/>
    </row>
    <row r="124" spans="1:37">
      <c r="A124" s="80">
        <v>50</v>
      </c>
      <c r="B124" s="81" t="s">
        <v>365</v>
      </c>
      <c r="C124" s="82" t="s">
        <v>372</v>
      </c>
      <c r="D124" s="83" t="s">
        <v>373</v>
      </c>
      <c r="E124" s="84">
        <v>192.11699999999999</v>
      </c>
      <c r="F124" s="85" t="s">
        <v>149</v>
      </c>
      <c r="H124" s="86">
        <f>ROUND(E124*G124,2)</f>
        <v>0</v>
      </c>
      <c r="J124" s="86">
        <f>ROUND(E124*G124,2)</f>
        <v>0</v>
      </c>
      <c r="K124" s="87">
        <v>8.0000000000000007E-5</v>
      </c>
      <c r="L124" s="87">
        <f>E124*K124</f>
        <v>1.536936E-2</v>
      </c>
      <c r="N124" s="84">
        <f>E124*M124</f>
        <v>0</v>
      </c>
      <c r="O124" s="85">
        <v>20</v>
      </c>
      <c r="P124" s="85" t="s">
        <v>150</v>
      </c>
      <c r="V124" s="88" t="s">
        <v>260</v>
      </c>
      <c r="W124" s="84">
        <v>25.167000000000002</v>
      </c>
      <c r="X124" s="129" t="s">
        <v>374</v>
      </c>
      <c r="Y124" s="129" t="s">
        <v>372</v>
      </c>
      <c r="Z124" s="82" t="s">
        <v>369</v>
      </c>
      <c r="AB124" s="85">
        <v>1</v>
      </c>
      <c r="AJ124" s="71" t="s">
        <v>262</v>
      </c>
      <c r="AK124" s="71" t="s">
        <v>154</v>
      </c>
    </row>
    <row r="125" spans="1:37">
      <c r="A125" s="80">
        <v>51</v>
      </c>
      <c r="B125" s="81" t="s">
        <v>365</v>
      </c>
      <c r="C125" s="82" t="s">
        <v>375</v>
      </c>
      <c r="D125" s="83" t="s">
        <v>376</v>
      </c>
      <c r="E125" s="84">
        <v>1</v>
      </c>
      <c r="F125" s="85" t="s">
        <v>314</v>
      </c>
      <c r="H125" s="86">
        <f>ROUND(E125*G125,2)</f>
        <v>0</v>
      </c>
      <c r="J125" s="86">
        <f>ROUND(E125*G125,2)</f>
        <v>0</v>
      </c>
      <c r="L125" s="87">
        <f>E125*K125</f>
        <v>0</v>
      </c>
      <c r="N125" s="84">
        <f>E125*M125</f>
        <v>0</v>
      </c>
      <c r="O125" s="85">
        <v>20</v>
      </c>
      <c r="P125" s="85" t="s">
        <v>150</v>
      </c>
      <c r="V125" s="88" t="s">
        <v>260</v>
      </c>
      <c r="W125" s="84">
        <v>1.2E-2</v>
      </c>
      <c r="X125" s="129" t="s">
        <v>377</v>
      </c>
      <c r="Y125" s="129" t="s">
        <v>375</v>
      </c>
      <c r="Z125" s="82" t="s">
        <v>369</v>
      </c>
      <c r="AB125" s="85">
        <v>7</v>
      </c>
      <c r="AJ125" s="71" t="s">
        <v>262</v>
      </c>
      <c r="AK125" s="71" t="s">
        <v>154</v>
      </c>
    </row>
    <row r="126" spans="1:37">
      <c r="D126" s="137" t="s">
        <v>378</v>
      </c>
      <c r="E126" s="138">
        <f>J126</f>
        <v>0</v>
      </c>
      <c r="H126" s="138">
        <f>SUM(H120:H125)</f>
        <v>0</v>
      </c>
      <c r="I126" s="138">
        <f>SUM(I120:I125)</f>
        <v>0</v>
      </c>
      <c r="J126" s="138">
        <f>SUM(J120:J125)</f>
        <v>0</v>
      </c>
      <c r="L126" s="139">
        <f>SUM(L120:L125)</f>
        <v>4.6108080000000003E-2</v>
      </c>
      <c r="N126" s="140">
        <f>SUM(N120:N125)</f>
        <v>0</v>
      </c>
      <c r="W126" s="84">
        <f>SUM(W120:W125)</f>
        <v>75.129000000000005</v>
      </c>
    </row>
    <row r="128" spans="1:37">
      <c r="B128" s="82" t="s">
        <v>379</v>
      </c>
    </row>
    <row r="129" spans="1:37">
      <c r="A129" s="80">
        <v>52</v>
      </c>
      <c r="B129" s="81" t="s">
        <v>380</v>
      </c>
      <c r="C129" s="82" t="s">
        <v>381</v>
      </c>
      <c r="D129" s="83" t="s">
        <v>382</v>
      </c>
      <c r="E129" s="84">
        <v>566.17399999999998</v>
      </c>
      <c r="F129" s="85" t="s">
        <v>149</v>
      </c>
      <c r="H129" s="86">
        <f>ROUND(E129*G129,2)</f>
        <v>0</v>
      </c>
      <c r="J129" s="86">
        <f>ROUND(E129*G129,2)</f>
        <v>0</v>
      </c>
      <c r="L129" s="87">
        <f>E129*K129</f>
        <v>0</v>
      </c>
      <c r="N129" s="84">
        <f>E129*M129</f>
        <v>0</v>
      </c>
      <c r="O129" s="85">
        <v>20</v>
      </c>
      <c r="P129" s="85" t="s">
        <v>150</v>
      </c>
      <c r="V129" s="88" t="s">
        <v>260</v>
      </c>
      <c r="W129" s="84">
        <v>53.786999999999999</v>
      </c>
      <c r="X129" s="129" t="s">
        <v>383</v>
      </c>
      <c r="Y129" s="129" t="s">
        <v>381</v>
      </c>
      <c r="Z129" s="82" t="s">
        <v>221</v>
      </c>
      <c r="AB129" s="85">
        <v>1</v>
      </c>
      <c r="AJ129" s="71" t="s">
        <v>262</v>
      </c>
      <c r="AK129" s="71" t="s">
        <v>154</v>
      </c>
    </row>
    <row r="130" spans="1:37">
      <c r="D130" s="130" t="s">
        <v>384</v>
      </c>
      <c r="E130" s="131"/>
      <c r="F130" s="132"/>
      <c r="G130" s="133"/>
      <c r="H130" s="133"/>
      <c r="I130" s="133"/>
      <c r="J130" s="133"/>
      <c r="K130" s="134"/>
      <c r="L130" s="134"/>
      <c r="M130" s="131"/>
      <c r="N130" s="131"/>
      <c r="O130" s="132"/>
      <c r="P130" s="132"/>
      <c r="Q130" s="131"/>
      <c r="R130" s="131"/>
      <c r="S130" s="131"/>
      <c r="T130" s="135"/>
      <c r="U130" s="135"/>
      <c r="V130" s="135" t="s">
        <v>0</v>
      </c>
      <c r="W130" s="131"/>
      <c r="X130" s="136"/>
    </row>
    <row r="131" spans="1:37">
      <c r="A131" s="80">
        <v>53</v>
      </c>
      <c r="B131" s="81" t="s">
        <v>380</v>
      </c>
      <c r="C131" s="82" t="s">
        <v>385</v>
      </c>
      <c r="D131" s="83" t="s">
        <v>386</v>
      </c>
      <c r="E131" s="84">
        <v>1208.183</v>
      </c>
      <c r="F131" s="85" t="s">
        <v>149</v>
      </c>
      <c r="H131" s="86">
        <f>ROUND(E131*G131,2)</f>
        <v>0</v>
      </c>
      <c r="J131" s="86">
        <f>ROUND(E131*G131,2)</f>
        <v>0</v>
      </c>
      <c r="K131" s="87">
        <v>2.5999999999999998E-4</v>
      </c>
      <c r="L131" s="87">
        <f>E131*K131</f>
        <v>0.31412757999999996</v>
      </c>
      <c r="N131" s="84">
        <f>E131*M131</f>
        <v>0</v>
      </c>
      <c r="O131" s="85">
        <v>20</v>
      </c>
      <c r="P131" s="85" t="s">
        <v>150</v>
      </c>
      <c r="V131" s="88" t="s">
        <v>260</v>
      </c>
      <c r="W131" s="84">
        <v>94.238</v>
      </c>
      <c r="X131" s="129" t="s">
        <v>387</v>
      </c>
      <c r="Y131" s="129" t="s">
        <v>385</v>
      </c>
      <c r="Z131" s="82" t="s">
        <v>369</v>
      </c>
      <c r="AB131" s="85">
        <v>1</v>
      </c>
      <c r="AJ131" s="71" t="s">
        <v>262</v>
      </c>
      <c r="AK131" s="71" t="s">
        <v>154</v>
      </c>
    </row>
    <row r="132" spans="1:37">
      <c r="A132" s="80">
        <v>54</v>
      </c>
      <c r="B132" s="81" t="s">
        <v>380</v>
      </c>
      <c r="C132" s="82" t="s">
        <v>388</v>
      </c>
      <c r="D132" s="83" t="s">
        <v>389</v>
      </c>
      <c r="E132" s="84">
        <v>1208.183</v>
      </c>
      <c r="F132" s="85" t="s">
        <v>149</v>
      </c>
      <c r="H132" s="86">
        <f>ROUND(E132*G132,2)</f>
        <v>0</v>
      </c>
      <c r="J132" s="86">
        <f>ROUND(E132*G132,2)</f>
        <v>0</v>
      </c>
      <c r="K132" s="87">
        <v>4.2000000000000002E-4</v>
      </c>
      <c r="L132" s="87">
        <f>E132*K132</f>
        <v>0.50743685999999999</v>
      </c>
      <c r="N132" s="84">
        <f>E132*M132</f>
        <v>0</v>
      </c>
      <c r="O132" s="85">
        <v>20</v>
      </c>
      <c r="P132" s="85" t="s">
        <v>150</v>
      </c>
      <c r="V132" s="88" t="s">
        <v>260</v>
      </c>
      <c r="W132" s="84">
        <v>113.569</v>
      </c>
      <c r="X132" s="129" t="s">
        <v>390</v>
      </c>
      <c r="Y132" s="129" t="s">
        <v>388</v>
      </c>
      <c r="Z132" s="82" t="s">
        <v>369</v>
      </c>
      <c r="AB132" s="85">
        <v>7</v>
      </c>
      <c r="AJ132" s="71" t="s">
        <v>262</v>
      </c>
      <c r="AK132" s="71" t="s">
        <v>154</v>
      </c>
    </row>
    <row r="133" spans="1:37">
      <c r="D133" s="130" t="s">
        <v>391</v>
      </c>
      <c r="E133" s="131"/>
      <c r="F133" s="132"/>
      <c r="G133" s="133"/>
      <c r="H133" s="133"/>
      <c r="I133" s="133"/>
      <c r="J133" s="133"/>
      <c r="K133" s="134"/>
      <c r="L133" s="134"/>
      <c r="M133" s="131"/>
      <c r="N133" s="131"/>
      <c r="O133" s="132"/>
      <c r="P133" s="132"/>
      <c r="Q133" s="131"/>
      <c r="R133" s="131"/>
      <c r="S133" s="131"/>
      <c r="T133" s="135"/>
      <c r="U133" s="135"/>
      <c r="V133" s="135" t="s">
        <v>0</v>
      </c>
      <c r="W133" s="131"/>
      <c r="X133" s="136"/>
    </row>
    <row r="134" spans="1:37">
      <c r="A134" s="80">
        <v>55</v>
      </c>
      <c r="B134" s="81" t="s">
        <v>380</v>
      </c>
      <c r="C134" s="82" t="s">
        <v>392</v>
      </c>
      <c r="D134" s="83" t="s">
        <v>393</v>
      </c>
      <c r="E134" s="84">
        <v>184.51499999999999</v>
      </c>
      <c r="F134" s="85" t="s">
        <v>149</v>
      </c>
      <c r="H134" s="86">
        <f>ROUND(E134*G134,2)</f>
        <v>0</v>
      </c>
      <c r="J134" s="86">
        <f>ROUND(E134*G134,2)</f>
        <v>0</v>
      </c>
      <c r="K134" s="87">
        <v>4.2999999999999999E-4</v>
      </c>
      <c r="L134" s="87">
        <f>E134*K134</f>
        <v>7.9341449999999994E-2</v>
      </c>
      <c r="N134" s="84">
        <f>E134*M134</f>
        <v>0</v>
      </c>
      <c r="O134" s="85">
        <v>20</v>
      </c>
      <c r="P134" s="85" t="s">
        <v>150</v>
      </c>
      <c r="V134" s="88" t="s">
        <v>260</v>
      </c>
      <c r="W134" s="84">
        <v>58.86</v>
      </c>
      <c r="X134" s="129" t="s">
        <v>394</v>
      </c>
      <c r="Y134" s="129" t="s">
        <v>392</v>
      </c>
      <c r="Z134" s="82" t="s">
        <v>369</v>
      </c>
      <c r="AB134" s="85">
        <v>7</v>
      </c>
      <c r="AJ134" s="71" t="s">
        <v>262</v>
      </c>
      <c r="AK134" s="71" t="s">
        <v>154</v>
      </c>
    </row>
    <row r="135" spans="1:37">
      <c r="D135" s="130" t="s">
        <v>395</v>
      </c>
      <c r="E135" s="131"/>
      <c r="F135" s="132"/>
      <c r="G135" s="133"/>
      <c r="H135" s="133"/>
      <c r="I135" s="133"/>
      <c r="J135" s="133"/>
      <c r="K135" s="134"/>
      <c r="L135" s="134"/>
      <c r="M135" s="131"/>
      <c r="N135" s="131"/>
      <c r="O135" s="132"/>
      <c r="P135" s="132"/>
      <c r="Q135" s="131"/>
      <c r="R135" s="131"/>
      <c r="S135" s="131"/>
      <c r="T135" s="135"/>
      <c r="U135" s="135"/>
      <c r="V135" s="135" t="s">
        <v>0</v>
      </c>
      <c r="W135" s="131"/>
      <c r="X135" s="136"/>
    </row>
    <row r="136" spans="1:37">
      <c r="D136" s="137" t="s">
        <v>396</v>
      </c>
      <c r="E136" s="138">
        <f>J136</f>
        <v>0</v>
      </c>
      <c r="H136" s="138">
        <f>SUM(H128:H135)</f>
        <v>0</v>
      </c>
      <c r="I136" s="138">
        <f>SUM(I128:I135)</f>
        <v>0</v>
      </c>
      <c r="J136" s="138">
        <f>SUM(J128:J135)</f>
        <v>0</v>
      </c>
      <c r="L136" s="139">
        <f>SUM(L128:L135)</f>
        <v>0.90090588999999999</v>
      </c>
      <c r="N136" s="140">
        <f>SUM(N128:N135)</f>
        <v>0</v>
      </c>
      <c r="W136" s="84">
        <f>SUM(W128:W135)</f>
        <v>320.45400000000001</v>
      </c>
    </row>
    <row r="138" spans="1:37">
      <c r="D138" s="137" t="s">
        <v>397</v>
      </c>
      <c r="E138" s="140">
        <f>J138</f>
        <v>0</v>
      </c>
      <c r="H138" s="138">
        <f>+H75+H98+H118+H126+H136</f>
        <v>0</v>
      </c>
      <c r="I138" s="138">
        <f>+I75+I98+I118+I126+I136</f>
        <v>0</v>
      </c>
      <c r="J138" s="138">
        <f>+J75+J98+J118+J126+J136</f>
        <v>0</v>
      </c>
      <c r="L138" s="139">
        <f>+L75+L98+L118+L126+L136</f>
        <v>43.344337250000002</v>
      </c>
      <c r="N138" s="140">
        <f>+N75+N98+N118+N126+N136</f>
        <v>3.3079999999999998</v>
      </c>
      <c r="W138" s="84">
        <f>+W75+W98+W118+W126+W136</f>
        <v>3132.7170000000001</v>
      </c>
    </row>
    <row r="140" spans="1:37">
      <c r="B140" s="128" t="s">
        <v>398</v>
      </c>
    </row>
    <row r="141" spans="1:37">
      <c r="B141" s="82" t="s">
        <v>399</v>
      </c>
    </row>
    <row r="142" spans="1:37">
      <c r="A142" s="80">
        <v>56</v>
      </c>
      <c r="B142" s="81" t="s">
        <v>400</v>
      </c>
      <c r="C142" s="82" t="s">
        <v>401</v>
      </c>
      <c r="D142" s="83" t="s">
        <v>402</v>
      </c>
      <c r="E142" s="84">
        <v>1</v>
      </c>
      <c r="F142" s="85" t="s">
        <v>13</v>
      </c>
      <c r="H142" s="86">
        <f>ROUND(E142*G142,2)</f>
        <v>0</v>
      </c>
      <c r="J142" s="86">
        <f>ROUND(E142*G142,2)</f>
        <v>0</v>
      </c>
      <c r="L142" s="87">
        <f>E142*K142</f>
        <v>0</v>
      </c>
      <c r="N142" s="84">
        <f>E142*M142</f>
        <v>0</v>
      </c>
      <c r="O142" s="85">
        <v>20</v>
      </c>
      <c r="P142" s="85" t="s">
        <v>150</v>
      </c>
      <c r="V142" s="88" t="s">
        <v>403</v>
      </c>
      <c r="X142" s="129" t="s">
        <v>404</v>
      </c>
      <c r="Y142" s="129" t="s">
        <v>401</v>
      </c>
      <c r="Z142" s="82" t="s">
        <v>179</v>
      </c>
      <c r="AB142" s="85">
        <v>7</v>
      </c>
      <c r="AJ142" s="71" t="s">
        <v>405</v>
      </c>
      <c r="AK142" s="71" t="s">
        <v>154</v>
      </c>
    </row>
    <row r="143" spans="1:37">
      <c r="D143" s="137" t="s">
        <v>406</v>
      </c>
      <c r="E143" s="138">
        <f>J143</f>
        <v>0</v>
      </c>
      <c r="H143" s="138">
        <f>SUM(H140:H142)</f>
        <v>0</v>
      </c>
      <c r="I143" s="138">
        <f>SUM(I140:I142)</f>
        <v>0</v>
      </c>
      <c r="J143" s="138">
        <f>SUM(J140:J142)</f>
        <v>0</v>
      </c>
      <c r="L143" s="139">
        <f>SUM(L140:L142)</f>
        <v>0</v>
      </c>
      <c r="N143" s="140">
        <f>SUM(N140:N142)</f>
        <v>0</v>
      </c>
      <c r="W143" s="84">
        <f>SUM(W140:W142)</f>
        <v>0</v>
      </c>
    </row>
    <row r="145" spans="1:37">
      <c r="B145" s="82" t="s">
        <v>407</v>
      </c>
    </row>
    <row r="146" spans="1:37">
      <c r="A146" s="80">
        <v>57</v>
      </c>
      <c r="B146" s="81" t="s">
        <v>408</v>
      </c>
      <c r="C146" s="82" t="s">
        <v>409</v>
      </c>
      <c r="D146" s="83" t="s">
        <v>410</v>
      </c>
      <c r="E146" s="84">
        <v>1</v>
      </c>
      <c r="F146" s="85" t="s">
        <v>13</v>
      </c>
      <c r="H146" s="86">
        <f>ROUND(E146*G146,2)</f>
        <v>0</v>
      </c>
      <c r="J146" s="86">
        <f>ROUND(E146*G146,2)</f>
        <v>0</v>
      </c>
      <c r="L146" s="87">
        <f>E146*K146</f>
        <v>0</v>
      </c>
      <c r="N146" s="84">
        <f>E146*M146</f>
        <v>0</v>
      </c>
      <c r="O146" s="85">
        <v>20</v>
      </c>
      <c r="P146" s="85" t="s">
        <v>150</v>
      </c>
      <c r="V146" s="88" t="s">
        <v>403</v>
      </c>
      <c r="X146" s="129" t="s">
        <v>411</v>
      </c>
      <c r="Y146" s="129" t="s">
        <v>409</v>
      </c>
      <c r="Z146" s="82" t="s">
        <v>179</v>
      </c>
      <c r="AB146" s="85">
        <v>7</v>
      </c>
      <c r="AJ146" s="71" t="s">
        <v>405</v>
      </c>
      <c r="AK146" s="71" t="s">
        <v>154</v>
      </c>
    </row>
    <row r="147" spans="1:37">
      <c r="D147" s="137" t="s">
        <v>412</v>
      </c>
      <c r="E147" s="138">
        <f>J147</f>
        <v>0</v>
      </c>
      <c r="H147" s="138">
        <f>SUM(H145:H146)</f>
        <v>0</v>
      </c>
      <c r="I147" s="138">
        <f>SUM(I145:I146)</f>
        <v>0</v>
      </c>
      <c r="J147" s="138">
        <f>SUM(J145:J146)</f>
        <v>0</v>
      </c>
      <c r="L147" s="139">
        <f>SUM(L145:L146)</f>
        <v>0</v>
      </c>
      <c r="N147" s="140">
        <f>SUM(N145:N146)</f>
        <v>0</v>
      </c>
      <c r="W147" s="84">
        <f>SUM(W145:W146)</f>
        <v>0</v>
      </c>
    </row>
    <row r="149" spans="1:37">
      <c r="D149" s="137" t="s">
        <v>413</v>
      </c>
      <c r="E149" s="138">
        <f>J149</f>
        <v>0</v>
      </c>
      <c r="H149" s="138">
        <f>+H143+H147</f>
        <v>0</v>
      </c>
      <c r="I149" s="138">
        <f>+I143+I147</f>
        <v>0</v>
      </c>
      <c r="J149" s="138">
        <f>+J143+J147</f>
        <v>0</v>
      </c>
      <c r="L149" s="139">
        <f>+L143+L147</f>
        <v>0</v>
      </c>
      <c r="N149" s="140">
        <f>+N143+N147</f>
        <v>0</v>
      </c>
      <c r="W149" s="84">
        <f>+W143+W147</f>
        <v>0</v>
      </c>
    </row>
    <row r="151" spans="1:37">
      <c r="D151" s="148" t="s">
        <v>414</v>
      </c>
      <c r="E151" s="138">
        <f>J151</f>
        <v>0</v>
      </c>
      <c r="H151" s="138">
        <f>+H59+H138+H149</f>
        <v>0</v>
      </c>
      <c r="I151" s="138">
        <f>+I59+I138+I149</f>
        <v>0</v>
      </c>
      <c r="J151" s="138">
        <f>+J59+J138+J149</f>
        <v>0</v>
      </c>
      <c r="L151" s="139">
        <f>+L59+L138+L149</f>
        <v>63.952081960000001</v>
      </c>
      <c r="N151" s="140">
        <f>+N59+N138+N149</f>
        <v>104.40122</v>
      </c>
      <c r="W151" s="84">
        <f>+W59+W138+W149</f>
        <v>5687.0859999999993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8"/>
  <sheetViews>
    <sheetView showGridLines="0" workbookViewId="0"/>
  </sheetViews>
  <sheetFormatPr defaultColWidth="9" defaultRowHeight="13.5"/>
  <cols>
    <col min="1" max="1" width="45.85546875" style="71" customWidth="1"/>
    <col min="2" max="2" width="14.140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5703125" style="71" customWidth="1"/>
    <col min="26" max="26" width="6.5703125" style="71" customWidth="1"/>
    <col min="27" max="27" width="24.42578125" style="71" customWidth="1"/>
    <col min="28" max="28" width="4.42578125" style="71" customWidth="1"/>
    <col min="29" max="29" width="8.42578125" style="71" customWidth="1"/>
    <col min="30" max="30" width="8.5703125" style="71" customWidth="1"/>
    <col min="31" max="37" width="9.140625" style="71" customWidth="1"/>
  </cols>
  <sheetData>
    <row r="1" spans="1:30" s="71" customFormat="1" ht="12.75">
      <c r="A1" s="75" t="s">
        <v>111</v>
      </c>
      <c r="B1" s="72"/>
      <c r="D1" s="72"/>
      <c r="E1" s="75" t="s">
        <v>112</v>
      </c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1:30" s="71" customFormat="1" ht="12.75">
      <c r="A2" s="75" t="s">
        <v>113</v>
      </c>
      <c r="B2" s="72"/>
      <c r="D2" s="72"/>
      <c r="E2" s="75" t="s">
        <v>114</v>
      </c>
      <c r="Z2" s="68" t="s">
        <v>11</v>
      </c>
      <c r="AA2" s="69" t="s">
        <v>64</v>
      </c>
      <c r="AB2" s="69" t="s">
        <v>13</v>
      </c>
      <c r="AC2" s="69"/>
      <c r="AD2" s="70"/>
    </row>
    <row r="3" spans="1:30" s="71" customFormat="1" ht="12.75">
      <c r="A3" s="75" t="s">
        <v>14</v>
      </c>
      <c r="B3" s="72"/>
      <c r="D3" s="72"/>
      <c r="E3" s="75" t="s">
        <v>115</v>
      </c>
      <c r="Z3" s="68" t="s">
        <v>15</v>
      </c>
      <c r="AA3" s="69" t="s">
        <v>65</v>
      </c>
      <c r="AB3" s="69" t="s">
        <v>13</v>
      </c>
      <c r="AC3" s="69" t="s">
        <v>17</v>
      </c>
      <c r="AD3" s="70" t="s">
        <v>18</v>
      </c>
    </row>
    <row r="4" spans="1:30" s="71" customFormat="1" ht="12.75">
      <c r="Z4" s="68" t="s">
        <v>19</v>
      </c>
      <c r="AA4" s="69" t="s">
        <v>66</v>
      </c>
      <c r="AB4" s="69" t="s">
        <v>13</v>
      </c>
      <c r="AC4" s="69"/>
      <c r="AD4" s="70"/>
    </row>
    <row r="5" spans="1:30" s="71" customFormat="1" ht="12.75">
      <c r="A5" s="75" t="s">
        <v>116</v>
      </c>
      <c r="Z5" s="68" t="s">
        <v>21</v>
      </c>
      <c r="AA5" s="69" t="s">
        <v>65</v>
      </c>
      <c r="AB5" s="69" t="s">
        <v>13</v>
      </c>
      <c r="AC5" s="69" t="s">
        <v>17</v>
      </c>
      <c r="AD5" s="70" t="s">
        <v>18</v>
      </c>
    </row>
    <row r="6" spans="1:30" s="71" customFormat="1" ht="12.75">
      <c r="A6" s="75" t="s">
        <v>117</v>
      </c>
    </row>
    <row r="7" spans="1:30" s="71" customFormat="1" ht="12.75">
      <c r="A7" s="75" t="s">
        <v>118</v>
      </c>
    </row>
    <row r="8" spans="1:30">
      <c r="A8" s="71" t="s">
        <v>119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1" t="s">
        <v>145</v>
      </c>
      <c r="B12" s="72">
        <f>Prehlad!H32</f>
        <v>0</v>
      </c>
      <c r="C12" s="72">
        <f>Prehlad!I32</f>
        <v>0</v>
      </c>
      <c r="D12" s="72">
        <f>Prehlad!J32</f>
        <v>0</v>
      </c>
      <c r="E12" s="73">
        <f>Prehlad!L32</f>
        <v>3.14119613</v>
      </c>
      <c r="F12" s="74">
        <f>Prehlad!N32</f>
        <v>0</v>
      </c>
      <c r="G12" s="74">
        <f>Prehlad!W32</f>
        <v>792.10699999999997</v>
      </c>
    </row>
    <row r="13" spans="1:30">
      <c r="A13" s="71" t="s">
        <v>187</v>
      </c>
      <c r="B13" s="72">
        <f>Prehlad!H57</f>
        <v>0</v>
      </c>
      <c r="C13" s="72">
        <f>Prehlad!I57</f>
        <v>0</v>
      </c>
      <c r="D13" s="72">
        <f>Prehlad!J57</f>
        <v>0</v>
      </c>
      <c r="E13" s="73">
        <f>Prehlad!L57</f>
        <v>17.466548580000001</v>
      </c>
      <c r="F13" s="74">
        <f>Prehlad!N57</f>
        <v>101.09322</v>
      </c>
      <c r="G13" s="74">
        <f>Prehlad!W57</f>
        <v>1762.2619999999997</v>
      </c>
    </row>
    <row r="14" spans="1:30">
      <c r="A14" s="71" t="s">
        <v>254</v>
      </c>
      <c r="B14" s="72">
        <f>Prehlad!H59</f>
        <v>0</v>
      </c>
      <c r="C14" s="72">
        <f>Prehlad!I59</f>
        <v>0</v>
      </c>
      <c r="D14" s="72">
        <f>Prehlad!J59</f>
        <v>0</v>
      </c>
      <c r="E14" s="73">
        <f>Prehlad!L59</f>
        <v>20.607744710000002</v>
      </c>
      <c r="F14" s="74">
        <f>Prehlad!N59</f>
        <v>101.09322</v>
      </c>
      <c r="G14" s="74">
        <f>Prehlad!W59</f>
        <v>2554.3689999999997</v>
      </c>
    </row>
    <row r="16" spans="1:30">
      <c r="A16" s="71" t="s">
        <v>256</v>
      </c>
      <c r="B16" s="72">
        <f>Prehlad!H75</f>
        <v>0</v>
      </c>
      <c r="C16" s="72">
        <f>Prehlad!I75</f>
        <v>0</v>
      </c>
      <c r="D16" s="72">
        <f>Prehlad!J75</f>
        <v>0</v>
      </c>
      <c r="E16" s="73">
        <f>Prehlad!L75</f>
        <v>8.7886179900000005</v>
      </c>
      <c r="F16" s="74">
        <f>Prehlad!N75</f>
        <v>0</v>
      </c>
      <c r="G16" s="74">
        <f>Prehlad!W75</f>
        <v>620.67700000000002</v>
      </c>
    </row>
    <row r="17" spans="1:7">
      <c r="A17" s="71" t="s">
        <v>286</v>
      </c>
      <c r="B17" s="72">
        <f>Prehlad!H98</f>
        <v>0</v>
      </c>
      <c r="C17" s="72">
        <f>Prehlad!I98</f>
        <v>0</v>
      </c>
      <c r="D17" s="72">
        <f>Prehlad!J98</f>
        <v>0</v>
      </c>
      <c r="E17" s="73">
        <f>Prehlad!L98</f>
        <v>5.8842144800000007</v>
      </c>
      <c r="F17" s="74">
        <f>Prehlad!N98</f>
        <v>3.3079999999999998</v>
      </c>
      <c r="G17" s="74">
        <f>Prehlad!W98</f>
        <v>1049.71</v>
      </c>
    </row>
    <row r="18" spans="1:7">
      <c r="A18" s="71" t="s">
        <v>334</v>
      </c>
      <c r="B18" s="72">
        <f>Prehlad!H118</f>
        <v>0</v>
      </c>
      <c r="C18" s="72">
        <f>Prehlad!I118</f>
        <v>0</v>
      </c>
      <c r="D18" s="72">
        <f>Prehlad!J118</f>
        <v>0</v>
      </c>
      <c r="E18" s="73">
        <f>Prehlad!L118</f>
        <v>27.724490809999999</v>
      </c>
      <c r="F18" s="74">
        <f>Prehlad!N118</f>
        <v>0</v>
      </c>
      <c r="G18" s="74">
        <f>Prehlad!W118</f>
        <v>1066.7470000000001</v>
      </c>
    </row>
    <row r="19" spans="1:7">
      <c r="A19" s="71" t="s">
        <v>364</v>
      </c>
      <c r="B19" s="72">
        <f>Prehlad!H126</f>
        <v>0</v>
      </c>
      <c r="C19" s="72">
        <f>Prehlad!I126</f>
        <v>0</v>
      </c>
      <c r="D19" s="72">
        <f>Prehlad!J126</f>
        <v>0</v>
      </c>
      <c r="E19" s="73">
        <f>Prehlad!L126</f>
        <v>4.6108080000000003E-2</v>
      </c>
      <c r="F19" s="74">
        <f>Prehlad!N126</f>
        <v>0</v>
      </c>
      <c r="G19" s="74">
        <f>Prehlad!W126</f>
        <v>75.129000000000005</v>
      </c>
    </row>
    <row r="20" spans="1:7">
      <c r="A20" s="71" t="s">
        <v>379</v>
      </c>
      <c r="B20" s="72">
        <f>Prehlad!H136</f>
        <v>0</v>
      </c>
      <c r="C20" s="72">
        <f>Prehlad!I136</f>
        <v>0</v>
      </c>
      <c r="D20" s="72">
        <f>Prehlad!J136</f>
        <v>0</v>
      </c>
      <c r="E20" s="73">
        <f>Prehlad!L136</f>
        <v>0.90090588999999999</v>
      </c>
      <c r="F20" s="74">
        <f>Prehlad!N136</f>
        <v>0</v>
      </c>
      <c r="G20" s="74">
        <f>Prehlad!W136</f>
        <v>320.45400000000001</v>
      </c>
    </row>
    <row r="21" spans="1:7">
      <c r="A21" s="71" t="s">
        <v>397</v>
      </c>
      <c r="B21" s="72">
        <f>Prehlad!H138</f>
        <v>0</v>
      </c>
      <c r="C21" s="72">
        <f>Prehlad!I138</f>
        <v>0</v>
      </c>
      <c r="D21" s="72">
        <f>Prehlad!J138</f>
        <v>0</v>
      </c>
      <c r="E21" s="73">
        <f>Prehlad!L138</f>
        <v>43.344337250000002</v>
      </c>
      <c r="F21" s="74">
        <f>Prehlad!N138</f>
        <v>3.3079999999999998</v>
      </c>
      <c r="G21" s="74">
        <f>Prehlad!W138</f>
        <v>3132.7170000000001</v>
      </c>
    </row>
    <row r="23" spans="1:7">
      <c r="A23" s="71" t="s">
        <v>399</v>
      </c>
      <c r="B23" s="72">
        <f>Prehlad!H143</f>
        <v>0</v>
      </c>
      <c r="C23" s="72">
        <f>Prehlad!I143</f>
        <v>0</v>
      </c>
      <c r="D23" s="72">
        <f>Prehlad!J143</f>
        <v>0</v>
      </c>
      <c r="E23" s="73">
        <f>Prehlad!L143</f>
        <v>0</v>
      </c>
      <c r="F23" s="74">
        <f>Prehlad!N143</f>
        <v>0</v>
      </c>
      <c r="G23" s="74">
        <f>Prehlad!W143</f>
        <v>0</v>
      </c>
    </row>
    <row r="24" spans="1:7">
      <c r="A24" s="71" t="s">
        <v>407</v>
      </c>
      <c r="B24" s="72">
        <f>Prehlad!H147</f>
        <v>0</v>
      </c>
      <c r="C24" s="72">
        <f>Prehlad!I147</f>
        <v>0</v>
      </c>
      <c r="D24" s="72">
        <f>Prehlad!J147</f>
        <v>0</v>
      </c>
      <c r="E24" s="73">
        <f>Prehlad!L147</f>
        <v>0</v>
      </c>
      <c r="F24" s="74">
        <f>Prehlad!N147</f>
        <v>0</v>
      </c>
      <c r="G24" s="74">
        <f>Prehlad!W147</f>
        <v>0</v>
      </c>
    </row>
    <row r="25" spans="1:7">
      <c r="A25" s="71" t="s">
        <v>413</v>
      </c>
      <c r="B25" s="72">
        <f>Prehlad!H149</f>
        <v>0</v>
      </c>
      <c r="C25" s="72">
        <f>Prehlad!I149</f>
        <v>0</v>
      </c>
      <c r="D25" s="72">
        <f>Prehlad!J149</f>
        <v>0</v>
      </c>
      <c r="E25" s="73">
        <f>Prehlad!L149</f>
        <v>0</v>
      </c>
      <c r="F25" s="74">
        <f>Prehlad!N149</f>
        <v>0</v>
      </c>
      <c r="G25" s="74">
        <f>Prehlad!W149</f>
        <v>0</v>
      </c>
    </row>
    <row r="28" spans="1:7">
      <c r="A28" s="71" t="s">
        <v>414</v>
      </c>
      <c r="B28" s="72">
        <f>Prehlad!H151</f>
        <v>0</v>
      </c>
      <c r="C28" s="72">
        <f>Prehlad!I151</f>
        <v>0</v>
      </c>
      <c r="D28" s="72">
        <f>Prehlad!J151</f>
        <v>0</v>
      </c>
      <c r="E28" s="73">
        <f>Prehlad!L151</f>
        <v>63.952081960000001</v>
      </c>
      <c r="F28" s="74">
        <f>Prehlad!N151</f>
        <v>104.40122</v>
      </c>
      <c r="G28" s="74">
        <f>Prehlad!W151</f>
        <v>5687.0859999999993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29"/>
  <sheetViews>
    <sheetView showGridLines="0" tabSelected="1" workbookViewId="0">
      <selection activeCell="Q16" sqref="Q16"/>
    </sheetView>
  </sheetViews>
  <sheetFormatPr defaultColWidth="9.140625" defaultRowHeight="13.5"/>
  <cols>
    <col min="1" max="1" width="0.5703125" style="1" customWidth="1"/>
    <col min="2" max="2" width="3.5703125" style="1" customWidth="1"/>
    <col min="3" max="3" width="6.85546875" style="1" customWidth="1"/>
    <col min="4" max="6" width="14" style="1" customWidth="1"/>
    <col min="7" max="7" width="3.85546875" style="1" customWidth="1"/>
    <col min="8" max="8" width="22.5703125" style="1" customWidth="1"/>
    <col min="9" max="9" width="14" style="1" customWidth="1"/>
    <col min="10" max="10" width="4.42578125" style="1" customWidth="1"/>
    <col min="11" max="11" width="19.5703125" style="1" customWidth="1"/>
    <col min="12" max="12" width="9.5703125" style="1" customWidth="1"/>
    <col min="13" max="13" width="14" style="1" customWidth="1"/>
    <col min="14" max="14" width="0.5703125" style="1" customWidth="1"/>
    <col min="15" max="15" width="1.42578125" style="1" customWidth="1"/>
    <col min="16" max="23" width="9.140625" style="1"/>
    <col min="24" max="25" width="5.5703125" style="1" customWidth="1"/>
    <col min="26" max="26" width="6.5703125" style="1" customWidth="1"/>
    <col min="27" max="27" width="21.42578125" style="1" customWidth="1"/>
    <col min="28" max="28" width="4.42578125" style="1" customWidth="1"/>
    <col min="29" max="29" width="8.42578125" style="1" customWidth="1"/>
    <col min="30" max="30" width="8.5703125" style="1" customWidth="1"/>
    <col min="31" max="1025" width="9.140625" style="1"/>
  </cols>
  <sheetData>
    <row r="1" spans="2:30" ht="28.5" customHeight="1">
      <c r="B1" s="2" t="s">
        <v>120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2:30" ht="18" customHeight="1">
      <c r="B2" s="4" t="s">
        <v>121</v>
      </c>
      <c r="C2" s="5"/>
      <c r="D2" s="5"/>
      <c r="E2" s="5"/>
      <c r="F2" s="5"/>
      <c r="G2" s="6" t="s">
        <v>68</v>
      </c>
      <c r="H2" s="5" t="s">
        <v>122</v>
      </c>
      <c r="I2" s="5"/>
      <c r="J2" s="6" t="s">
        <v>69</v>
      </c>
      <c r="K2" s="5"/>
      <c r="L2" s="5"/>
      <c r="M2" s="49"/>
      <c r="Z2" s="68" t="s">
        <v>11</v>
      </c>
      <c r="AA2" s="69" t="s">
        <v>70</v>
      </c>
      <c r="AB2" s="69" t="s">
        <v>13</v>
      </c>
      <c r="AC2" s="69"/>
      <c r="AD2" s="70"/>
    </row>
    <row r="3" spans="2:30" ht="18" customHeight="1">
      <c r="B3" s="7" t="s">
        <v>123</v>
      </c>
      <c r="C3" s="8"/>
      <c r="D3" s="8"/>
      <c r="E3" s="8"/>
      <c r="F3" s="8"/>
      <c r="G3" s="9" t="s">
        <v>124</v>
      </c>
      <c r="H3" s="8"/>
      <c r="I3" s="8"/>
      <c r="J3" s="9" t="s">
        <v>71</v>
      </c>
      <c r="K3" s="8" t="s">
        <v>125</v>
      </c>
      <c r="L3" s="8"/>
      <c r="M3" s="50"/>
      <c r="Z3" s="68" t="s">
        <v>15</v>
      </c>
      <c r="AA3" s="69" t="s">
        <v>72</v>
      </c>
      <c r="AB3" s="69" t="s">
        <v>13</v>
      </c>
      <c r="AC3" s="69" t="s">
        <v>17</v>
      </c>
      <c r="AD3" s="70" t="s">
        <v>18</v>
      </c>
    </row>
    <row r="4" spans="2:30" ht="18" customHeight="1">
      <c r="B4" s="10" t="s">
        <v>126</v>
      </c>
      <c r="C4" s="11"/>
      <c r="D4" s="11"/>
      <c r="E4" s="11"/>
      <c r="F4" s="11"/>
      <c r="G4" s="12"/>
      <c r="H4" s="11"/>
      <c r="I4" s="11"/>
      <c r="J4" s="12" t="s">
        <v>73</v>
      </c>
      <c r="K4" s="149">
        <v>44439</v>
      </c>
      <c r="L4" s="11" t="s">
        <v>74</v>
      </c>
      <c r="M4" s="51"/>
      <c r="Z4" s="68" t="s">
        <v>19</v>
      </c>
      <c r="AA4" s="69" t="s">
        <v>75</v>
      </c>
      <c r="AB4" s="69" t="s">
        <v>13</v>
      </c>
      <c r="AC4" s="69"/>
      <c r="AD4" s="70"/>
    </row>
    <row r="5" spans="2:30" ht="18" customHeight="1">
      <c r="B5" s="4" t="s">
        <v>76</v>
      </c>
      <c r="C5" s="5"/>
      <c r="D5" s="5" t="s">
        <v>127</v>
      </c>
      <c r="E5" s="5"/>
      <c r="F5" s="5"/>
      <c r="G5" s="13" t="s">
        <v>128</v>
      </c>
      <c r="H5" s="5"/>
      <c r="I5" s="5"/>
      <c r="J5" s="5" t="s">
        <v>77</v>
      </c>
      <c r="K5" s="5"/>
      <c r="L5" s="5" t="s">
        <v>78</v>
      </c>
      <c r="M5" s="49"/>
      <c r="Z5" s="68" t="s">
        <v>21</v>
      </c>
      <c r="AA5" s="69" t="s">
        <v>72</v>
      </c>
      <c r="AB5" s="69" t="s">
        <v>13</v>
      </c>
      <c r="AC5" s="69" t="s">
        <v>17</v>
      </c>
      <c r="AD5" s="70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50"/>
    </row>
    <row r="7" spans="2:30" ht="18" customHeight="1">
      <c r="B7" s="10" t="s">
        <v>80</v>
      </c>
      <c r="C7" s="11"/>
      <c r="D7" s="11" t="s">
        <v>415</v>
      </c>
      <c r="E7" s="11"/>
      <c r="F7" s="11"/>
      <c r="G7" s="15" t="s">
        <v>128</v>
      </c>
      <c r="H7" s="11"/>
      <c r="I7" s="11"/>
      <c r="J7" s="11" t="s">
        <v>77</v>
      </c>
      <c r="K7" s="11"/>
      <c r="L7" s="11" t="s">
        <v>78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53" t="s">
        <v>86</v>
      </c>
      <c r="I10" s="153"/>
      <c r="J10" s="27" t="s">
        <v>87</v>
      </c>
      <c r="K10" s="153" t="s">
        <v>88</v>
      </c>
      <c r="L10" s="153"/>
      <c r="M10" s="153"/>
    </row>
    <row r="11" spans="2:30" ht="18" customHeight="1">
      <c r="B11" s="31">
        <v>1</v>
      </c>
      <c r="C11" s="32" t="s">
        <v>89</v>
      </c>
      <c r="D11" s="119">
        <f>Prehlad!H59</f>
        <v>0</v>
      </c>
      <c r="E11" s="119">
        <f>Prehlad!I59</f>
        <v>0</v>
      </c>
      <c r="F11" s="120">
        <f>D11+E11</f>
        <v>0</v>
      </c>
      <c r="G11" s="31">
        <v>6</v>
      </c>
      <c r="H11" s="32" t="s">
        <v>129</v>
      </c>
      <c r="I11" s="120">
        <v>0</v>
      </c>
      <c r="J11" s="31">
        <v>11</v>
      </c>
      <c r="K11" s="54" t="s">
        <v>132</v>
      </c>
      <c r="L11" s="55">
        <v>0</v>
      </c>
      <c r="M11" s="120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21">
        <f>Prehlad!H138</f>
        <v>0</v>
      </c>
      <c r="E12" s="121">
        <f>Prehlad!I138</f>
        <v>0</v>
      </c>
      <c r="F12" s="120">
        <f>D12+E12</f>
        <v>0</v>
      </c>
      <c r="G12" s="33">
        <v>7</v>
      </c>
      <c r="H12" s="34" t="s">
        <v>130</v>
      </c>
      <c r="I12" s="122">
        <v>0</v>
      </c>
      <c r="J12" s="33">
        <v>12</v>
      </c>
      <c r="K12" s="56" t="s">
        <v>133</v>
      </c>
      <c r="L12" s="57">
        <v>0</v>
      </c>
      <c r="M12" s="122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21">
        <f>Prehlad!H149</f>
        <v>0</v>
      </c>
      <c r="E13" s="121">
        <f>Prehlad!I149</f>
        <v>0</v>
      </c>
      <c r="F13" s="120">
        <f>D13+E13</f>
        <v>0</v>
      </c>
      <c r="G13" s="33">
        <v>8</v>
      </c>
      <c r="H13" s="34" t="s">
        <v>131</v>
      </c>
      <c r="I13" s="122">
        <v>0</v>
      </c>
      <c r="J13" s="33">
        <v>13</v>
      </c>
      <c r="K13" s="56" t="s">
        <v>134</v>
      </c>
      <c r="L13" s="57">
        <v>0</v>
      </c>
      <c r="M13" s="122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21"/>
      <c r="E14" s="121"/>
      <c r="F14" s="123">
        <f>D14+E14</f>
        <v>0</v>
      </c>
      <c r="G14" s="33">
        <v>9</v>
      </c>
      <c r="H14" s="34" t="s">
        <v>2</v>
      </c>
      <c r="I14" s="122">
        <v>0</v>
      </c>
      <c r="J14" s="33">
        <v>14</v>
      </c>
      <c r="K14" s="56" t="s">
        <v>2</v>
      </c>
      <c r="L14" s="57">
        <v>0</v>
      </c>
      <c r="M14" s="122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94</v>
      </c>
      <c r="I15" s="126">
        <f>SUM(I11:I14)</f>
        <v>0</v>
      </c>
      <c r="J15" s="35">
        <v>15</v>
      </c>
      <c r="K15" s="58"/>
      <c r="L15" s="59" t="s">
        <v>95</v>
      </c>
      <c r="M15" s="126">
        <f>SUM(M11:M14)</f>
        <v>0</v>
      </c>
    </row>
    <row r="16" spans="2:30" ht="18" customHeight="1">
      <c r="B16" s="152" t="s">
        <v>96</v>
      </c>
      <c r="C16" s="152"/>
      <c r="D16" s="152"/>
      <c r="E16" s="152"/>
      <c r="F16" s="39"/>
      <c r="G16" s="154" t="s">
        <v>97</v>
      </c>
      <c r="H16" s="154"/>
      <c r="I16" s="154"/>
      <c r="J16" s="27" t="s">
        <v>98</v>
      </c>
      <c r="K16" s="153" t="s">
        <v>99</v>
      </c>
      <c r="L16" s="153"/>
      <c r="M16" s="153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43"/>
      <c r="I17" s="60"/>
      <c r="J17" s="33">
        <v>16</v>
      </c>
      <c r="K17" s="56" t="s">
        <v>102</v>
      </c>
      <c r="L17" s="61"/>
      <c r="M17" s="122">
        <v>0</v>
      </c>
    </row>
    <row r="18" spans="2:13" ht="18" customHeight="1">
      <c r="B18" s="44"/>
      <c r="C18" s="43" t="s">
        <v>103</v>
      </c>
      <c r="D18" s="43"/>
      <c r="E18" s="43"/>
      <c r="F18" s="45"/>
      <c r="G18" s="44"/>
      <c r="H18" s="43" t="s">
        <v>100</v>
      </c>
      <c r="I18" s="60"/>
      <c r="J18" s="33">
        <v>17</v>
      </c>
      <c r="K18" s="56" t="s">
        <v>135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136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101</v>
      </c>
      <c r="I20" s="60"/>
      <c r="J20" s="33">
        <v>19</v>
      </c>
      <c r="K20" s="56" t="s">
        <v>2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103</v>
      </c>
      <c r="I21" s="60"/>
      <c r="J21" s="35">
        <v>20</v>
      </c>
      <c r="K21" s="58"/>
      <c r="L21" s="59" t="s">
        <v>104</v>
      </c>
      <c r="M21" s="126">
        <f>SUM(M17:M20)</f>
        <v>0</v>
      </c>
    </row>
    <row r="22" spans="2:13" ht="18" customHeight="1">
      <c r="B22" s="152" t="s">
        <v>105</v>
      </c>
      <c r="C22" s="152"/>
      <c r="D22" s="152"/>
      <c r="E22" s="152"/>
      <c r="F22" s="39"/>
      <c r="G22" s="40"/>
      <c r="H22" s="43"/>
      <c r="I22" s="60"/>
      <c r="J22" s="27" t="s">
        <v>106</v>
      </c>
      <c r="K22" s="153" t="s">
        <v>107</v>
      </c>
      <c r="L22" s="153"/>
      <c r="M22" s="153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43"/>
      <c r="I23" s="60"/>
      <c r="J23" s="31">
        <v>21</v>
      </c>
      <c r="K23" s="54"/>
      <c r="L23" s="62" t="s">
        <v>108</v>
      </c>
      <c r="M23" s="120">
        <f>ROUND(F15,2)+I15+M15+M21</f>
        <v>0</v>
      </c>
    </row>
    <row r="24" spans="2:13" ht="18" customHeight="1">
      <c r="B24" s="44"/>
      <c r="C24" s="43" t="s">
        <v>103</v>
      </c>
      <c r="D24" s="43"/>
      <c r="E24" s="43"/>
      <c r="F24" s="45"/>
      <c r="G24" s="40"/>
      <c r="H24" s="43"/>
      <c r="I24" s="60"/>
      <c r="J24" s="33">
        <v>22</v>
      </c>
      <c r="K24" s="56" t="s">
        <v>137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138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109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110</v>
      </c>
      <c r="K27" s="65" t="s">
        <v>139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Kutlák Matúš</cp:lastModifiedBy>
  <cp:revision>2</cp:revision>
  <cp:lastPrinted>2019-05-20T14:23:00Z</cp:lastPrinted>
  <dcterms:created xsi:type="dcterms:W3CDTF">1999-04-06T07:39:00Z</dcterms:created>
  <dcterms:modified xsi:type="dcterms:W3CDTF">2021-12-09T12:01:34Z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