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Holčíkovce MK\VO\E mail\"/>
    </mc:Choice>
  </mc:AlternateContent>
  <xr:revisionPtr revIDLastSave="0" documentId="13_ncr:1_{BB8A8F83-E0AA-4403-B422-2295BCCC30B5}" xr6:coauthVersionLast="47" xr6:coauthVersionMax="47" xr10:uidLastSave="{00000000-0000-0000-0000-000000000000}"/>
  <bookViews>
    <workbookView xWindow="28680" yWindow="-120" windowWidth="29040" windowHeight="15840" xr2:uid="{0D17F5E2-6E9B-4BD3-9E35-518C03996CCB}"/>
  </bookViews>
  <sheets>
    <sheet name="Rekapitulácia" sheetId="1" r:id="rId1"/>
    <sheet name="Krycí list stavby" sheetId="2" r:id="rId2"/>
    <sheet name="SO 15564" sheetId="3" r:id="rId3"/>
    <sheet name="SO 15565" sheetId="4" r:id="rId4"/>
    <sheet name="SO 15567" sheetId="5" r:id="rId5"/>
  </sheets>
  <definedNames>
    <definedName name="_xlnm.Print_Area" localSheetId="2">'SO 15564'!$B$2:$V$91</definedName>
    <definedName name="_xlnm.Print_Area" localSheetId="3">'SO 15565'!$B$2:$V$110</definedName>
    <definedName name="_xlnm.Print_Area" localSheetId="4">'SO 15567'!$B$2:$V$99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E18" i="2"/>
  <c r="D18" i="2"/>
  <c r="C18" i="2"/>
  <c r="E17" i="2"/>
  <c r="D17" i="2"/>
  <c r="C17" i="2"/>
  <c r="E16" i="2"/>
  <c r="D16" i="2"/>
  <c r="C16" i="2"/>
  <c r="C15" i="2"/>
  <c r="F10" i="1"/>
  <c r="I15" i="2" s="1"/>
  <c r="I19" i="2" s="1"/>
  <c r="E10" i="1"/>
  <c r="I16" i="2" s="1"/>
  <c r="D10" i="1"/>
  <c r="E9" i="1"/>
  <c r="E8" i="1"/>
  <c r="E7" i="1"/>
  <c r="K9" i="1"/>
  <c r="H29" i="5"/>
  <c r="P29" i="5" s="1"/>
  <c r="P16" i="5"/>
  <c r="Z99" i="5"/>
  <c r="V98" i="5"/>
  <c r="I59" i="5" s="1"/>
  <c r="E58" i="5"/>
  <c r="V96" i="5"/>
  <c r="I58" i="5" s="1"/>
  <c r="L96" i="5"/>
  <c r="K95" i="5"/>
  <c r="J95" i="5"/>
  <c r="S95" i="5"/>
  <c r="S96" i="5" s="1"/>
  <c r="H58" i="5" s="1"/>
  <c r="M95" i="5"/>
  <c r="M96" i="5" s="1"/>
  <c r="F58" i="5" s="1"/>
  <c r="I95" i="5"/>
  <c r="I96" i="5" s="1"/>
  <c r="G58" i="5" s="1"/>
  <c r="I57" i="5"/>
  <c r="E57" i="5"/>
  <c r="V92" i="5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S92" i="5" s="1"/>
  <c r="H57" i="5" s="1"/>
  <c r="M86" i="5"/>
  <c r="I86" i="5"/>
  <c r="K85" i="5"/>
  <c r="J85" i="5"/>
  <c r="S85" i="5"/>
  <c r="M85" i="5"/>
  <c r="I85" i="5"/>
  <c r="K84" i="5"/>
  <c r="J84" i="5"/>
  <c r="S84" i="5"/>
  <c r="M84" i="5"/>
  <c r="I84" i="5"/>
  <c r="I92" i="5" s="1"/>
  <c r="G57" i="5" s="1"/>
  <c r="I56" i="5"/>
  <c r="V81" i="5"/>
  <c r="V99" i="5" s="1"/>
  <c r="I61" i="5" s="1"/>
  <c r="L81" i="5"/>
  <c r="E56" i="5" s="1"/>
  <c r="K80" i="5"/>
  <c r="J80" i="5"/>
  <c r="S80" i="5"/>
  <c r="M80" i="5"/>
  <c r="I80" i="5"/>
  <c r="K79" i="5"/>
  <c r="J79" i="5"/>
  <c r="S79" i="5"/>
  <c r="M79" i="5"/>
  <c r="I79" i="5"/>
  <c r="K78" i="5"/>
  <c r="K99" i="5" s="1"/>
  <c r="J78" i="5"/>
  <c r="S78" i="5"/>
  <c r="S81" i="5" s="1"/>
  <c r="M78" i="5"/>
  <c r="I78" i="5"/>
  <c r="P19" i="5"/>
  <c r="K8" i="1"/>
  <c r="P29" i="4"/>
  <c r="H29" i="4"/>
  <c r="P16" i="4"/>
  <c r="P19" i="4" s="1"/>
  <c r="Z110" i="4"/>
  <c r="V109" i="4"/>
  <c r="I60" i="4" s="1"/>
  <c r="F59" i="4"/>
  <c r="E59" i="4"/>
  <c r="V107" i="4"/>
  <c r="I59" i="4" s="1"/>
  <c r="M107" i="4"/>
  <c r="L107" i="4"/>
  <c r="K106" i="4"/>
  <c r="J106" i="4"/>
  <c r="S106" i="4"/>
  <c r="S107" i="4" s="1"/>
  <c r="H59" i="4" s="1"/>
  <c r="M106" i="4"/>
  <c r="I106" i="4"/>
  <c r="I107" i="4" s="1"/>
  <c r="G59" i="4" s="1"/>
  <c r="I58" i="4"/>
  <c r="E58" i="4"/>
  <c r="V103" i="4"/>
  <c r="L103" i="4"/>
  <c r="K102" i="4"/>
  <c r="J102" i="4"/>
  <c r="S102" i="4"/>
  <c r="M102" i="4"/>
  <c r="I102" i="4"/>
  <c r="K101" i="4"/>
  <c r="J101" i="4"/>
  <c r="S101" i="4"/>
  <c r="M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M98" i="4"/>
  <c r="I98" i="4"/>
  <c r="K97" i="4"/>
  <c r="J97" i="4"/>
  <c r="S97" i="4"/>
  <c r="S103" i="4" s="1"/>
  <c r="H58" i="4" s="1"/>
  <c r="M97" i="4"/>
  <c r="I97" i="4"/>
  <c r="K96" i="4"/>
  <c r="J96" i="4"/>
  <c r="S96" i="4"/>
  <c r="M96" i="4"/>
  <c r="I96" i="4"/>
  <c r="K95" i="4"/>
  <c r="J95" i="4"/>
  <c r="S95" i="4"/>
  <c r="M95" i="4"/>
  <c r="I95" i="4"/>
  <c r="K94" i="4"/>
  <c r="J94" i="4"/>
  <c r="S94" i="4"/>
  <c r="M94" i="4"/>
  <c r="I94" i="4"/>
  <c r="K93" i="4"/>
  <c r="J93" i="4"/>
  <c r="S93" i="4"/>
  <c r="M93" i="4"/>
  <c r="I93" i="4"/>
  <c r="I57" i="4"/>
  <c r="V90" i="4"/>
  <c r="L90" i="4"/>
  <c r="E57" i="4" s="1"/>
  <c r="K89" i="4"/>
  <c r="J89" i="4"/>
  <c r="S89" i="4"/>
  <c r="M89" i="4"/>
  <c r="I89" i="4"/>
  <c r="K88" i="4"/>
  <c r="J88" i="4"/>
  <c r="S88" i="4"/>
  <c r="M88" i="4"/>
  <c r="I88" i="4"/>
  <c r="K87" i="4"/>
  <c r="J87" i="4"/>
  <c r="S87" i="4"/>
  <c r="M87" i="4"/>
  <c r="I87" i="4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S90" i="4" s="1"/>
  <c r="H57" i="4" s="1"/>
  <c r="M84" i="4"/>
  <c r="I84" i="4"/>
  <c r="I90" i="4" s="1"/>
  <c r="G57" i="4" s="1"/>
  <c r="I56" i="4"/>
  <c r="V81" i="4"/>
  <c r="V110" i="4" s="1"/>
  <c r="I62" i="4" s="1"/>
  <c r="L81" i="4"/>
  <c r="L109" i="4" s="1"/>
  <c r="K80" i="4"/>
  <c r="J80" i="4"/>
  <c r="S80" i="4"/>
  <c r="M80" i="4"/>
  <c r="I80" i="4"/>
  <c r="K79" i="4"/>
  <c r="K110" i="4" s="1"/>
  <c r="J79" i="4"/>
  <c r="S79" i="4"/>
  <c r="M79" i="4"/>
  <c r="M81" i="4" s="1"/>
  <c r="F56" i="4" s="1"/>
  <c r="I79" i="4"/>
  <c r="I81" i="4" s="1"/>
  <c r="G56" i="4" s="1"/>
  <c r="K7" i="1"/>
  <c r="H29" i="3"/>
  <c r="P29" i="3" s="1"/>
  <c r="P16" i="3"/>
  <c r="Z91" i="3"/>
  <c r="V88" i="3"/>
  <c r="I58" i="3" s="1"/>
  <c r="L88" i="3"/>
  <c r="E58" i="3" s="1"/>
  <c r="K87" i="3"/>
  <c r="J87" i="3"/>
  <c r="S87" i="3"/>
  <c r="S88" i="3" s="1"/>
  <c r="H58" i="3" s="1"/>
  <c r="M87" i="3"/>
  <c r="M88" i="3" s="1"/>
  <c r="F58" i="3" s="1"/>
  <c r="I87" i="3"/>
  <c r="I88" i="3" s="1"/>
  <c r="G58" i="3" s="1"/>
  <c r="I57" i="3"/>
  <c r="V84" i="3"/>
  <c r="L84" i="3"/>
  <c r="E57" i="3" s="1"/>
  <c r="K83" i="3"/>
  <c r="J83" i="3"/>
  <c r="S83" i="3"/>
  <c r="S84" i="3" s="1"/>
  <c r="H57" i="3" s="1"/>
  <c r="M83" i="3"/>
  <c r="M84" i="3" s="1"/>
  <c r="F57" i="3" s="1"/>
  <c r="I83" i="3"/>
  <c r="I84" i="3" s="1"/>
  <c r="G57" i="3" s="1"/>
  <c r="E56" i="3"/>
  <c r="V80" i="3"/>
  <c r="L80" i="3"/>
  <c r="K79" i="3"/>
  <c r="J79" i="3"/>
  <c r="S79" i="3"/>
  <c r="M79" i="3"/>
  <c r="I79" i="3"/>
  <c r="K78" i="3"/>
  <c r="K91" i="3" s="1"/>
  <c r="J78" i="3"/>
  <c r="S78" i="3"/>
  <c r="M78" i="3"/>
  <c r="I78" i="3"/>
  <c r="P19" i="3"/>
  <c r="M92" i="5" l="1"/>
  <c r="F57" i="5" s="1"/>
  <c r="I81" i="5"/>
  <c r="G56" i="5" s="1"/>
  <c r="I103" i="4"/>
  <c r="G58" i="4" s="1"/>
  <c r="M103" i="4"/>
  <c r="F58" i="4" s="1"/>
  <c r="M90" i="4"/>
  <c r="F57" i="4" s="1"/>
  <c r="H56" i="5"/>
  <c r="S98" i="5"/>
  <c r="H59" i="5" s="1"/>
  <c r="M81" i="5"/>
  <c r="F56" i="5" s="1"/>
  <c r="L98" i="5"/>
  <c r="L110" i="4"/>
  <c r="E62" i="4" s="1"/>
  <c r="E60" i="4"/>
  <c r="C15" i="4" s="1"/>
  <c r="I109" i="4"/>
  <c r="G60" i="4" s="1"/>
  <c r="E15" i="4" s="1"/>
  <c r="S81" i="4"/>
  <c r="H56" i="4" s="1"/>
  <c r="S109" i="4"/>
  <c r="H60" i="4" s="1"/>
  <c r="E56" i="4"/>
  <c r="L91" i="3"/>
  <c r="E61" i="3" s="1"/>
  <c r="C15" i="3"/>
  <c r="I56" i="3"/>
  <c r="L90" i="3"/>
  <c r="E59" i="3" s="1"/>
  <c r="M80" i="3"/>
  <c r="F56" i="3" s="1"/>
  <c r="I80" i="3"/>
  <c r="G56" i="3" s="1"/>
  <c r="S80" i="3"/>
  <c r="H56" i="3" s="1"/>
  <c r="V90" i="3"/>
  <c r="I59" i="3" s="1"/>
  <c r="I98" i="5" l="1"/>
  <c r="G59" i="5" s="1"/>
  <c r="E15" i="5" s="1"/>
  <c r="P23" i="5" s="1"/>
  <c r="M109" i="4"/>
  <c r="M90" i="3"/>
  <c r="F59" i="3" s="1"/>
  <c r="D15" i="3" s="1"/>
  <c r="M91" i="3"/>
  <c r="F61" i="3" s="1"/>
  <c r="E59" i="5"/>
  <c r="C15" i="5" s="1"/>
  <c r="L99" i="5"/>
  <c r="E61" i="5" s="1"/>
  <c r="I99" i="5"/>
  <c r="M98" i="5"/>
  <c r="F59" i="5" s="1"/>
  <c r="D15" i="5" s="1"/>
  <c r="S99" i="5"/>
  <c r="H61" i="5" s="1"/>
  <c r="E22" i="5"/>
  <c r="E21" i="5"/>
  <c r="E19" i="5"/>
  <c r="P23" i="4"/>
  <c r="E23" i="4"/>
  <c r="E21" i="4"/>
  <c r="P21" i="4"/>
  <c r="P22" i="4"/>
  <c r="E19" i="4"/>
  <c r="E22" i="4"/>
  <c r="I110" i="4"/>
  <c r="S110" i="4"/>
  <c r="H62" i="4" s="1"/>
  <c r="S90" i="3"/>
  <c r="H59" i="3" s="1"/>
  <c r="I90" i="3"/>
  <c r="G59" i="3" s="1"/>
  <c r="E15" i="3" s="1"/>
  <c r="E15" i="2" s="1"/>
  <c r="E19" i="2" s="1"/>
  <c r="V91" i="3"/>
  <c r="I61" i="3" s="1"/>
  <c r="P25" i="4" l="1"/>
  <c r="P21" i="5"/>
  <c r="P22" i="5"/>
  <c r="G61" i="5"/>
  <c r="B9" i="1"/>
  <c r="E23" i="5"/>
  <c r="P25" i="5" s="1"/>
  <c r="G62" i="4"/>
  <c r="B8" i="1"/>
  <c r="P27" i="4"/>
  <c r="C8" i="1"/>
  <c r="F60" i="4"/>
  <c r="D15" i="4" s="1"/>
  <c r="D15" i="2" s="1"/>
  <c r="M110" i="4"/>
  <c r="F62" i="4" s="1"/>
  <c r="I91" i="3"/>
  <c r="M99" i="5"/>
  <c r="F61" i="5" s="1"/>
  <c r="S91" i="3"/>
  <c r="H61" i="3" s="1"/>
  <c r="P21" i="3"/>
  <c r="I21" i="2" s="1"/>
  <c r="P23" i="3"/>
  <c r="I23" i="2" s="1"/>
  <c r="P22" i="3"/>
  <c r="I22" i="2" s="1"/>
  <c r="E21" i="3"/>
  <c r="E21" i="2" s="1"/>
  <c r="E19" i="3"/>
  <c r="E22" i="3"/>
  <c r="E22" i="2" s="1"/>
  <c r="E23" i="3"/>
  <c r="E23" i="2" s="1"/>
  <c r="C9" i="1" l="1"/>
  <c r="P27" i="5"/>
  <c r="G9" i="1"/>
  <c r="H28" i="4"/>
  <c r="P28" i="4" s="1"/>
  <c r="P30" i="4" s="1"/>
  <c r="G8" i="1"/>
  <c r="I25" i="2"/>
  <c r="I27" i="2" s="1"/>
  <c r="G61" i="3"/>
  <c r="B7" i="1"/>
  <c r="P25" i="3"/>
  <c r="H28" i="5" l="1"/>
  <c r="P28" i="5" s="1"/>
  <c r="P30" i="5" s="1"/>
  <c r="B10" i="1"/>
  <c r="P27" i="3"/>
  <c r="C7" i="1"/>
  <c r="C10" i="1" s="1"/>
  <c r="H28" i="3" l="1"/>
  <c r="P28" i="3" s="1"/>
  <c r="P30" i="3" s="1"/>
  <c r="G7" i="1"/>
  <c r="G10" i="1" s="1"/>
  <c r="B11" i="1" l="1"/>
  <c r="B12" i="1" s="1"/>
  <c r="G12" i="1" l="1"/>
  <c r="H29" i="2"/>
  <c r="I29" i="2" s="1"/>
  <c r="G11" i="1"/>
  <c r="H28" i="2"/>
  <c r="I28" i="2" s="1"/>
  <c r="I30" i="2" l="1"/>
  <c r="G13" i="1"/>
</calcChain>
</file>

<file path=xl/sharedStrings.xml><?xml version="1.0" encoding="utf-8"?>
<sst xmlns="http://schemas.openxmlformats.org/spreadsheetml/2006/main" count="487" uniqueCount="134">
  <si>
    <t>Rekapitulácia rozpočtu</t>
  </si>
  <si>
    <t>Stavba Trkonštrukcia miestnych komunikácií v obci Holčíkovce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</si>
  <si>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</si>
  <si>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</si>
  <si>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</si>
  <si>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</si>
  <si>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</si>
  <si>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</si>
  <si>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</si>
  <si>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</si>
  <si>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</si>
  <si>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</si>
  <si>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Vetva ,,A´´</t>
  </si>
  <si>
    <t>Vetva ,,B´´</t>
  </si>
  <si>
    <t>Vetva ,,C´´</t>
  </si>
  <si>
    <t>Krycí list rozpočtu</t>
  </si>
  <si>
    <t>Objekt Vetva ,,A´´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</si>
  <si>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</si>
  <si>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</si>
  <si>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</si>
  <si>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</si>
  <si>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</si>
  <si>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18. 1. 2022</t>
  </si>
  <si>
    <t>Odberateľ: Obec Holčíkovce</t>
  </si>
  <si>
    <t>Projektant: Ing. Ľubomír Hrabčák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</si>
  <si>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</si>
  <si>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</si>
  <si>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</si>
  <si>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</si>
  <si>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</si>
  <si>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</si>
  <si>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</si>
  <si>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</si>
  <si>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</si>
  <si>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</si>
  <si>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</si>
  <si>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</si>
  <si>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</si>
  <si>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</si>
  <si>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</si>
  <si>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</si>
  <si>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</si>
  <si>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</si>
  <si>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</si>
  <si>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</si>
  <si>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</si>
  <si>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</si>
  <si>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</si>
  <si>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</si>
  <si>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</si>
  <si>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</si>
  <si>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</si>
  <si>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</si>
  <si>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</si>
  <si>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</si>
  <si>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</si>
  <si>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</si>
  <si>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</si>
  <si>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18. 1. 2022</t>
  </si>
  <si>
    <t>Prehľad rozpočtových nákladov</t>
  </si>
  <si>
    <t>Práce HSV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</si>
  <si>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</si>
  <si>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</si>
  <si>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</si>
  <si>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</si>
  <si>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</si>
  <si>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</si>
  <si>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</si>
  <si>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</si>
  <si>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</si>
  <si>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</si>
  <si>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</si>
  <si>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</si>
  <si>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</si>
  <si>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</si>
  <si>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</si>
  <si>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</si>
  <si>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Trkonštrukcia miestnych komunikácií v obci Holčíkovce</t>
  </si>
  <si>
    <t>573231107.S</t>
  </si>
  <si>
    <t xml:space="preserve">Postrek asfaltový spojovací bez posypu kamenivom z cestnej emulzie v množstve 0,50 kg/m2   </t>
  </si>
  <si>
    <t>m2</t>
  </si>
  <si>
    <t>577134141.S</t>
  </si>
  <si>
    <t xml:space="preserve">Asfaltový betón vrstva obrusná AC 8 O v pruhu š. nad 3 m z modifik. asfaltu tr. II, po zhutnení hr. 40 mm   </t>
  </si>
  <si>
    <t>938908411.S</t>
  </si>
  <si>
    <t xml:space="preserve">Očistenie povrchu krytu alebo podkladu asfaltového, betónového alebo dláždeného tlakom vody   </t>
  </si>
  <si>
    <t>998225111.S</t>
  </si>
  <si>
    <t xml:space="preserve">Presun hmôt pre pozemnú komunikáciu a letisko s krytom asfaltovým akejkoľvek dĺžky objektu   </t>
  </si>
  <si>
    <t>t</t>
  </si>
  <si>
    <t>Objekt Vetva ,,B´´</t>
  </si>
  <si>
    <t xml:space="preserve">   ZEMNÉ PRÁCE</t>
  </si>
  <si>
    <t>113307225.S</t>
  </si>
  <si>
    <t xml:space="preserve">Odstránenie podkladu v ploche nad 200 m2 z kameniva hrubého drveného, hr. 400 do 500mm,  -0,72000t   </t>
  </si>
  <si>
    <t>181101102.S</t>
  </si>
  <si>
    <t xml:space="preserve">Úprava pláne v zárezoch v hornine 1-4 so zhutnením   </t>
  </si>
  <si>
    <t>564271111.S</t>
  </si>
  <si>
    <t xml:space="preserve">Podklad alebo podsyp zo štrkopiesku s rozprestretím, vlhčením a zhutnením, po zhutnení hr. 250 mm   </t>
  </si>
  <si>
    <t>564750211.S</t>
  </si>
  <si>
    <t xml:space="preserve">Podklad alebo kryt z kameniva hrubého drveného veľ. 4-32 mm s rozprestretím a zhutnením hr. 150 mm   </t>
  </si>
  <si>
    <t>565141220</t>
  </si>
  <si>
    <t xml:space="preserve">Podklad z asfaltového betónu AC 32 P s rozprestretím a zhutnením v pruhu š. nad 3 m, po zhutnení hr. 60 mm   </t>
  </si>
  <si>
    <t>565171221.S</t>
  </si>
  <si>
    <t xml:space="preserve">Podklad z asfaltového betónu AC 22 P s rozprestretím a zhutnením v pruhu š. nad 3 m, po zhutnení hr. 100 mm   </t>
  </si>
  <si>
    <t>914001111.S</t>
  </si>
  <si>
    <t xml:space="preserve">Osadenie a montáž cestnej zvislej dopravnej značky na stĺpik, stĺp, konzolu alebo objekt   </t>
  </si>
  <si>
    <t>ks</t>
  </si>
  <si>
    <t>404410033900</t>
  </si>
  <si>
    <t xml:space="preserve">Dopravná značka ZDZ, Zn lisovaná, V2, RA2, P3, E2, SP1   </t>
  </si>
  <si>
    <t>404440000100.S</t>
  </si>
  <si>
    <t xml:space="preserve">Úchyt na stĺpik, d 60 mm, križový, Zn   </t>
  </si>
  <si>
    <t>404490008600.S</t>
  </si>
  <si>
    <t xml:space="preserve">Krytka stĺpika, d 60 mm, plastová   </t>
  </si>
  <si>
    <t>404490008401</t>
  </si>
  <si>
    <t xml:space="preserve">Stĺpik Zn, d 60 mm, pre dopravné značky, dĺ.3,5m   </t>
  </si>
  <si>
    <t>915711212.S</t>
  </si>
  <si>
    <t xml:space="preserve">Vodorovné dopravné značenie striekané farbou deliacich čiar súvislých šírky 125 mm biela retroreflexná   </t>
  </si>
  <si>
    <t>m</t>
  </si>
  <si>
    <t>915791111.S</t>
  </si>
  <si>
    <t xml:space="preserve">Predznačenie pre značenie striekané farbou z náterových hmôt deliace čiary, vodiace prúžky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</si>
  <si>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</si>
  <si>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</si>
  <si>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</si>
  <si>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</si>
  <si>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Objekt Vetva ,,C´´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</si>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</sst>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8" fillId="0" borderId="0" xfId="0" applyFont="1"/>
    <xf numFmtId="164" fontId="6" fillId="0" borderId="14" xfId="0" applyNumberFormat="1" applyFont="1" applyFill="1" applyBorder="1"/>
    <xf numFmtId="0" fontId="19" fillId="0" borderId="0" xfId="0" applyFont="1" applyAlignment="1">
      <alignment wrapText="1"/>
    </xf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left" wrapText="1"/>
    </xf>
    <xf numFmtId="166" fontId="19" fillId="0" borderId="0" xfId="0" applyNumberFormat="1" applyFont="1"/>
    <xf numFmtId="166" fontId="19" fillId="0" borderId="105" xfId="0" applyNumberFormat="1" applyFont="1" applyBorder="1"/>
    <xf numFmtId="0" fontId="19" fillId="0" borderId="44" xfId="0" applyFont="1" applyBorder="1" applyAlignment="1">
      <alignment wrapText="1"/>
    </xf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49" xfId="0" applyFont="1" applyFill="1" applyBorder="1"/>
    <xf numFmtId="0" fontId="1" fillId="0" borderId="76" xfId="0" applyFont="1" applyFill="1" applyBorder="1"/>
    <xf numFmtId="0" fontId="1" fillId="0" borderId="3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6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4" fillId="0" borderId="109" xfId="0" applyFont="1" applyBorder="1"/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4C66-5EE0-4BA7-82DE-5B2E69EF050A}">
  <dimension ref="A1:Z13"/>
  <sheetViews>
    <sheetView tabSelected="1" workbookViewId="0">
      <selection activeCell="A13" sqref="A13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8" t="s">
        <v>0</v>
      </c>
      <c r="B2" s="279"/>
      <c r="C2" s="279"/>
      <c r="D2" s="279"/>
      <c r="E2" s="279"/>
      <c r="F2" s="5" t="s">
        <v>2</v>
      </c>
      <c r="G2" s="5"/>
    </row>
    <row r="3" spans="1:26" x14ac:dyDescent="0.3">
      <c r="A3" s="280" t="s">
        <v>1</v>
      </c>
      <c r="B3" s="280"/>
      <c r="C3" s="280"/>
      <c r="D3" s="280"/>
      <c r="E3" s="280"/>
      <c r="F3" s="6" t="s">
        <v>3</v>
      </c>
      <c r="G3" s="6" t="s">
        <v>4</v>
      </c>
    </row>
    <row r="4" spans="1:26" x14ac:dyDescent="0.3">
      <c r="A4" s="280"/>
      <c r="B4" s="280"/>
      <c r="C4" s="280"/>
      <c r="D4" s="280"/>
      <c r="E4" s="280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20">
        <f>'SO 15564'!I91-Rekapitulácia!D7</f>
        <v>0</v>
      </c>
      <c r="C7" s="220">
        <f>'SO 15564'!P25</f>
        <v>0</v>
      </c>
      <c r="D7" s="220">
        <v>0</v>
      </c>
      <c r="E7" s="220">
        <f>'SO 15564'!P16</f>
        <v>0</v>
      </c>
      <c r="F7" s="220">
        <v>0</v>
      </c>
      <c r="G7" s="220">
        <f>B7+C7+D7+E7+F7</f>
        <v>0</v>
      </c>
      <c r="K7">
        <f>'SO 15564'!K91</f>
        <v>0</v>
      </c>
      <c r="Q7">
        <v>30.126000000000001</v>
      </c>
    </row>
    <row r="8" spans="1:26" x14ac:dyDescent="0.3">
      <c r="A8" s="2" t="s">
        <v>13</v>
      </c>
      <c r="B8" s="220">
        <f>'SO 15565'!I110-Rekapitulácia!D8</f>
        <v>0</v>
      </c>
      <c r="C8" s="220">
        <f>'SO 15565'!P25</f>
        <v>0</v>
      </c>
      <c r="D8" s="220">
        <v>0</v>
      </c>
      <c r="E8" s="220">
        <f>'SO 15565'!P16</f>
        <v>0</v>
      </c>
      <c r="F8" s="220">
        <v>0</v>
      </c>
      <c r="G8" s="220">
        <f>B8+C8+D8+E8+F8</f>
        <v>0</v>
      </c>
      <c r="K8">
        <f>'SO 15565'!K110</f>
        <v>0</v>
      </c>
      <c r="Q8">
        <v>30.126000000000001</v>
      </c>
    </row>
    <row r="9" spans="1:26" x14ac:dyDescent="0.3">
      <c r="A9" s="2" t="s">
        <v>14</v>
      </c>
      <c r="B9" s="222">
        <f>'SO 15567'!I99-Rekapitulácia!D9</f>
        <v>0</v>
      </c>
      <c r="C9" s="222">
        <f>'SO 15567'!P25</f>
        <v>0</v>
      </c>
      <c r="D9" s="222">
        <v>0</v>
      </c>
      <c r="E9" s="222">
        <f>'SO 15567'!P16</f>
        <v>0</v>
      </c>
      <c r="F9" s="222">
        <v>0</v>
      </c>
      <c r="G9" s="222">
        <f>B9+C9+D9+E9+F9</f>
        <v>0</v>
      </c>
      <c r="K9">
        <f>'SO 15567'!K99</f>
        <v>0</v>
      </c>
      <c r="Q9">
        <v>30.126000000000001</v>
      </c>
    </row>
    <row r="10" spans="1:26" x14ac:dyDescent="0.3">
      <c r="A10" s="225" t="s">
        <v>123</v>
      </c>
      <c r="B10" s="226">
        <f>SUM(B7:B9)</f>
        <v>0</v>
      </c>
      <c r="C10" s="226">
        <f>SUM(C7:C9)</f>
        <v>0</v>
      </c>
      <c r="D10" s="226">
        <f>SUM(D7:D9)</f>
        <v>0</v>
      </c>
      <c r="E10" s="226">
        <f>SUM(E7:E9)</f>
        <v>0</v>
      </c>
      <c r="F10" s="226">
        <f>SUM(F7:F9)</f>
        <v>0</v>
      </c>
      <c r="G10" s="226">
        <f>SUM(G7:G9)-SUM(Z7:Z9)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3" t="s">
        <v>124</v>
      </c>
      <c r="B11" s="224">
        <f>G10-SUM(Rekapitulácia!K7:'Rekapitulácia'!K9)*1</f>
        <v>0</v>
      </c>
      <c r="C11" s="224"/>
      <c r="D11" s="224"/>
      <c r="E11" s="224"/>
      <c r="F11" s="224"/>
      <c r="G11" s="224">
        <f>ROUND(((ROUND(B11,2)*20)/100),2)*1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x14ac:dyDescent="0.3">
      <c r="A12" s="4" t="s">
        <v>125</v>
      </c>
      <c r="B12" s="221">
        <f>(G10-B11)</f>
        <v>0</v>
      </c>
      <c r="C12" s="221"/>
      <c r="D12" s="221"/>
      <c r="E12" s="221"/>
      <c r="F12" s="221"/>
      <c r="G12" s="221">
        <f>ROUND(((ROUND(B12,2)*0)/100),2)</f>
        <v>0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26" x14ac:dyDescent="0.3">
      <c r="A13" s="227" t="s">
        <v>126</v>
      </c>
      <c r="B13" s="228"/>
      <c r="C13" s="228"/>
      <c r="D13" s="228"/>
      <c r="E13" s="228"/>
      <c r="F13" s="228"/>
      <c r="G13" s="228">
        <f>SUM(G10:G12)</f>
        <v>0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D17D-8E24-49FF-90C6-1C29A0648765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332031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3" t="s">
        <v>127</v>
      </c>
      <c r="C2" s="284"/>
      <c r="D2" s="284"/>
      <c r="E2" s="284"/>
      <c r="F2" s="284"/>
      <c r="G2" s="284"/>
      <c r="H2" s="284"/>
      <c r="I2" s="284"/>
      <c r="J2" s="285"/>
      <c r="K2" s="270"/>
      <c r="L2" s="270"/>
      <c r="M2" s="270"/>
      <c r="N2" s="270"/>
      <c r="O2" s="270"/>
      <c r="P2" s="153"/>
    </row>
    <row r="3" spans="1:23" ht="18" customHeight="1" x14ac:dyDescent="0.3">
      <c r="A3" s="1"/>
      <c r="B3" s="286" t="s">
        <v>1</v>
      </c>
      <c r="C3" s="287"/>
      <c r="D3" s="287"/>
      <c r="E3" s="287"/>
      <c r="F3" s="287"/>
      <c r="G3" s="288"/>
      <c r="H3" s="288"/>
      <c r="I3" s="288"/>
      <c r="J3" s="289"/>
      <c r="K3" s="270"/>
      <c r="L3" s="270"/>
      <c r="M3" s="270"/>
      <c r="N3" s="270"/>
      <c r="O3" s="270"/>
      <c r="P3" s="153"/>
    </row>
    <row r="4" spans="1:23" ht="18" customHeight="1" x14ac:dyDescent="0.3">
      <c r="A4" s="1"/>
      <c r="B4" s="238"/>
      <c r="C4" s="229"/>
      <c r="D4" s="229"/>
      <c r="E4" s="229"/>
      <c r="F4" s="239" t="s">
        <v>17</v>
      </c>
      <c r="G4" s="229"/>
      <c r="H4" s="229"/>
      <c r="I4" s="229"/>
      <c r="J4" s="273"/>
      <c r="K4" s="270"/>
      <c r="L4" s="270"/>
      <c r="M4" s="270"/>
      <c r="N4" s="270"/>
      <c r="O4" s="270"/>
      <c r="P4" s="153"/>
    </row>
    <row r="5" spans="1:23" ht="18" customHeight="1" x14ac:dyDescent="0.3">
      <c r="A5" s="1"/>
      <c r="B5" s="237"/>
      <c r="C5" s="229"/>
      <c r="D5" s="229"/>
      <c r="E5" s="229"/>
      <c r="F5" s="239" t="s">
        <v>18</v>
      </c>
      <c r="G5" s="229"/>
      <c r="H5" s="229"/>
      <c r="I5" s="229"/>
      <c r="J5" s="273"/>
      <c r="K5" s="270"/>
      <c r="L5" s="270"/>
      <c r="M5" s="270"/>
      <c r="N5" s="270"/>
      <c r="O5" s="270"/>
      <c r="P5" s="153"/>
    </row>
    <row r="6" spans="1:23" ht="18" customHeight="1" x14ac:dyDescent="0.3">
      <c r="A6" s="1"/>
      <c r="B6" s="240" t="s">
        <v>19</v>
      </c>
      <c r="C6" s="229"/>
      <c r="D6" s="239" t="s">
        <v>20</v>
      </c>
      <c r="E6" s="229"/>
      <c r="F6" s="239" t="s">
        <v>21</v>
      </c>
      <c r="G6" s="239" t="s">
        <v>22</v>
      </c>
      <c r="H6" s="229"/>
      <c r="I6" s="229"/>
      <c r="J6" s="273"/>
      <c r="K6" s="270"/>
      <c r="L6" s="270"/>
      <c r="M6" s="270"/>
      <c r="N6" s="270"/>
      <c r="O6" s="270"/>
      <c r="P6" s="153"/>
    </row>
    <row r="7" spans="1:23" ht="19.95" customHeight="1" x14ac:dyDescent="0.3">
      <c r="A7" s="1"/>
      <c r="B7" s="290" t="s">
        <v>23</v>
      </c>
      <c r="C7" s="291"/>
      <c r="D7" s="291"/>
      <c r="E7" s="291"/>
      <c r="F7" s="291"/>
      <c r="G7" s="291"/>
      <c r="H7" s="291"/>
      <c r="I7" s="241"/>
      <c r="J7" s="274"/>
      <c r="K7" s="270"/>
      <c r="L7" s="270"/>
      <c r="M7" s="270"/>
      <c r="N7" s="270"/>
      <c r="O7" s="270"/>
      <c r="P7" s="153"/>
    </row>
    <row r="8" spans="1:23" ht="18" customHeight="1" x14ac:dyDescent="0.3">
      <c r="A8" s="1"/>
      <c r="B8" s="240" t="s">
        <v>26</v>
      </c>
      <c r="C8" s="229"/>
      <c r="D8" s="229"/>
      <c r="E8" s="229"/>
      <c r="F8" s="239" t="s">
        <v>27</v>
      </c>
      <c r="G8" s="229"/>
      <c r="H8" s="229"/>
      <c r="I8" s="229"/>
      <c r="J8" s="273"/>
      <c r="K8" s="270"/>
      <c r="L8" s="270"/>
      <c r="M8" s="270"/>
      <c r="N8" s="270"/>
      <c r="O8" s="270"/>
      <c r="P8" s="153"/>
    </row>
    <row r="9" spans="1:23" ht="19.95" customHeight="1" x14ac:dyDescent="0.3">
      <c r="A9" s="1"/>
      <c r="B9" s="290" t="s">
        <v>24</v>
      </c>
      <c r="C9" s="291"/>
      <c r="D9" s="291"/>
      <c r="E9" s="291"/>
      <c r="F9" s="291"/>
      <c r="G9" s="291"/>
      <c r="H9" s="291"/>
      <c r="I9" s="241"/>
      <c r="J9" s="274"/>
      <c r="K9" s="270"/>
      <c r="L9" s="270"/>
      <c r="M9" s="270"/>
      <c r="N9" s="270"/>
      <c r="O9" s="270"/>
      <c r="P9" s="153"/>
    </row>
    <row r="10" spans="1:23" ht="18" customHeight="1" x14ac:dyDescent="0.3">
      <c r="A10" s="1"/>
      <c r="B10" s="240" t="s">
        <v>26</v>
      </c>
      <c r="C10" s="229"/>
      <c r="D10" s="229"/>
      <c r="E10" s="229"/>
      <c r="F10" s="239" t="s">
        <v>27</v>
      </c>
      <c r="G10" s="229"/>
      <c r="H10" s="229"/>
      <c r="I10" s="229"/>
      <c r="J10" s="273"/>
      <c r="K10" s="270"/>
      <c r="L10" s="270"/>
      <c r="M10" s="270"/>
      <c r="N10" s="270"/>
      <c r="O10" s="270"/>
      <c r="P10" s="153"/>
    </row>
    <row r="11" spans="1:23" ht="19.95" customHeight="1" x14ac:dyDescent="0.3">
      <c r="A11" s="1"/>
      <c r="B11" s="290" t="s">
        <v>25</v>
      </c>
      <c r="C11" s="291"/>
      <c r="D11" s="291"/>
      <c r="E11" s="291"/>
      <c r="F11" s="291"/>
      <c r="G11" s="291"/>
      <c r="H11" s="291"/>
      <c r="I11" s="241"/>
      <c r="J11" s="274"/>
      <c r="K11" s="270"/>
      <c r="L11" s="270"/>
      <c r="M11" s="270"/>
      <c r="N11" s="270"/>
      <c r="O11" s="270"/>
      <c r="P11" s="153"/>
    </row>
    <row r="12" spans="1:23" ht="18" customHeight="1" x14ac:dyDescent="0.3">
      <c r="A12" s="1"/>
      <c r="B12" s="240" t="s">
        <v>26</v>
      </c>
      <c r="C12" s="229"/>
      <c r="D12" s="229"/>
      <c r="E12" s="229"/>
      <c r="F12" s="239" t="s">
        <v>27</v>
      </c>
      <c r="G12" s="229"/>
      <c r="H12" s="229"/>
      <c r="I12" s="229"/>
      <c r="J12" s="273"/>
      <c r="K12" s="270"/>
      <c r="L12" s="270"/>
      <c r="M12" s="270"/>
      <c r="N12" s="270"/>
      <c r="O12" s="270"/>
      <c r="P12" s="153"/>
    </row>
    <row r="13" spans="1:23" ht="18" customHeight="1" x14ac:dyDescent="0.3">
      <c r="A13" s="1"/>
      <c r="B13" s="236"/>
      <c r="C13" s="127"/>
      <c r="D13" s="127"/>
      <c r="E13" s="127"/>
      <c r="F13" s="127"/>
      <c r="G13" s="127"/>
      <c r="H13" s="127"/>
      <c r="I13" s="127"/>
      <c r="J13" s="275"/>
      <c r="K13" s="270"/>
      <c r="L13" s="270"/>
      <c r="M13" s="270"/>
      <c r="N13" s="270"/>
      <c r="O13" s="270"/>
      <c r="P13" s="153"/>
    </row>
    <row r="14" spans="1:23" ht="18" customHeight="1" x14ac:dyDescent="0.3">
      <c r="A14" s="1"/>
      <c r="B14" s="246" t="s">
        <v>6</v>
      </c>
      <c r="C14" s="254" t="s">
        <v>49</v>
      </c>
      <c r="D14" s="250" t="s">
        <v>50</v>
      </c>
      <c r="E14" s="244" t="s">
        <v>51</v>
      </c>
      <c r="F14" s="281" t="s">
        <v>33</v>
      </c>
      <c r="G14" s="282"/>
      <c r="H14" s="234"/>
      <c r="I14" s="242"/>
      <c r="J14" s="276"/>
      <c r="K14" s="270"/>
      <c r="L14" s="270"/>
      <c r="M14" s="270"/>
      <c r="N14" s="270"/>
      <c r="O14" s="270"/>
      <c r="P14" s="153"/>
    </row>
    <row r="15" spans="1:23" ht="18" customHeight="1" x14ac:dyDescent="0.3">
      <c r="A15" s="1"/>
      <c r="B15" s="204" t="s">
        <v>28</v>
      </c>
      <c r="C15" s="255">
        <f>'SO 15564'!C15+'SO 15565'!C15+'SO 15567'!C15</f>
        <v>0</v>
      </c>
      <c r="D15" s="251">
        <f>'SO 15564'!D15+'SO 15565'!D15+'SO 15567'!D15</f>
        <v>0</v>
      </c>
      <c r="E15" s="243">
        <f>'SO 15564'!E15+'SO 15565'!E15+'SO 15567'!E15</f>
        <v>0</v>
      </c>
      <c r="F15" s="294" t="s">
        <v>34</v>
      </c>
      <c r="G15" s="295"/>
      <c r="H15" s="232"/>
      <c r="I15" s="258">
        <f>Rekapitulácia!F10</f>
        <v>0</v>
      </c>
      <c r="J15" s="193"/>
      <c r="K15" s="270"/>
      <c r="L15" s="270"/>
      <c r="M15" s="270"/>
      <c r="N15" s="270"/>
      <c r="O15" s="270"/>
      <c r="P15" s="153"/>
    </row>
    <row r="16" spans="1:23" ht="18" customHeight="1" x14ac:dyDescent="0.3">
      <c r="A16" s="1"/>
      <c r="B16" s="246" t="s">
        <v>29</v>
      </c>
      <c r="C16" s="262">
        <f>'SO 15564'!C16+'SO 15565'!C16+'SO 15567'!C16</f>
        <v>0</v>
      </c>
      <c r="D16" s="263">
        <f>'SO 15564'!D16+'SO 15565'!D16+'SO 15567'!D16</f>
        <v>0</v>
      </c>
      <c r="E16" s="248">
        <f>'SO 15564'!E16+'SO 15565'!E16+'SO 15567'!E16</f>
        <v>0</v>
      </c>
      <c r="F16" s="296" t="s">
        <v>35</v>
      </c>
      <c r="G16" s="282"/>
      <c r="H16" s="235"/>
      <c r="I16" s="264">
        <f>Rekapitulácia!E10</f>
        <v>0</v>
      </c>
      <c r="J16" s="276"/>
      <c r="K16" s="270"/>
      <c r="L16" s="270"/>
      <c r="M16" s="270"/>
      <c r="N16" s="270"/>
      <c r="O16" s="270"/>
      <c r="P16" s="153"/>
    </row>
    <row r="17" spans="1:23" ht="18" customHeight="1" x14ac:dyDescent="0.3">
      <c r="A17" s="1"/>
      <c r="B17" s="204" t="s">
        <v>30</v>
      </c>
      <c r="C17" s="255">
        <f>'SO 15564'!C17+'SO 15565'!C17+'SO 15567'!C17</f>
        <v>0</v>
      </c>
      <c r="D17" s="251">
        <f>'SO 15564'!D17+'SO 15565'!D17+'SO 15567'!D17</f>
        <v>0</v>
      </c>
      <c r="E17" s="243">
        <f>'SO 15564'!E17+'SO 15565'!E17+'SO 15567'!E17</f>
        <v>0</v>
      </c>
      <c r="F17" s="297" t="s">
        <v>36</v>
      </c>
      <c r="G17" s="298"/>
      <c r="H17" s="233"/>
      <c r="I17" s="258">
        <f>Rekapitulácia!D10</f>
        <v>0</v>
      </c>
      <c r="J17" s="193"/>
      <c r="K17" s="270"/>
      <c r="L17" s="270"/>
      <c r="M17" s="270"/>
      <c r="N17" s="270"/>
      <c r="O17" s="270"/>
      <c r="P17" s="153"/>
    </row>
    <row r="18" spans="1:23" ht="18" customHeight="1" x14ac:dyDescent="0.3">
      <c r="A18" s="1"/>
      <c r="B18" s="240" t="s">
        <v>31</v>
      </c>
      <c r="C18" s="256">
        <f>'SO 15564'!C18+'SO 15565'!C18+'SO 15567'!C18</f>
        <v>0</v>
      </c>
      <c r="D18" s="252">
        <f>'SO 15564'!D18+'SO 15565'!D18+'SO 15567'!D18</f>
        <v>0</v>
      </c>
      <c r="E18" s="230">
        <f>'SO 15564'!E18+'SO 15565'!E18+'SO 15567'!E18</f>
        <v>0</v>
      </c>
      <c r="F18" s="299"/>
      <c r="G18" s="300"/>
      <c r="H18" s="231"/>
      <c r="I18" s="259"/>
      <c r="J18" s="273"/>
      <c r="K18" s="270"/>
      <c r="L18" s="270"/>
      <c r="M18" s="270"/>
      <c r="N18" s="270"/>
      <c r="O18" s="270"/>
      <c r="P18" s="153"/>
    </row>
    <row r="19" spans="1:23" ht="18" customHeight="1" x14ac:dyDescent="0.3">
      <c r="A19" s="1"/>
      <c r="B19" s="240" t="s">
        <v>32</v>
      </c>
      <c r="C19" s="257"/>
      <c r="D19" s="253"/>
      <c r="E19" s="245">
        <f>SUM(E15:E18)</f>
        <v>0</v>
      </c>
      <c r="F19" s="301" t="s">
        <v>32</v>
      </c>
      <c r="G19" s="302"/>
      <c r="H19" s="231"/>
      <c r="I19" s="260">
        <f>SUM(I15:I18)</f>
        <v>0</v>
      </c>
      <c r="J19" s="273"/>
      <c r="K19" s="270"/>
      <c r="L19" s="270"/>
      <c r="M19" s="270"/>
      <c r="N19" s="270"/>
      <c r="O19" s="270"/>
      <c r="P19" s="153"/>
    </row>
    <row r="20" spans="1:23" ht="18" customHeight="1" x14ac:dyDescent="0.3">
      <c r="A20" s="1"/>
      <c r="B20" s="246" t="s">
        <v>42</v>
      </c>
      <c r="C20" s="249"/>
      <c r="D20" s="249"/>
      <c r="E20" s="265"/>
      <c r="F20" s="292" t="s">
        <v>42</v>
      </c>
      <c r="G20" s="282"/>
      <c r="H20" s="235"/>
      <c r="I20" s="261"/>
      <c r="J20" s="276"/>
      <c r="K20" s="270"/>
      <c r="L20" s="270"/>
      <c r="M20" s="270"/>
      <c r="N20" s="270"/>
      <c r="O20" s="270"/>
      <c r="P20" s="153"/>
    </row>
    <row r="21" spans="1:23" ht="18" customHeight="1" x14ac:dyDescent="0.3">
      <c r="A21" s="1"/>
      <c r="B21" s="204" t="s">
        <v>128</v>
      </c>
      <c r="C21" s="233"/>
      <c r="D21" s="233"/>
      <c r="E21" s="243">
        <f>'SO 15564'!E21+'SO 15565'!E21+'SO 15567'!E21</f>
        <v>0</v>
      </c>
      <c r="F21" s="303" t="s">
        <v>131</v>
      </c>
      <c r="G21" s="300"/>
      <c r="H21" s="233"/>
      <c r="I21" s="258">
        <f>'SO 15564'!P21+'SO 15565'!P21+'SO 15567'!P21</f>
        <v>0</v>
      </c>
      <c r="J21" s="193"/>
      <c r="K21" s="270"/>
      <c r="L21" s="270"/>
      <c r="M21" s="270"/>
      <c r="N21" s="270"/>
      <c r="O21" s="270"/>
      <c r="P21" s="153"/>
    </row>
    <row r="22" spans="1:23" ht="18" customHeight="1" x14ac:dyDescent="0.3">
      <c r="A22" s="1"/>
      <c r="B22" s="240" t="s">
        <v>129</v>
      </c>
      <c r="C22" s="231"/>
      <c r="D22" s="231"/>
      <c r="E22" s="230">
        <f>'SO 15564'!E22+'SO 15565'!E22+'SO 15567'!E22</f>
        <v>0</v>
      </c>
      <c r="F22" s="303" t="s">
        <v>132</v>
      </c>
      <c r="G22" s="300"/>
      <c r="H22" s="231"/>
      <c r="I22" s="259">
        <f>'SO 15564'!P22+'SO 15565'!P22+'SO 15567'!P22</f>
        <v>0</v>
      </c>
      <c r="J22" s="273"/>
      <c r="K22" s="270"/>
      <c r="L22" s="270"/>
      <c r="M22" s="270"/>
      <c r="N22" s="270"/>
      <c r="O22" s="270"/>
      <c r="P22" s="153"/>
      <c r="V22" s="53"/>
      <c r="W22" s="53"/>
    </row>
    <row r="23" spans="1:23" ht="18" customHeight="1" x14ac:dyDescent="0.3">
      <c r="A23" s="1"/>
      <c r="B23" s="240" t="s">
        <v>130</v>
      </c>
      <c r="C23" s="231"/>
      <c r="D23" s="231"/>
      <c r="E23" s="230">
        <f>'SO 15564'!E23+'SO 15565'!E23+'SO 15567'!E23</f>
        <v>0</v>
      </c>
      <c r="F23" s="303" t="s">
        <v>133</v>
      </c>
      <c r="G23" s="300"/>
      <c r="H23" s="231"/>
      <c r="I23" s="259">
        <f>'SO 15564'!P23+'SO 15565'!P23+'SO 15567'!P23</f>
        <v>0</v>
      </c>
      <c r="J23" s="273"/>
      <c r="K23" s="270"/>
      <c r="L23" s="270"/>
      <c r="M23" s="270"/>
      <c r="N23" s="270"/>
      <c r="O23" s="270"/>
      <c r="P23" s="153"/>
      <c r="V23" s="53"/>
      <c r="W23" s="53"/>
    </row>
    <row r="24" spans="1:23" ht="18" customHeight="1" x14ac:dyDescent="0.3">
      <c r="A24" s="1"/>
      <c r="B24" s="237"/>
      <c r="C24" s="231"/>
      <c r="D24" s="231"/>
      <c r="E24" s="231"/>
      <c r="F24" s="304"/>
      <c r="G24" s="300"/>
      <c r="H24" s="231"/>
      <c r="I24" s="237"/>
      <c r="J24" s="273"/>
      <c r="K24" s="270"/>
      <c r="L24" s="270"/>
      <c r="M24" s="270"/>
      <c r="N24" s="270"/>
      <c r="O24" s="270"/>
      <c r="P24" s="153"/>
      <c r="V24" s="53"/>
      <c r="W24" s="53"/>
    </row>
    <row r="25" spans="1:23" ht="18" customHeight="1" x14ac:dyDescent="0.3">
      <c r="A25" s="1"/>
      <c r="B25" s="240"/>
      <c r="C25" s="231"/>
      <c r="D25" s="231"/>
      <c r="E25" s="231"/>
      <c r="F25" s="305" t="s">
        <v>32</v>
      </c>
      <c r="G25" s="306"/>
      <c r="H25" s="231"/>
      <c r="I25" s="260">
        <f>SUM(E21:E24)+SUM(I21:I24)</f>
        <v>0</v>
      </c>
      <c r="J25" s="273"/>
      <c r="K25" s="270"/>
      <c r="L25" s="270"/>
      <c r="M25" s="270"/>
      <c r="N25" s="270"/>
      <c r="O25" s="270"/>
      <c r="P25" s="153"/>
    </row>
    <row r="26" spans="1:23" ht="18" customHeight="1" x14ac:dyDescent="0.3">
      <c r="A26" s="1"/>
      <c r="B26" s="203" t="s">
        <v>54</v>
      </c>
      <c r="C26" s="132"/>
      <c r="D26" s="132"/>
      <c r="E26" s="267"/>
      <c r="F26" s="292" t="s">
        <v>37</v>
      </c>
      <c r="G26" s="293"/>
      <c r="H26" s="132"/>
      <c r="I26" s="236"/>
      <c r="J26" s="275"/>
      <c r="K26" s="270"/>
      <c r="L26" s="270"/>
      <c r="M26" s="270"/>
      <c r="N26" s="270"/>
      <c r="O26" s="270"/>
      <c r="P26" s="153"/>
    </row>
    <row r="27" spans="1:23" ht="18" customHeight="1" x14ac:dyDescent="0.3">
      <c r="A27" s="1"/>
      <c r="B27" s="200"/>
      <c r="C27" s="1"/>
      <c r="D27" s="1"/>
      <c r="E27" s="268"/>
      <c r="F27" s="307" t="s">
        <v>38</v>
      </c>
      <c r="G27" s="308"/>
      <c r="H27" s="133"/>
      <c r="I27" s="258">
        <f>E19+I19+I25</f>
        <v>0</v>
      </c>
      <c r="J27" s="193"/>
      <c r="K27" s="270"/>
      <c r="L27" s="270"/>
      <c r="M27" s="270"/>
      <c r="N27" s="270"/>
      <c r="O27" s="270"/>
      <c r="P27" s="153"/>
    </row>
    <row r="28" spans="1:23" ht="18" customHeight="1" x14ac:dyDescent="0.3">
      <c r="A28" s="1"/>
      <c r="B28" s="200"/>
      <c r="C28" s="1"/>
      <c r="D28" s="1"/>
      <c r="E28" s="268"/>
      <c r="F28" s="309" t="s">
        <v>39</v>
      </c>
      <c r="G28" s="310"/>
      <c r="H28" s="248">
        <f>Rekapitulácia!B11</f>
        <v>0</v>
      </c>
      <c r="I28" s="246">
        <f>ROUND(((ROUND(H28,2)*20)/100),2)*1</f>
        <v>0</v>
      </c>
      <c r="J28" s="276"/>
      <c r="K28" s="270"/>
      <c r="L28" s="270"/>
      <c r="M28" s="270"/>
      <c r="N28" s="270"/>
      <c r="O28" s="270"/>
      <c r="P28" s="152"/>
    </row>
    <row r="29" spans="1:23" ht="18" customHeight="1" x14ac:dyDescent="0.3">
      <c r="A29" s="1"/>
      <c r="B29" s="200"/>
      <c r="C29" s="1"/>
      <c r="D29" s="1"/>
      <c r="E29" s="268"/>
      <c r="F29" s="311" t="s">
        <v>40</v>
      </c>
      <c r="G29" s="312"/>
      <c r="H29" s="243">
        <f>Rekapitulácia!B12</f>
        <v>0</v>
      </c>
      <c r="I29" s="204">
        <f>ROUND(((ROUND(H29,2)*0)/100),2)</f>
        <v>0</v>
      </c>
      <c r="J29" s="193"/>
      <c r="K29" s="270"/>
      <c r="L29" s="270"/>
      <c r="M29" s="270"/>
      <c r="N29" s="270"/>
      <c r="O29" s="270"/>
      <c r="P29" s="152"/>
    </row>
    <row r="30" spans="1:23" ht="18" customHeight="1" x14ac:dyDescent="0.3">
      <c r="A30" s="1"/>
      <c r="B30" s="200"/>
      <c r="C30" s="1"/>
      <c r="D30" s="1"/>
      <c r="E30" s="268"/>
      <c r="F30" s="309" t="s">
        <v>41</v>
      </c>
      <c r="G30" s="310"/>
      <c r="H30" s="235"/>
      <c r="I30" s="266">
        <f>SUM(I27:I29)</f>
        <v>0</v>
      </c>
      <c r="J30" s="276"/>
      <c r="K30" s="270"/>
      <c r="L30" s="270"/>
      <c r="M30" s="270"/>
      <c r="N30" s="270"/>
      <c r="O30" s="270"/>
      <c r="P30" s="153"/>
    </row>
    <row r="31" spans="1:23" ht="18" customHeight="1" x14ac:dyDescent="0.3">
      <c r="A31" s="1"/>
      <c r="B31" s="200"/>
      <c r="C31" s="1"/>
      <c r="D31" s="1"/>
      <c r="E31" s="269"/>
      <c r="F31" s="308"/>
      <c r="G31" s="295"/>
      <c r="H31" s="233"/>
      <c r="I31" s="200"/>
      <c r="J31" s="193"/>
      <c r="K31" s="270"/>
      <c r="L31" s="270"/>
      <c r="M31" s="270"/>
      <c r="N31" s="270"/>
      <c r="O31" s="270"/>
      <c r="P31" s="153"/>
    </row>
    <row r="32" spans="1:23" ht="18" customHeight="1" x14ac:dyDescent="0.3">
      <c r="A32" s="1"/>
      <c r="B32" s="203" t="s">
        <v>52</v>
      </c>
      <c r="C32" s="127"/>
      <c r="D32" s="127"/>
      <c r="E32" s="247" t="s">
        <v>53</v>
      </c>
      <c r="F32" s="232"/>
      <c r="G32" s="127"/>
      <c r="H32" s="132"/>
      <c r="I32" s="127"/>
      <c r="J32" s="275"/>
      <c r="K32" s="270"/>
      <c r="L32" s="270"/>
      <c r="M32" s="270"/>
      <c r="N32" s="270"/>
      <c r="O32" s="270"/>
      <c r="P32" s="153"/>
    </row>
    <row r="33" spans="1:23" ht="18" customHeight="1" x14ac:dyDescent="0.3">
      <c r="A33" s="1"/>
      <c r="B33" s="200"/>
      <c r="C33" s="1"/>
      <c r="D33" s="1"/>
      <c r="E33" s="1"/>
      <c r="F33" s="1"/>
      <c r="G33" s="1"/>
      <c r="H33" s="1"/>
      <c r="I33" s="1"/>
      <c r="J33" s="193"/>
      <c r="K33" s="270"/>
      <c r="L33" s="270"/>
      <c r="M33" s="270"/>
      <c r="N33" s="270"/>
      <c r="O33" s="270"/>
      <c r="P33" s="153"/>
    </row>
    <row r="34" spans="1:23" ht="18" customHeight="1" x14ac:dyDescent="0.3">
      <c r="A34" s="1"/>
      <c r="B34" s="200"/>
      <c r="C34" s="1"/>
      <c r="D34" s="1"/>
      <c r="E34" s="1"/>
      <c r="F34" s="1"/>
      <c r="G34" s="1"/>
      <c r="H34" s="1"/>
      <c r="I34" s="1"/>
      <c r="J34" s="193"/>
      <c r="K34" s="270"/>
      <c r="L34" s="270"/>
      <c r="M34" s="270"/>
      <c r="N34" s="270"/>
      <c r="O34" s="270"/>
      <c r="P34" s="153"/>
    </row>
    <row r="35" spans="1:23" ht="18" customHeight="1" x14ac:dyDescent="0.3">
      <c r="A35" s="1"/>
      <c r="B35" s="200"/>
      <c r="C35" s="1"/>
      <c r="D35" s="1"/>
      <c r="E35" s="1"/>
      <c r="F35" s="1"/>
      <c r="G35" s="1"/>
      <c r="H35" s="1"/>
      <c r="I35" s="1"/>
      <c r="J35" s="193"/>
      <c r="K35" s="270"/>
      <c r="L35" s="270"/>
      <c r="M35" s="270"/>
      <c r="N35" s="270"/>
      <c r="O35" s="270"/>
      <c r="P35" s="153"/>
    </row>
    <row r="36" spans="1:23" ht="18" customHeight="1" x14ac:dyDescent="0.3">
      <c r="A36" s="1"/>
      <c r="B36" s="200"/>
      <c r="C36" s="1"/>
      <c r="D36" s="1"/>
      <c r="E36" s="1"/>
      <c r="F36" s="1"/>
      <c r="G36" s="1"/>
      <c r="H36" s="1"/>
      <c r="I36" s="1"/>
      <c r="J36" s="193"/>
      <c r="K36" s="270"/>
      <c r="L36" s="270"/>
      <c r="M36" s="270"/>
      <c r="N36" s="270"/>
      <c r="O36" s="270"/>
      <c r="P36" s="153"/>
    </row>
    <row r="37" spans="1:23" ht="18" customHeight="1" x14ac:dyDescent="0.3">
      <c r="A37" s="1"/>
      <c r="B37" s="200"/>
      <c r="C37" s="1"/>
      <c r="D37" s="1"/>
      <c r="E37" s="1"/>
      <c r="F37" s="1"/>
      <c r="G37" s="1"/>
      <c r="H37" s="1"/>
      <c r="I37" s="1"/>
      <c r="J37" s="193"/>
      <c r="K37" s="270"/>
      <c r="L37" s="270"/>
      <c r="M37" s="270"/>
      <c r="N37" s="270"/>
      <c r="O37" s="270"/>
      <c r="P37" s="153"/>
    </row>
    <row r="38" spans="1:23" ht="18" customHeight="1" x14ac:dyDescent="0.3">
      <c r="A38" s="1"/>
      <c r="B38" s="271"/>
      <c r="C38" s="272"/>
      <c r="D38" s="272"/>
      <c r="E38" s="272"/>
      <c r="F38" s="272"/>
      <c r="G38" s="272"/>
      <c r="H38" s="272"/>
      <c r="I38" s="272"/>
      <c r="J38" s="277"/>
      <c r="K38" s="270"/>
      <c r="L38" s="270"/>
      <c r="M38" s="270"/>
      <c r="N38" s="270"/>
      <c r="O38" s="270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C6AD-F396-4A16-9119-81CA1D7EE44A}">
  <dimension ref="A1:AA91"/>
  <sheetViews>
    <sheetView workbookViewId="0">
      <pane ySplit="1" topLeftCell="A69" activePane="bottomLeft" state="frozen"/>
      <selection pane="bottomLeft" activeCell="D87" sqref="D87:E8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6" t="s">
        <v>15</v>
      </c>
      <c r="C1" s="317"/>
      <c r="D1" s="12"/>
      <c r="E1" s="318" t="s">
        <v>0</v>
      </c>
      <c r="F1" s="319"/>
      <c r="G1" s="13"/>
      <c r="H1" s="370" t="s">
        <v>65</v>
      </c>
      <c r="I1" s="317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0" t="s">
        <v>15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2"/>
      <c r="R2" s="322"/>
      <c r="S2" s="322"/>
      <c r="T2" s="322"/>
      <c r="U2" s="322"/>
      <c r="V2" s="323"/>
      <c r="W2" s="53"/>
    </row>
    <row r="3" spans="1:23" ht="18" customHeight="1" x14ac:dyDescent="0.3">
      <c r="A3" s="15"/>
      <c r="B3" s="324" t="s">
        <v>1</v>
      </c>
      <c r="C3" s="325"/>
      <c r="D3" s="325"/>
      <c r="E3" s="325"/>
      <c r="F3" s="325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7"/>
      <c r="W3" s="53"/>
    </row>
    <row r="4" spans="1:23" ht="18" customHeight="1" x14ac:dyDescent="0.3">
      <c r="A4" s="15"/>
      <c r="B4" s="43" t="s">
        <v>16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28" t="s">
        <v>23</v>
      </c>
      <c r="C7" s="329"/>
      <c r="D7" s="329"/>
      <c r="E7" s="329"/>
      <c r="F7" s="329"/>
      <c r="G7" s="329"/>
      <c r="H7" s="33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3" t="s">
        <v>24</v>
      </c>
      <c r="C9" s="314"/>
      <c r="D9" s="314"/>
      <c r="E9" s="314"/>
      <c r="F9" s="314"/>
      <c r="G9" s="314"/>
      <c r="H9" s="31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3" t="s">
        <v>25</v>
      </c>
      <c r="C11" s="314"/>
      <c r="D11" s="314"/>
      <c r="E11" s="314"/>
      <c r="F11" s="314"/>
      <c r="G11" s="314"/>
      <c r="H11" s="31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49</v>
      </c>
      <c r="D14" s="61" t="s">
        <v>50</v>
      </c>
      <c r="E14" s="66" t="s">
        <v>51</v>
      </c>
      <c r="F14" s="334" t="s">
        <v>33</v>
      </c>
      <c r="G14" s="335"/>
      <c r="H14" s="336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15564'!E59</f>
        <v>0</v>
      </c>
      <c r="D15" s="58">
        <f>'SO 15564'!F59</f>
        <v>0</v>
      </c>
      <c r="E15" s="67">
        <f>'SO 15564'!G59</f>
        <v>0</v>
      </c>
      <c r="F15" s="337" t="s">
        <v>34</v>
      </c>
      <c r="G15" s="338"/>
      <c r="H15" s="33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39" t="s">
        <v>35</v>
      </c>
      <c r="G16" s="338"/>
      <c r="H16" s="333"/>
      <c r="I16" s="25"/>
      <c r="J16" s="25"/>
      <c r="K16" s="26"/>
      <c r="L16" s="26"/>
      <c r="M16" s="26"/>
      <c r="N16" s="26"/>
      <c r="O16" s="74"/>
      <c r="P16" s="83">
        <f>(SUM(Z76:Z90))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/>
      <c r="D17" s="58"/>
      <c r="E17" s="67"/>
      <c r="F17" s="340" t="s">
        <v>36</v>
      </c>
      <c r="G17" s="338"/>
      <c r="H17" s="33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41"/>
      <c r="G18" s="332"/>
      <c r="H18" s="33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42" t="s">
        <v>32</v>
      </c>
      <c r="G19" s="343"/>
      <c r="H19" s="344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42</v>
      </c>
      <c r="C20" s="57"/>
      <c r="D20" s="95"/>
      <c r="E20" s="96"/>
      <c r="F20" s="345" t="s">
        <v>42</v>
      </c>
      <c r="G20" s="346"/>
      <c r="H20" s="336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43</v>
      </c>
      <c r="C21" s="51"/>
      <c r="D21" s="91"/>
      <c r="E21" s="70">
        <f>((E15*U22*0)+(E16*V22*0)+(E17*W22*0))/100</f>
        <v>0</v>
      </c>
      <c r="F21" s="347" t="s">
        <v>46</v>
      </c>
      <c r="G21" s="338"/>
      <c r="H21" s="33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44</v>
      </c>
      <c r="C22" s="34"/>
      <c r="D22" s="72"/>
      <c r="E22" s="71">
        <f>((E15*U23*0)+(E16*V23*0)+(E17*W23*0))/100</f>
        <v>0</v>
      </c>
      <c r="F22" s="347" t="s">
        <v>47</v>
      </c>
      <c r="G22" s="338"/>
      <c r="H22" s="33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2"/>
      <c r="E23" s="71">
        <f>((E15*U24*0)+(E16*V24*0)+(E17*W24*0))/100</f>
        <v>0</v>
      </c>
      <c r="F23" s="347" t="s">
        <v>48</v>
      </c>
      <c r="G23" s="338"/>
      <c r="H23" s="33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1"/>
      <c r="G24" s="332"/>
      <c r="H24" s="33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1" t="s">
        <v>32</v>
      </c>
      <c r="G25" s="343"/>
      <c r="H25" s="33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54</v>
      </c>
      <c r="C26" s="98"/>
      <c r="D26" s="100"/>
      <c r="E26" s="106"/>
      <c r="F26" s="345" t="s">
        <v>37</v>
      </c>
      <c r="G26" s="352"/>
      <c r="H26" s="353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4" t="s">
        <v>38</v>
      </c>
      <c r="G27" s="355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39</v>
      </c>
      <c r="G28" s="358"/>
      <c r="H28" s="209">
        <f>P27-SUM('SO 15564'!K76:'SO 15564'!K90)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40</v>
      </c>
      <c r="G29" s="360"/>
      <c r="H29" s="33">
        <f>SUM('SO 15564'!K76:'SO 15564'!K90)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41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5"/>
      <c r="G31" s="38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52</v>
      </c>
      <c r="C32" s="102"/>
      <c r="D32" s="19"/>
      <c r="E32" s="111" t="s">
        <v>53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3">
      <c r="A42" s="131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3">
      <c r="A43" s="131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8" t="s">
        <v>0</v>
      </c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90"/>
      <c r="W44" s="53"/>
    </row>
    <row r="45" spans="1:23" x14ac:dyDescent="0.3">
      <c r="A45" s="131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5"/>
      <c r="B46" s="363" t="s">
        <v>23</v>
      </c>
      <c r="C46" s="364"/>
      <c r="D46" s="364"/>
      <c r="E46" s="365"/>
      <c r="F46" s="366" t="s">
        <v>20</v>
      </c>
      <c r="G46" s="364"/>
      <c r="H46" s="365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5"/>
      <c r="B47" s="363" t="s">
        <v>24</v>
      </c>
      <c r="C47" s="364"/>
      <c r="D47" s="364"/>
      <c r="E47" s="365"/>
      <c r="F47" s="366" t="s">
        <v>18</v>
      </c>
      <c r="G47" s="364"/>
      <c r="H47" s="365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5"/>
      <c r="B48" s="363" t="s">
        <v>25</v>
      </c>
      <c r="C48" s="364"/>
      <c r="D48" s="364"/>
      <c r="E48" s="365"/>
      <c r="F48" s="366" t="s">
        <v>58</v>
      </c>
      <c r="G48" s="364"/>
      <c r="H48" s="365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5"/>
      <c r="B49" s="348" t="s">
        <v>1</v>
      </c>
      <c r="C49" s="349"/>
      <c r="D49" s="349"/>
      <c r="E49" s="349"/>
      <c r="F49" s="349"/>
      <c r="G49" s="349"/>
      <c r="H49" s="349"/>
      <c r="I49" s="35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9" t="s">
        <v>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9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6" t="s">
        <v>55</v>
      </c>
      <c r="C54" s="387"/>
      <c r="D54" s="129"/>
      <c r="E54" s="129" t="s">
        <v>49</v>
      </c>
      <c r="F54" s="129" t="s">
        <v>50</v>
      </c>
      <c r="G54" s="129" t="s">
        <v>32</v>
      </c>
      <c r="H54" s="129" t="s">
        <v>56</v>
      </c>
      <c r="I54" s="129" t="s">
        <v>57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77" t="s">
        <v>60</v>
      </c>
      <c r="C55" s="378"/>
      <c r="D55" s="37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08"/>
      <c r="X55" s="139"/>
      <c r="Y55" s="139"/>
      <c r="Z55" s="139"/>
    </row>
    <row r="56" spans="1:26" x14ac:dyDescent="0.3">
      <c r="A56" s="10"/>
      <c r="B56" s="379" t="s">
        <v>61</v>
      </c>
      <c r="C56" s="380"/>
      <c r="D56" s="380"/>
      <c r="E56" s="140">
        <f>'SO 15564'!L80</f>
        <v>0</v>
      </c>
      <c r="F56" s="140">
        <f>'SO 15564'!M80</f>
        <v>0</v>
      </c>
      <c r="G56" s="140">
        <f>'SO 15564'!I80</f>
        <v>0</v>
      </c>
      <c r="H56" s="141">
        <f>'SO 15564'!S80</f>
        <v>0</v>
      </c>
      <c r="I56" s="141">
        <f>'SO 15564'!V80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08"/>
      <c r="X56" s="139"/>
      <c r="Y56" s="139"/>
      <c r="Z56" s="139"/>
    </row>
    <row r="57" spans="1:26" x14ac:dyDescent="0.3">
      <c r="A57" s="10"/>
      <c r="B57" s="379" t="s">
        <v>62</v>
      </c>
      <c r="C57" s="380"/>
      <c r="D57" s="380"/>
      <c r="E57" s="140">
        <f>'SO 15564'!L84</f>
        <v>0</v>
      </c>
      <c r="F57" s="140">
        <f>'SO 15564'!M84</f>
        <v>0</v>
      </c>
      <c r="G57" s="140">
        <f>'SO 15564'!I84</f>
        <v>0</v>
      </c>
      <c r="H57" s="141">
        <f>'SO 15564'!S84</f>
        <v>0.06</v>
      </c>
      <c r="I57" s="141">
        <f>'SO 15564'!V84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08"/>
      <c r="X57" s="139"/>
      <c r="Y57" s="139"/>
      <c r="Z57" s="139"/>
    </row>
    <row r="58" spans="1:26" x14ac:dyDescent="0.3">
      <c r="A58" s="10"/>
      <c r="B58" s="379" t="s">
        <v>63</v>
      </c>
      <c r="C58" s="380"/>
      <c r="D58" s="380"/>
      <c r="E58" s="140">
        <f>'SO 15564'!L88</f>
        <v>0</v>
      </c>
      <c r="F58" s="140">
        <f>'SO 15564'!M88</f>
        <v>0</v>
      </c>
      <c r="G58" s="140">
        <f>'SO 15564'!I88</f>
        <v>0</v>
      </c>
      <c r="H58" s="141">
        <f>'SO 15564'!S88</f>
        <v>0</v>
      </c>
      <c r="I58" s="141">
        <f>'SO 15564'!V88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08"/>
      <c r="X58" s="139"/>
      <c r="Y58" s="139"/>
      <c r="Z58" s="139"/>
    </row>
    <row r="59" spans="1:26" x14ac:dyDescent="0.3">
      <c r="A59" s="10"/>
      <c r="B59" s="381" t="s">
        <v>60</v>
      </c>
      <c r="C59" s="382"/>
      <c r="D59" s="382"/>
      <c r="E59" s="142">
        <f>'SO 15564'!L90</f>
        <v>0</v>
      </c>
      <c r="F59" s="142">
        <f>'SO 15564'!M90</f>
        <v>0</v>
      </c>
      <c r="G59" s="142">
        <f>'SO 15564'!I90</f>
        <v>0</v>
      </c>
      <c r="H59" s="143">
        <f>'SO 15564'!S90</f>
        <v>0.06</v>
      </c>
      <c r="I59" s="143">
        <f>'SO 15564'!V90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08"/>
      <c r="X59" s="139"/>
      <c r="Y59" s="139"/>
      <c r="Z59" s="139"/>
    </row>
    <row r="60" spans="1:26" x14ac:dyDescent="0.3">
      <c r="A60" s="1"/>
      <c r="B60" s="200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83" t="s">
        <v>64</v>
      </c>
      <c r="C61" s="384"/>
      <c r="D61" s="384"/>
      <c r="E61" s="146">
        <f>'SO 15564'!L91</f>
        <v>0</v>
      </c>
      <c r="F61" s="146">
        <f>'SO 15564'!M91</f>
        <v>0</v>
      </c>
      <c r="G61" s="146">
        <f>'SO 15564'!I91</f>
        <v>0</v>
      </c>
      <c r="H61" s="147">
        <f>'SO 15564'!S91</f>
        <v>0.06</v>
      </c>
      <c r="I61" s="147">
        <f>'SO 15564'!V91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08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68" t="s">
        <v>65</v>
      </c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195"/>
      <c r="B67" s="371" t="s">
        <v>23</v>
      </c>
      <c r="C67" s="372"/>
      <c r="D67" s="372"/>
      <c r="E67" s="373"/>
      <c r="F67" s="168"/>
      <c r="G67" s="168"/>
      <c r="H67" s="169" t="s">
        <v>20</v>
      </c>
      <c r="I67" s="374"/>
      <c r="J67" s="375"/>
      <c r="K67" s="375"/>
      <c r="L67" s="375"/>
      <c r="M67" s="375"/>
      <c r="N67" s="375"/>
      <c r="O67" s="375"/>
      <c r="P67" s="376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195"/>
      <c r="B68" s="363" t="s">
        <v>24</v>
      </c>
      <c r="C68" s="364"/>
      <c r="D68" s="364"/>
      <c r="E68" s="365"/>
      <c r="F68" s="164"/>
      <c r="G68" s="164"/>
      <c r="H68" s="165" t="s">
        <v>18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95"/>
      <c r="B69" s="363" t="s">
        <v>25</v>
      </c>
      <c r="C69" s="364"/>
      <c r="D69" s="364"/>
      <c r="E69" s="365"/>
      <c r="F69" s="164"/>
      <c r="G69" s="164"/>
      <c r="H69" s="165" t="s">
        <v>76</v>
      </c>
      <c r="I69" s="165" t="s">
        <v>22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199" t="s">
        <v>77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9" t="s">
        <v>16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1" t="s">
        <v>59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2" t="s">
        <v>66</v>
      </c>
      <c r="C75" s="129" t="s">
        <v>67</v>
      </c>
      <c r="D75" s="129" t="s">
        <v>68</v>
      </c>
      <c r="E75" s="157"/>
      <c r="F75" s="157" t="s">
        <v>69</v>
      </c>
      <c r="G75" s="157" t="s">
        <v>70</v>
      </c>
      <c r="H75" s="158" t="s">
        <v>71</v>
      </c>
      <c r="I75" s="158" t="s">
        <v>72</v>
      </c>
      <c r="J75" s="158"/>
      <c r="K75" s="158"/>
      <c r="L75" s="158"/>
      <c r="M75" s="158"/>
      <c r="N75" s="158"/>
      <c r="O75" s="158"/>
      <c r="P75" s="158" t="s">
        <v>73</v>
      </c>
      <c r="Q75" s="159"/>
      <c r="R75" s="159"/>
      <c r="S75" s="129" t="s">
        <v>74</v>
      </c>
      <c r="T75" s="160"/>
      <c r="U75" s="160"/>
      <c r="V75" s="129" t="s">
        <v>75</v>
      </c>
      <c r="W75" s="53"/>
    </row>
    <row r="76" spans="1:26" x14ac:dyDescent="0.3">
      <c r="A76" s="10"/>
      <c r="B76" s="203"/>
      <c r="C76" s="171"/>
      <c r="D76" s="378" t="s">
        <v>60</v>
      </c>
      <c r="E76" s="378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89"/>
      <c r="W76" s="208"/>
      <c r="X76" s="139"/>
      <c r="Y76" s="139"/>
      <c r="Z76" s="139"/>
    </row>
    <row r="77" spans="1:26" x14ac:dyDescent="0.3">
      <c r="A77" s="10"/>
      <c r="B77" s="204"/>
      <c r="C77" s="174">
        <v>5</v>
      </c>
      <c r="D77" s="367" t="s">
        <v>61</v>
      </c>
      <c r="E77" s="367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0"/>
      <c r="W77" s="208"/>
      <c r="X77" s="139"/>
      <c r="Y77" s="139"/>
      <c r="Z77" s="139"/>
    </row>
    <row r="78" spans="1:26" ht="25.05" customHeight="1" x14ac:dyDescent="0.3">
      <c r="A78" s="181"/>
      <c r="B78" s="205">
        <v>1</v>
      </c>
      <c r="C78" s="182" t="s">
        <v>78</v>
      </c>
      <c r="D78" s="391" t="s">
        <v>79</v>
      </c>
      <c r="E78" s="391"/>
      <c r="F78" s="176" t="s">
        <v>80</v>
      </c>
      <c r="G78" s="177">
        <v>2924.6</v>
      </c>
      <c r="H78" s="176"/>
      <c r="I78" s="176">
        <f>ROUND(G78*(H78),2)</f>
        <v>0</v>
      </c>
      <c r="J78" s="178">
        <f>ROUND(G78*(N78),2)</f>
        <v>1082.0999999999999</v>
      </c>
      <c r="K78" s="179">
        <f>ROUND(G78*(O78),2)</f>
        <v>0</v>
      </c>
      <c r="L78" s="179"/>
      <c r="M78" s="179">
        <f>ROUND(G78*(H78),2)</f>
        <v>0</v>
      </c>
      <c r="N78" s="179">
        <v>0.37</v>
      </c>
      <c r="O78" s="179"/>
      <c r="P78" s="183"/>
      <c r="Q78" s="183"/>
      <c r="R78" s="183"/>
      <c r="S78" s="180">
        <f>ROUND(G78*(P78),3)</f>
        <v>0</v>
      </c>
      <c r="T78" s="180"/>
      <c r="U78" s="180"/>
      <c r="V78" s="191"/>
      <c r="W78" s="53"/>
      <c r="Z78">
        <v>0</v>
      </c>
    </row>
    <row r="79" spans="1:26" ht="25.05" customHeight="1" x14ac:dyDescent="0.3">
      <c r="A79" s="181"/>
      <c r="B79" s="205">
        <v>2</v>
      </c>
      <c r="C79" s="182" t="s">
        <v>81</v>
      </c>
      <c r="D79" s="391" t="s">
        <v>82</v>
      </c>
      <c r="E79" s="391"/>
      <c r="F79" s="176" t="s">
        <v>80</v>
      </c>
      <c r="G79" s="177">
        <v>2924.6</v>
      </c>
      <c r="H79" s="176"/>
      <c r="I79" s="176">
        <f>ROUND(G79*(H79),2)</f>
        <v>0</v>
      </c>
      <c r="J79" s="178">
        <f>ROUND(G79*(N79),2)</f>
        <v>26643.11</v>
      </c>
      <c r="K79" s="179">
        <f>ROUND(G79*(O79),2)</f>
        <v>0</v>
      </c>
      <c r="L79" s="179"/>
      <c r="M79" s="179">
        <f>ROUND(G79*(H79),2)</f>
        <v>0</v>
      </c>
      <c r="N79" s="179">
        <v>9.11</v>
      </c>
      <c r="O79" s="179"/>
      <c r="P79" s="183"/>
      <c r="Q79" s="183"/>
      <c r="R79" s="183"/>
      <c r="S79" s="180">
        <f>ROUND(G79*(P79),3)</f>
        <v>0</v>
      </c>
      <c r="T79" s="180"/>
      <c r="U79" s="180"/>
      <c r="V79" s="191"/>
      <c r="W79" s="53"/>
      <c r="Z79">
        <v>0</v>
      </c>
    </row>
    <row r="80" spans="1:26" x14ac:dyDescent="0.3">
      <c r="A80" s="10"/>
      <c r="B80" s="204"/>
      <c r="C80" s="174">
        <v>5</v>
      </c>
      <c r="D80" s="367" t="s">
        <v>61</v>
      </c>
      <c r="E80" s="367"/>
      <c r="F80" s="140"/>
      <c r="G80" s="173"/>
      <c r="H80" s="140"/>
      <c r="I80" s="142">
        <f>ROUND((SUM(I77:I79))/1,2)</f>
        <v>0</v>
      </c>
      <c r="J80" s="141"/>
      <c r="K80" s="141"/>
      <c r="L80" s="141">
        <f>ROUND((SUM(L77:L79))/1,2)</f>
        <v>0</v>
      </c>
      <c r="M80" s="141">
        <f>ROUND((SUM(M77:M79))/1,2)</f>
        <v>0</v>
      </c>
      <c r="N80" s="141"/>
      <c r="O80" s="141"/>
      <c r="P80" s="141"/>
      <c r="Q80" s="10"/>
      <c r="R80" s="10"/>
      <c r="S80" s="10">
        <f>ROUND((SUM(S77:S79))/1,2)</f>
        <v>0</v>
      </c>
      <c r="T80" s="10"/>
      <c r="U80" s="10"/>
      <c r="V80" s="192">
        <f>ROUND((SUM(V77:V79))/1,2)</f>
        <v>0</v>
      </c>
      <c r="W80" s="208"/>
      <c r="X80" s="139"/>
      <c r="Y80" s="139"/>
      <c r="Z80" s="139"/>
    </row>
    <row r="81" spans="1:26" x14ac:dyDescent="0.3">
      <c r="A81" s="1"/>
      <c r="B81" s="200"/>
      <c r="C81" s="1"/>
      <c r="D81" s="1"/>
      <c r="E81" s="133"/>
      <c r="F81" s="133"/>
      <c r="G81" s="167"/>
      <c r="H81" s="133"/>
      <c r="I81" s="133"/>
      <c r="J81" s="134"/>
      <c r="K81" s="134"/>
      <c r="L81" s="134"/>
      <c r="M81" s="134"/>
      <c r="N81" s="134"/>
      <c r="O81" s="134"/>
      <c r="P81" s="134"/>
      <c r="Q81" s="1"/>
      <c r="R81" s="1"/>
      <c r="S81" s="1"/>
      <c r="T81" s="1"/>
      <c r="U81" s="1"/>
      <c r="V81" s="193"/>
      <c r="W81" s="53"/>
    </row>
    <row r="82" spans="1:26" x14ac:dyDescent="0.3">
      <c r="A82" s="10"/>
      <c r="B82" s="204"/>
      <c r="C82" s="174">
        <v>9</v>
      </c>
      <c r="D82" s="367" t="s">
        <v>62</v>
      </c>
      <c r="E82" s="367"/>
      <c r="F82" s="140"/>
      <c r="G82" s="173"/>
      <c r="H82" s="140"/>
      <c r="I82" s="140"/>
      <c r="J82" s="141"/>
      <c r="K82" s="141"/>
      <c r="L82" s="141"/>
      <c r="M82" s="141"/>
      <c r="N82" s="141"/>
      <c r="O82" s="141"/>
      <c r="P82" s="141"/>
      <c r="Q82" s="10"/>
      <c r="R82" s="10"/>
      <c r="S82" s="10"/>
      <c r="T82" s="10"/>
      <c r="U82" s="10"/>
      <c r="V82" s="190"/>
      <c r="W82" s="208"/>
      <c r="X82" s="139"/>
      <c r="Y82" s="139"/>
      <c r="Z82" s="139"/>
    </row>
    <row r="83" spans="1:26" ht="25.05" customHeight="1" x14ac:dyDescent="0.3">
      <c r="A83" s="181"/>
      <c r="B83" s="205">
        <v>3</v>
      </c>
      <c r="C83" s="182" t="s">
        <v>83</v>
      </c>
      <c r="D83" s="391" t="s">
        <v>84</v>
      </c>
      <c r="E83" s="391"/>
      <c r="F83" s="176" t="s">
        <v>80</v>
      </c>
      <c r="G83" s="177">
        <v>2924.6</v>
      </c>
      <c r="H83" s="176"/>
      <c r="I83" s="176">
        <f>ROUND(G83*(H83),2)</f>
        <v>0</v>
      </c>
      <c r="J83" s="178">
        <f>ROUND(G83*(N83),2)</f>
        <v>848.13</v>
      </c>
      <c r="K83" s="179">
        <f>ROUND(G83*(O83),2)</f>
        <v>0</v>
      </c>
      <c r="L83" s="179"/>
      <c r="M83" s="179">
        <f>ROUND(G83*(H83),2)</f>
        <v>0</v>
      </c>
      <c r="N83" s="179">
        <v>0.28999999999999998</v>
      </c>
      <c r="O83" s="179"/>
      <c r="P83" s="183">
        <v>2.0000000000000002E-5</v>
      </c>
      <c r="Q83" s="183"/>
      <c r="R83" s="183">
        <v>2.0000000000000002E-5</v>
      </c>
      <c r="S83" s="180">
        <f>ROUND(G83*(P83),3)</f>
        <v>5.8000000000000003E-2</v>
      </c>
      <c r="T83" s="180"/>
      <c r="U83" s="180"/>
      <c r="V83" s="191"/>
      <c r="W83" s="53"/>
      <c r="Z83">
        <v>0</v>
      </c>
    </row>
    <row r="84" spans="1:26" x14ac:dyDescent="0.3">
      <c r="A84" s="10"/>
      <c r="B84" s="204"/>
      <c r="C84" s="174">
        <v>9</v>
      </c>
      <c r="D84" s="367" t="s">
        <v>62</v>
      </c>
      <c r="E84" s="367"/>
      <c r="F84" s="140"/>
      <c r="G84" s="173"/>
      <c r="H84" s="140"/>
      <c r="I84" s="142">
        <f>ROUND((SUM(I82:I83))/1,2)</f>
        <v>0</v>
      </c>
      <c r="J84" s="141"/>
      <c r="K84" s="141"/>
      <c r="L84" s="141">
        <f>ROUND((SUM(L82:L83))/1,2)</f>
        <v>0</v>
      </c>
      <c r="M84" s="141">
        <f>ROUND((SUM(M82:M83))/1,2)</f>
        <v>0</v>
      </c>
      <c r="N84" s="141"/>
      <c r="O84" s="141"/>
      <c r="P84" s="141"/>
      <c r="Q84" s="10"/>
      <c r="R84" s="10"/>
      <c r="S84" s="10">
        <f>ROUND((SUM(S82:S83))/1,2)</f>
        <v>0.06</v>
      </c>
      <c r="T84" s="10"/>
      <c r="U84" s="10"/>
      <c r="V84" s="192">
        <f>ROUND((SUM(V82:V83))/1,2)</f>
        <v>0</v>
      </c>
      <c r="W84" s="208"/>
      <c r="X84" s="139"/>
      <c r="Y84" s="139"/>
      <c r="Z84" s="139"/>
    </row>
    <row r="85" spans="1:26" x14ac:dyDescent="0.3">
      <c r="A85" s="1"/>
      <c r="B85" s="200"/>
      <c r="C85" s="1"/>
      <c r="D85" s="1"/>
      <c r="E85" s="133"/>
      <c r="F85" s="133"/>
      <c r="G85" s="167"/>
      <c r="H85" s="133"/>
      <c r="I85" s="133"/>
      <c r="J85" s="134"/>
      <c r="K85" s="134"/>
      <c r="L85" s="134"/>
      <c r="M85" s="134"/>
      <c r="N85" s="134"/>
      <c r="O85" s="134"/>
      <c r="P85" s="134"/>
      <c r="Q85" s="1"/>
      <c r="R85" s="1"/>
      <c r="S85" s="1"/>
      <c r="T85" s="1"/>
      <c r="U85" s="1"/>
      <c r="V85" s="193"/>
      <c r="W85" s="53"/>
    </row>
    <row r="86" spans="1:26" x14ac:dyDescent="0.3">
      <c r="A86" s="10"/>
      <c r="B86" s="204"/>
      <c r="C86" s="174">
        <v>99</v>
      </c>
      <c r="D86" s="367" t="s">
        <v>63</v>
      </c>
      <c r="E86" s="367"/>
      <c r="F86" s="140"/>
      <c r="G86" s="173"/>
      <c r="H86" s="140"/>
      <c r="I86" s="140"/>
      <c r="J86" s="141"/>
      <c r="K86" s="141"/>
      <c r="L86" s="141"/>
      <c r="M86" s="141"/>
      <c r="N86" s="141"/>
      <c r="O86" s="141"/>
      <c r="P86" s="141"/>
      <c r="Q86" s="10"/>
      <c r="R86" s="10"/>
      <c r="S86" s="10"/>
      <c r="T86" s="10"/>
      <c r="U86" s="10"/>
      <c r="V86" s="190"/>
      <c r="W86" s="208"/>
      <c r="X86" s="139"/>
      <c r="Y86" s="139"/>
      <c r="Z86" s="139"/>
    </row>
    <row r="87" spans="1:26" ht="25.05" customHeight="1" x14ac:dyDescent="0.3">
      <c r="A87" s="181"/>
      <c r="B87" s="205">
        <v>4</v>
      </c>
      <c r="C87" s="182" t="s">
        <v>85</v>
      </c>
      <c r="D87" s="391" t="s">
        <v>86</v>
      </c>
      <c r="E87" s="391"/>
      <c r="F87" s="176" t="s">
        <v>87</v>
      </c>
      <c r="G87" s="177">
        <v>304.86</v>
      </c>
      <c r="H87" s="176"/>
      <c r="I87" s="176">
        <f>ROUND(G87*(H87),2)</f>
        <v>0</v>
      </c>
      <c r="J87" s="178">
        <f>ROUND(G87*(N87),2)</f>
        <v>634.11</v>
      </c>
      <c r="K87" s="179">
        <f>ROUND(G87*(O87),2)</f>
        <v>0</v>
      </c>
      <c r="L87" s="179"/>
      <c r="M87" s="179">
        <f>ROUND(G87*(H87),2)</f>
        <v>0</v>
      </c>
      <c r="N87" s="179">
        <v>2.08</v>
      </c>
      <c r="O87" s="179"/>
      <c r="P87" s="183"/>
      <c r="Q87" s="183"/>
      <c r="R87" s="183"/>
      <c r="S87" s="180">
        <f>ROUND(G87*(P87),3)</f>
        <v>0</v>
      </c>
      <c r="T87" s="180"/>
      <c r="U87" s="180"/>
      <c r="V87" s="191"/>
      <c r="W87" s="53"/>
      <c r="Z87">
        <v>0</v>
      </c>
    </row>
    <row r="88" spans="1:26" x14ac:dyDescent="0.3">
      <c r="A88" s="10"/>
      <c r="B88" s="204"/>
      <c r="C88" s="174">
        <v>99</v>
      </c>
      <c r="D88" s="367" t="s">
        <v>63</v>
      </c>
      <c r="E88" s="367"/>
      <c r="F88" s="140"/>
      <c r="G88" s="173"/>
      <c r="H88" s="140"/>
      <c r="I88" s="142">
        <f>ROUND((SUM(I86:I87))/1,2)</f>
        <v>0</v>
      </c>
      <c r="J88" s="141"/>
      <c r="K88" s="141"/>
      <c r="L88" s="141">
        <f>ROUND((SUM(L86:L87))/1,2)</f>
        <v>0</v>
      </c>
      <c r="M88" s="141">
        <f>ROUND((SUM(M86:M87))/1,2)</f>
        <v>0</v>
      </c>
      <c r="N88" s="141"/>
      <c r="O88" s="141"/>
      <c r="P88" s="184"/>
      <c r="Q88" s="1"/>
      <c r="R88" s="1"/>
      <c r="S88" s="184">
        <f>ROUND((SUM(S86:S87))/1,2)</f>
        <v>0</v>
      </c>
      <c r="T88" s="2"/>
      <c r="U88" s="2"/>
      <c r="V88" s="192">
        <f>ROUND((SUM(V86:V87))/1,2)</f>
        <v>0</v>
      </c>
      <c r="W88" s="53"/>
    </row>
    <row r="89" spans="1:26" x14ac:dyDescent="0.3">
      <c r="A89" s="1"/>
      <c r="B89" s="200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3"/>
      <c r="W89" s="53"/>
    </row>
    <row r="90" spans="1:26" x14ac:dyDescent="0.3">
      <c r="A90" s="10"/>
      <c r="B90" s="204"/>
      <c r="C90" s="10"/>
      <c r="D90" s="382" t="s">
        <v>60</v>
      </c>
      <c r="E90" s="382"/>
      <c r="F90" s="140"/>
      <c r="G90" s="173"/>
      <c r="H90" s="140"/>
      <c r="I90" s="142">
        <f>ROUND((SUM(I76:I89))/2,2)</f>
        <v>0</v>
      </c>
      <c r="J90" s="141"/>
      <c r="K90" s="141"/>
      <c r="L90" s="141">
        <f>ROUND((SUM(L76:L89))/2,2)</f>
        <v>0</v>
      </c>
      <c r="M90" s="141">
        <f>ROUND((SUM(M76:M89))/2,2)</f>
        <v>0</v>
      </c>
      <c r="N90" s="141"/>
      <c r="O90" s="141"/>
      <c r="P90" s="184"/>
      <c r="Q90" s="1"/>
      <c r="R90" s="1"/>
      <c r="S90" s="184">
        <f>ROUND((SUM(S76:S89))/2,2)</f>
        <v>0.06</v>
      </c>
      <c r="T90" s="1"/>
      <c r="U90" s="1"/>
      <c r="V90" s="192">
        <f>ROUND((SUM(V76:V89))/2,2)</f>
        <v>0</v>
      </c>
      <c r="W90" s="53"/>
    </row>
    <row r="91" spans="1:26" x14ac:dyDescent="0.3">
      <c r="A91" s="1"/>
      <c r="B91" s="206"/>
      <c r="C91" s="185"/>
      <c r="D91" s="392" t="s">
        <v>64</v>
      </c>
      <c r="E91" s="392"/>
      <c r="F91" s="186"/>
      <c r="G91" s="187"/>
      <c r="H91" s="186"/>
      <c r="I91" s="186">
        <f>ROUND((SUM(I76:I90))/3,2)</f>
        <v>0</v>
      </c>
      <c r="J91" s="188"/>
      <c r="K91" s="188">
        <f>ROUND((SUM(K76:K90))/3,2)</f>
        <v>0</v>
      </c>
      <c r="L91" s="188">
        <f>ROUND((SUM(L76:L90))/3,2)</f>
        <v>0</v>
      </c>
      <c r="M91" s="188">
        <f>ROUND((SUM(M76:M90))/3,2)</f>
        <v>0</v>
      </c>
      <c r="N91" s="188"/>
      <c r="O91" s="188"/>
      <c r="P91" s="187"/>
      <c r="Q91" s="185"/>
      <c r="R91" s="185"/>
      <c r="S91" s="187">
        <f>ROUND((SUM(S76:S90))/3,2)</f>
        <v>0.06</v>
      </c>
      <c r="T91" s="185"/>
      <c r="U91" s="185"/>
      <c r="V91" s="194">
        <f>ROUND((SUM(V76:V90))/3,2)</f>
        <v>0</v>
      </c>
      <c r="W91" s="53"/>
      <c r="Z91">
        <f>(SUM(Z76:Z90))</f>
        <v>0</v>
      </c>
    </row>
  </sheetData>
  <mergeCells count="59">
    <mergeCell ref="D91:E91"/>
    <mergeCell ref="D83:E83"/>
    <mergeCell ref="D84:E84"/>
    <mergeCell ref="D86:E86"/>
    <mergeCell ref="D87:E87"/>
    <mergeCell ref="D88:E88"/>
    <mergeCell ref="D90:E90"/>
    <mergeCell ref="D76:E76"/>
    <mergeCell ref="D77:E77"/>
    <mergeCell ref="D78:E78"/>
    <mergeCell ref="D79:E79"/>
    <mergeCell ref="D80:E80"/>
    <mergeCell ref="D82:E82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6692921C-8A75-44AA-B3E7-802ADE34BD2D}"/>
    <hyperlink ref="E1:F1" location="A54:A54" tooltip="Klikni na prechod ku rekapitulácii..." display="Rekapitulácia rozpočtu" xr:uid="{4AF9CF1C-E926-4611-85B8-F3714D7F2385}"/>
    <hyperlink ref="H1:I1" location="B75:B75" tooltip="Klikni na prechod ku Rozpočet..." display="Rozpočet" xr:uid="{93C9DA11-E83A-434E-84AF-08FD1E10C19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,,A´´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2E60-DB93-4952-9AF2-6C83474AD749}">
  <dimension ref="A1:AA110"/>
  <sheetViews>
    <sheetView workbookViewId="0">
      <pane ySplit="1" topLeftCell="A88" activePane="bottomLeft" state="frozen"/>
      <selection pane="bottomLeft" activeCell="D106" sqref="D106:E10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6" t="s">
        <v>15</v>
      </c>
      <c r="C1" s="317"/>
      <c r="D1" s="12"/>
      <c r="E1" s="318" t="s">
        <v>0</v>
      </c>
      <c r="F1" s="319"/>
      <c r="G1" s="13"/>
      <c r="H1" s="370" t="s">
        <v>65</v>
      </c>
      <c r="I1" s="317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0" t="s">
        <v>15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2"/>
      <c r="R2" s="322"/>
      <c r="S2" s="322"/>
      <c r="T2" s="322"/>
      <c r="U2" s="322"/>
      <c r="V2" s="323"/>
      <c r="W2" s="53"/>
    </row>
    <row r="3" spans="1:23" ht="18" customHeight="1" x14ac:dyDescent="0.3">
      <c r="A3" s="15"/>
      <c r="B3" s="324" t="s">
        <v>1</v>
      </c>
      <c r="C3" s="325"/>
      <c r="D3" s="325"/>
      <c r="E3" s="325"/>
      <c r="F3" s="325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7"/>
      <c r="W3" s="53"/>
    </row>
    <row r="4" spans="1:23" ht="18" customHeight="1" x14ac:dyDescent="0.3">
      <c r="A4" s="15"/>
      <c r="B4" s="43" t="s">
        <v>88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28" t="s">
        <v>23</v>
      </c>
      <c r="C7" s="329"/>
      <c r="D7" s="329"/>
      <c r="E7" s="329"/>
      <c r="F7" s="329"/>
      <c r="G7" s="329"/>
      <c r="H7" s="33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3" t="s">
        <v>24</v>
      </c>
      <c r="C9" s="314"/>
      <c r="D9" s="314"/>
      <c r="E9" s="314"/>
      <c r="F9" s="314"/>
      <c r="G9" s="314"/>
      <c r="H9" s="31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3" t="s">
        <v>25</v>
      </c>
      <c r="C11" s="314"/>
      <c r="D11" s="314"/>
      <c r="E11" s="314"/>
      <c r="F11" s="314"/>
      <c r="G11" s="314"/>
      <c r="H11" s="31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49</v>
      </c>
      <c r="D14" s="61" t="s">
        <v>50</v>
      </c>
      <c r="E14" s="66" t="s">
        <v>51</v>
      </c>
      <c r="F14" s="334" t="s">
        <v>33</v>
      </c>
      <c r="G14" s="335"/>
      <c r="H14" s="336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15565'!E60</f>
        <v>0</v>
      </c>
      <c r="D15" s="58">
        <f>'SO 15565'!F60</f>
        <v>0</v>
      </c>
      <c r="E15" s="67">
        <f>'SO 15565'!G60</f>
        <v>0</v>
      </c>
      <c r="F15" s="337" t="s">
        <v>34</v>
      </c>
      <c r="G15" s="338"/>
      <c r="H15" s="33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39" t="s">
        <v>35</v>
      </c>
      <c r="G16" s="338"/>
      <c r="H16" s="333"/>
      <c r="I16" s="25"/>
      <c r="J16" s="25"/>
      <c r="K16" s="26"/>
      <c r="L16" s="26"/>
      <c r="M16" s="26"/>
      <c r="N16" s="26"/>
      <c r="O16" s="74"/>
      <c r="P16" s="83">
        <f>(SUM(Z77:Z109))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/>
      <c r="D17" s="58"/>
      <c r="E17" s="67"/>
      <c r="F17" s="340" t="s">
        <v>36</v>
      </c>
      <c r="G17" s="338"/>
      <c r="H17" s="33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41"/>
      <c r="G18" s="332"/>
      <c r="H18" s="33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42" t="s">
        <v>32</v>
      </c>
      <c r="G19" s="343"/>
      <c r="H19" s="344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42</v>
      </c>
      <c r="C20" s="57"/>
      <c r="D20" s="95"/>
      <c r="E20" s="96"/>
      <c r="F20" s="345" t="s">
        <v>42</v>
      </c>
      <c r="G20" s="346"/>
      <c r="H20" s="336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43</v>
      </c>
      <c r="C21" s="51"/>
      <c r="D21" s="91"/>
      <c r="E21" s="70">
        <f>((E15*U22*0)+(E16*V22*0)+(E17*W22*0))/100</f>
        <v>0</v>
      </c>
      <c r="F21" s="347" t="s">
        <v>46</v>
      </c>
      <c r="G21" s="338"/>
      <c r="H21" s="33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44</v>
      </c>
      <c r="C22" s="34"/>
      <c r="D22" s="72"/>
      <c r="E22" s="71">
        <f>((E15*U23*0)+(E16*V23*0)+(E17*W23*0))/100</f>
        <v>0</v>
      </c>
      <c r="F22" s="347" t="s">
        <v>47</v>
      </c>
      <c r="G22" s="338"/>
      <c r="H22" s="33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2"/>
      <c r="E23" s="71">
        <f>((E15*U24*0)+(E16*V24*0)+(E17*W24*0))/100</f>
        <v>0</v>
      </c>
      <c r="F23" s="347" t="s">
        <v>48</v>
      </c>
      <c r="G23" s="338"/>
      <c r="H23" s="33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1"/>
      <c r="G24" s="332"/>
      <c r="H24" s="33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1" t="s">
        <v>32</v>
      </c>
      <c r="G25" s="343"/>
      <c r="H25" s="33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54</v>
      </c>
      <c r="C26" s="98"/>
      <c r="D26" s="100"/>
      <c r="E26" s="106"/>
      <c r="F26" s="345" t="s">
        <v>37</v>
      </c>
      <c r="G26" s="352"/>
      <c r="H26" s="353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4" t="s">
        <v>38</v>
      </c>
      <c r="G27" s="355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39</v>
      </c>
      <c r="G28" s="358"/>
      <c r="H28" s="209">
        <f>P27-SUM('SO 15565'!K77:'SO 15565'!K109)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40</v>
      </c>
      <c r="G29" s="360"/>
      <c r="H29" s="33">
        <f>SUM('SO 15565'!K77:'SO 15565'!K109)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41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5"/>
      <c r="G31" s="38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52</v>
      </c>
      <c r="C32" s="102"/>
      <c r="D32" s="19"/>
      <c r="E32" s="111" t="s">
        <v>53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3">
      <c r="A42" s="131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3">
      <c r="A43" s="131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8" t="s">
        <v>0</v>
      </c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90"/>
      <c r="W44" s="53"/>
    </row>
    <row r="45" spans="1:23" x14ac:dyDescent="0.3">
      <c r="A45" s="131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5"/>
      <c r="B46" s="363" t="s">
        <v>23</v>
      </c>
      <c r="C46" s="364"/>
      <c r="D46" s="364"/>
      <c r="E46" s="365"/>
      <c r="F46" s="366" t="s">
        <v>20</v>
      </c>
      <c r="G46" s="364"/>
      <c r="H46" s="365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5"/>
      <c r="B47" s="363" t="s">
        <v>24</v>
      </c>
      <c r="C47" s="364"/>
      <c r="D47" s="364"/>
      <c r="E47" s="365"/>
      <c r="F47" s="366" t="s">
        <v>18</v>
      </c>
      <c r="G47" s="364"/>
      <c r="H47" s="365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5"/>
      <c r="B48" s="363" t="s">
        <v>25</v>
      </c>
      <c r="C48" s="364"/>
      <c r="D48" s="364"/>
      <c r="E48" s="365"/>
      <c r="F48" s="366" t="s">
        <v>58</v>
      </c>
      <c r="G48" s="364"/>
      <c r="H48" s="365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5"/>
      <c r="B49" s="348" t="s">
        <v>1</v>
      </c>
      <c r="C49" s="349"/>
      <c r="D49" s="349"/>
      <c r="E49" s="349"/>
      <c r="F49" s="349"/>
      <c r="G49" s="349"/>
      <c r="H49" s="349"/>
      <c r="I49" s="35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9" t="s">
        <v>88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9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6" t="s">
        <v>55</v>
      </c>
      <c r="C54" s="387"/>
      <c r="D54" s="129"/>
      <c r="E54" s="129" t="s">
        <v>49</v>
      </c>
      <c r="F54" s="129" t="s">
        <v>50</v>
      </c>
      <c r="G54" s="129" t="s">
        <v>32</v>
      </c>
      <c r="H54" s="129" t="s">
        <v>56</v>
      </c>
      <c r="I54" s="129" t="s">
        <v>57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77" t="s">
        <v>60</v>
      </c>
      <c r="C55" s="378"/>
      <c r="D55" s="37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08"/>
      <c r="X55" s="139"/>
      <c r="Y55" s="139"/>
      <c r="Z55" s="139"/>
    </row>
    <row r="56" spans="1:26" x14ac:dyDescent="0.3">
      <c r="A56" s="10"/>
      <c r="B56" s="379" t="s">
        <v>89</v>
      </c>
      <c r="C56" s="380"/>
      <c r="D56" s="380"/>
      <c r="E56" s="140">
        <f>'SO 15565'!L81</f>
        <v>0</v>
      </c>
      <c r="F56" s="140">
        <f>'SO 15565'!M81</f>
        <v>0</v>
      </c>
      <c r="G56" s="140">
        <f>'SO 15565'!I81</f>
        <v>0</v>
      </c>
      <c r="H56" s="141">
        <f>'SO 15565'!S81</f>
        <v>0</v>
      </c>
      <c r="I56" s="141">
        <f>'SO 15565'!V81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08"/>
      <c r="X56" s="139"/>
      <c r="Y56" s="139"/>
      <c r="Z56" s="139"/>
    </row>
    <row r="57" spans="1:26" x14ac:dyDescent="0.3">
      <c r="A57" s="10"/>
      <c r="B57" s="379" t="s">
        <v>61</v>
      </c>
      <c r="C57" s="380"/>
      <c r="D57" s="380"/>
      <c r="E57" s="140">
        <f>'SO 15565'!L90</f>
        <v>0</v>
      </c>
      <c r="F57" s="140">
        <f>'SO 15565'!M90</f>
        <v>0</v>
      </c>
      <c r="G57" s="140">
        <f>'SO 15565'!I90</f>
        <v>0</v>
      </c>
      <c r="H57" s="141">
        <f>'SO 15565'!S90</f>
        <v>127.52</v>
      </c>
      <c r="I57" s="141">
        <f>'SO 15565'!V90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08"/>
      <c r="X57" s="139"/>
      <c r="Y57" s="139"/>
      <c r="Z57" s="139"/>
    </row>
    <row r="58" spans="1:26" x14ac:dyDescent="0.3">
      <c r="A58" s="10"/>
      <c r="B58" s="379" t="s">
        <v>62</v>
      </c>
      <c r="C58" s="380"/>
      <c r="D58" s="380"/>
      <c r="E58" s="140">
        <f>'SO 15565'!L103</f>
        <v>0</v>
      </c>
      <c r="F58" s="140">
        <f>'SO 15565'!M103</f>
        <v>0</v>
      </c>
      <c r="G58" s="140">
        <f>'SO 15565'!I103</f>
        <v>0</v>
      </c>
      <c r="H58" s="141">
        <f>'SO 15565'!S103</f>
        <v>1.27</v>
      </c>
      <c r="I58" s="141">
        <f>'SO 15565'!V103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08"/>
      <c r="X58" s="139"/>
      <c r="Y58" s="139"/>
      <c r="Z58" s="139"/>
    </row>
    <row r="59" spans="1:26" x14ac:dyDescent="0.3">
      <c r="A59" s="10"/>
      <c r="B59" s="379" t="s">
        <v>63</v>
      </c>
      <c r="C59" s="380"/>
      <c r="D59" s="380"/>
      <c r="E59" s="140">
        <f>'SO 15565'!L107</f>
        <v>0</v>
      </c>
      <c r="F59" s="140">
        <f>'SO 15565'!M107</f>
        <v>0</v>
      </c>
      <c r="G59" s="140">
        <f>'SO 15565'!I107</f>
        <v>0</v>
      </c>
      <c r="H59" s="141">
        <f>'SO 15565'!S107</f>
        <v>0</v>
      </c>
      <c r="I59" s="141">
        <f>'SO 15565'!V107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08"/>
      <c r="X59" s="139"/>
      <c r="Y59" s="139"/>
      <c r="Z59" s="139"/>
    </row>
    <row r="60" spans="1:26" x14ac:dyDescent="0.3">
      <c r="A60" s="10"/>
      <c r="B60" s="381" t="s">
        <v>60</v>
      </c>
      <c r="C60" s="382"/>
      <c r="D60" s="382"/>
      <c r="E60" s="142">
        <f>'SO 15565'!L109</f>
        <v>0</v>
      </c>
      <c r="F60" s="142">
        <f>'SO 15565'!M109</f>
        <v>0</v>
      </c>
      <c r="G60" s="142">
        <f>'SO 15565'!I109</f>
        <v>0</v>
      </c>
      <c r="H60" s="143">
        <f>'SO 15565'!S109</f>
        <v>128.79</v>
      </c>
      <c r="I60" s="143">
        <f>'SO 15565'!V109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08"/>
      <c r="X60" s="139"/>
      <c r="Y60" s="139"/>
      <c r="Z60" s="139"/>
    </row>
    <row r="61" spans="1:26" x14ac:dyDescent="0.3">
      <c r="A61" s="1"/>
      <c r="B61" s="200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83" t="s">
        <v>64</v>
      </c>
      <c r="C62" s="384"/>
      <c r="D62" s="384"/>
      <c r="E62" s="146">
        <f>'SO 15565'!L110</f>
        <v>0</v>
      </c>
      <c r="F62" s="146">
        <f>'SO 15565'!M110</f>
        <v>0</v>
      </c>
      <c r="G62" s="146">
        <f>'SO 15565'!I110</f>
        <v>0</v>
      </c>
      <c r="H62" s="147">
        <f>'SO 15565'!S110</f>
        <v>128.79</v>
      </c>
      <c r="I62" s="147">
        <f>'SO 15565'!V110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08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68" t="s">
        <v>65</v>
      </c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195"/>
      <c r="B68" s="371" t="s">
        <v>23</v>
      </c>
      <c r="C68" s="372"/>
      <c r="D68" s="372"/>
      <c r="E68" s="373"/>
      <c r="F68" s="168"/>
      <c r="G68" s="168"/>
      <c r="H68" s="169" t="s">
        <v>20</v>
      </c>
      <c r="I68" s="374"/>
      <c r="J68" s="375"/>
      <c r="K68" s="375"/>
      <c r="L68" s="375"/>
      <c r="M68" s="375"/>
      <c r="N68" s="375"/>
      <c r="O68" s="375"/>
      <c r="P68" s="376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195"/>
      <c r="B69" s="363" t="s">
        <v>24</v>
      </c>
      <c r="C69" s="364"/>
      <c r="D69" s="364"/>
      <c r="E69" s="365"/>
      <c r="F69" s="164"/>
      <c r="G69" s="164"/>
      <c r="H69" s="165" t="s">
        <v>18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95"/>
      <c r="B70" s="363" t="s">
        <v>25</v>
      </c>
      <c r="C70" s="364"/>
      <c r="D70" s="364"/>
      <c r="E70" s="365"/>
      <c r="F70" s="164"/>
      <c r="G70" s="164"/>
      <c r="H70" s="165" t="s">
        <v>76</v>
      </c>
      <c r="I70" s="165" t="s">
        <v>22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9" t="s">
        <v>77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199" t="s">
        <v>88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1" t="s">
        <v>59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2" t="s">
        <v>66</v>
      </c>
      <c r="C76" s="129" t="s">
        <v>67</v>
      </c>
      <c r="D76" s="129" t="s">
        <v>68</v>
      </c>
      <c r="E76" s="157"/>
      <c r="F76" s="157" t="s">
        <v>69</v>
      </c>
      <c r="G76" s="157" t="s">
        <v>70</v>
      </c>
      <c r="H76" s="158" t="s">
        <v>71</v>
      </c>
      <c r="I76" s="158" t="s">
        <v>72</v>
      </c>
      <c r="J76" s="158"/>
      <c r="K76" s="158"/>
      <c r="L76" s="158"/>
      <c r="M76" s="158"/>
      <c r="N76" s="158"/>
      <c r="O76" s="158"/>
      <c r="P76" s="158" t="s">
        <v>73</v>
      </c>
      <c r="Q76" s="159"/>
      <c r="R76" s="159"/>
      <c r="S76" s="129" t="s">
        <v>74</v>
      </c>
      <c r="T76" s="160"/>
      <c r="U76" s="160"/>
      <c r="V76" s="129" t="s">
        <v>75</v>
      </c>
      <c r="W76" s="53"/>
    </row>
    <row r="77" spans="1:26" x14ac:dyDescent="0.3">
      <c r="A77" s="10"/>
      <c r="B77" s="203"/>
      <c r="C77" s="171"/>
      <c r="D77" s="378" t="s">
        <v>60</v>
      </c>
      <c r="E77" s="378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89"/>
      <c r="W77" s="208"/>
      <c r="X77" s="139"/>
      <c r="Y77" s="139"/>
      <c r="Z77" s="139"/>
    </row>
    <row r="78" spans="1:26" x14ac:dyDescent="0.3">
      <c r="A78" s="10"/>
      <c r="B78" s="204"/>
      <c r="C78" s="174">
        <v>1</v>
      </c>
      <c r="D78" s="367" t="s">
        <v>89</v>
      </c>
      <c r="E78" s="367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0"/>
      <c r="W78" s="208"/>
      <c r="X78" s="139"/>
      <c r="Y78" s="139"/>
      <c r="Z78" s="139"/>
    </row>
    <row r="79" spans="1:26" ht="25.05" customHeight="1" x14ac:dyDescent="0.3">
      <c r="A79" s="181"/>
      <c r="B79" s="205">
        <v>1</v>
      </c>
      <c r="C79" s="182" t="s">
        <v>90</v>
      </c>
      <c r="D79" s="391" t="s">
        <v>91</v>
      </c>
      <c r="E79" s="391"/>
      <c r="F79" s="176" t="s">
        <v>80</v>
      </c>
      <c r="G79" s="177">
        <v>240</v>
      </c>
      <c r="H79" s="176"/>
      <c r="I79" s="176">
        <f>ROUND(G79*(H79),2)</f>
        <v>0</v>
      </c>
      <c r="J79" s="178">
        <f>ROUND(G79*(N79),2)</f>
        <v>804</v>
      </c>
      <c r="K79" s="179">
        <f>ROUND(G79*(O79),2)</f>
        <v>0</v>
      </c>
      <c r="L79" s="179"/>
      <c r="M79" s="179">
        <f>ROUND(G79*(H79),2)</f>
        <v>0</v>
      </c>
      <c r="N79" s="179">
        <v>3.35</v>
      </c>
      <c r="O79" s="179"/>
      <c r="P79" s="183"/>
      <c r="Q79" s="183"/>
      <c r="R79" s="183"/>
      <c r="S79" s="180">
        <f>ROUND(G79*(P79),3)</f>
        <v>0</v>
      </c>
      <c r="T79" s="180"/>
      <c r="U79" s="180"/>
      <c r="V79" s="191"/>
      <c r="W79" s="53"/>
      <c r="Z79">
        <v>0</v>
      </c>
    </row>
    <row r="80" spans="1:26" ht="25.05" customHeight="1" x14ac:dyDescent="0.3">
      <c r="A80" s="181"/>
      <c r="B80" s="205">
        <v>2</v>
      </c>
      <c r="C80" s="182" t="s">
        <v>92</v>
      </c>
      <c r="D80" s="391" t="s">
        <v>93</v>
      </c>
      <c r="E80" s="391"/>
      <c r="F80" s="176" t="s">
        <v>80</v>
      </c>
      <c r="G80" s="177">
        <v>264</v>
      </c>
      <c r="H80" s="176"/>
      <c r="I80" s="176">
        <f>ROUND(G80*(H80),2)</f>
        <v>0</v>
      </c>
      <c r="J80" s="178">
        <f>ROUND(G80*(N80),2)</f>
        <v>108.24</v>
      </c>
      <c r="K80" s="179">
        <f>ROUND(G80*(O80),2)</f>
        <v>0</v>
      </c>
      <c r="L80" s="179"/>
      <c r="M80" s="179">
        <f>ROUND(G80*(H80),2)</f>
        <v>0</v>
      </c>
      <c r="N80" s="179">
        <v>0.41</v>
      </c>
      <c r="O80" s="179"/>
      <c r="P80" s="183"/>
      <c r="Q80" s="183"/>
      <c r="R80" s="183"/>
      <c r="S80" s="180">
        <f>ROUND(G80*(P80),3)</f>
        <v>0</v>
      </c>
      <c r="T80" s="180"/>
      <c r="U80" s="180"/>
      <c r="V80" s="191"/>
      <c r="W80" s="53"/>
      <c r="Z80">
        <v>0</v>
      </c>
    </row>
    <row r="81" spans="1:26" x14ac:dyDescent="0.3">
      <c r="A81" s="10"/>
      <c r="B81" s="204"/>
      <c r="C81" s="174">
        <v>1</v>
      </c>
      <c r="D81" s="367" t="s">
        <v>89</v>
      </c>
      <c r="E81" s="367"/>
      <c r="F81" s="140"/>
      <c r="G81" s="173"/>
      <c r="H81" s="140"/>
      <c r="I81" s="142">
        <f>ROUND((SUM(I78:I80))/1,2)</f>
        <v>0</v>
      </c>
      <c r="J81" s="141"/>
      <c r="K81" s="141"/>
      <c r="L81" s="141">
        <f>ROUND((SUM(L78:L80))/1,2)</f>
        <v>0</v>
      </c>
      <c r="M81" s="141">
        <f>ROUND((SUM(M78:M80))/1,2)</f>
        <v>0</v>
      </c>
      <c r="N81" s="141"/>
      <c r="O81" s="141"/>
      <c r="P81" s="141"/>
      <c r="Q81" s="10"/>
      <c r="R81" s="10"/>
      <c r="S81" s="10">
        <f>ROUND((SUM(S78:S80))/1,2)</f>
        <v>0</v>
      </c>
      <c r="T81" s="10"/>
      <c r="U81" s="10"/>
      <c r="V81" s="192">
        <f>ROUND((SUM(V78:V80))/1,2)</f>
        <v>0</v>
      </c>
      <c r="W81" s="208"/>
      <c r="X81" s="139"/>
      <c r="Y81" s="139"/>
      <c r="Z81" s="139"/>
    </row>
    <row r="82" spans="1:26" x14ac:dyDescent="0.3">
      <c r="A82" s="1"/>
      <c r="B82" s="200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3"/>
      <c r="W82" s="53"/>
    </row>
    <row r="83" spans="1:26" x14ac:dyDescent="0.3">
      <c r="A83" s="10"/>
      <c r="B83" s="204"/>
      <c r="C83" s="174">
        <v>5</v>
      </c>
      <c r="D83" s="367" t="s">
        <v>61</v>
      </c>
      <c r="E83" s="367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0"/>
      <c r="W83" s="208"/>
      <c r="X83" s="139"/>
      <c r="Y83" s="139"/>
      <c r="Z83" s="139"/>
    </row>
    <row r="84" spans="1:26" ht="25.05" customHeight="1" x14ac:dyDescent="0.3">
      <c r="A84" s="181"/>
      <c r="B84" s="205">
        <v>3</v>
      </c>
      <c r="C84" s="182" t="s">
        <v>94</v>
      </c>
      <c r="D84" s="391" t="s">
        <v>95</v>
      </c>
      <c r="E84" s="391"/>
      <c r="F84" s="176" t="s">
        <v>80</v>
      </c>
      <c r="G84" s="177">
        <v>252</v>
      </c>
      <c r="H84" s="176"/>
      <c r="I84" s="176">
        <f t="shared" ref="I84:I89" si="0">ROUND(G84*(H84),2)</f>
        <v>0</v>
      </c>
      <c r="J84" s="178">
        <f t="shared" ref="J84:J89" si="1">ROUND(G84*(N84),2)</f>
        <v>1670.76</v>
      </c>
      <c r="K84" s="179">
        <f t="shared" ref="K84:K89" si="2">ROUND(G84*(O84),2)</f>
        <v>0</v>
      </c>
      <c r="L84" s="179"/>
      <c r="M84" s="179">
        <f t="shared" ref="M84:M89" si="3">ROUND(G84*(H84),2)</f>
        <v>0</v>
      </c>
      <c r="N84" s="179">
        <v>6.63</v>
      </c>
      <c r="O84" s="179"/>
      <c r="P84" s="183">
        <v>0.50600999999999996</v>
      </c>
      <c r="Q84" s="183"/>
      <c r="R84" s="183">
        <v>0.50600999999999996</v>
      </c>
      <c r="S84" s="180">
        <f t="shared" ref="S84:S89" si="4">ROUND(G84*(P84),3)</f>
        <v>127.515</v>
      </c>
      <c r="T84" s="180"/>
      <c r="U84" s="180"/>
      <c r="V84" s="191"/>
      <c r="W84" s="53"/>
      <c r="Z84">
        <v>0</v>
      </c>
    </row>
    <row r="85" spans="1:26" ht="25.05" customHeight="1" x14ac:dyDescent="0.3">
      <c r="A85" s="181"/>
      <c r="B85" s="205">
        <v>4</v>
      </c>
      <c r="C85" s="182" t="s">
        <v>96</v>
      </c>
      <c r="D85" s="391" t="s">
        <v>97</v>
      </c>
      <c r="E85" s="391"/>
      <c r="F85" s="176" t="s">
        <v>80</v>
      </c>
      <c r="G85" s="177">
        <v>240</v>
      </c>
      <c r="H85" s="176"/>
      <c r="I85" s="176">
        <f t="shared" si="0"/>
        <v>0</v>
      </c>
      <c r="J85" s="178">
        <f t="shared" si="1"/>
        <v>1605.6</v>
      </c>
      <c r="K85" s="179">
        <f t="shared" si="2"/>
        <v>0</v>
      </c>
      <c r="L85" s="179"/>
      <c r="M85" s="179">
        <f t="shared" si="3"/>
        <v>0</v>
      </c>
      <c r="N85" s="179">
        <v>6.6899999999999995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1"/>
      <c r="W85" s="53"/>
      <c r="Z85">
        <v>0</v>
      </c>
    </row>
    <row r="86" spans="1:26" ht="25.05" customHeight="1" x14ac:dyDescent="0.3">
      <c r="A86" s="181"/>
      <c r="B86" s="205">
        <v>5</v>
      </c>
      <c r="C86" s="182" t="s">
        <v>98</v>
      </c>
      <c r="D86" s="391" t="s">
        <v>99</v>
      </c>
      <c r="E86" s="391"/>
      <c r="F86" s="176" t="s">
        <v>80</v>
      </c>
      <c r="G86" s="177">
        <v>240</v>
      </c>
      <c r="H86" s="176"/>
      <c r="I86" s="176">
        <f t="shared" si="0"/>
        <v>0</v>
      </c>
      <c r="J86" s="178">
        <f t="shared" si="1"/>
        <v>2822.4</v>
      </c>
      <c r="K86" s="179">
        <f t="shared" si="2"/>
        <v>0</v>
      </c>
      <c r="L86" s="179"/>
      <c r="M86" s="179">
        <f t="shared" si="3"/>
        <v>0</v>
      </c>
      <c r="N86" s="179">
        <v>11.76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1"/>
      <c r="W86" s="53"/>
      <c r="Z86">
        <v>0</v>
      </c>
    </row>
    <row r="87" spans="1:26" ht="28.2" customHeight="1" x14ac:dyDescent="0.3">
      <c r="A87" s="181"/>
      <c r="B87" s="205">
        <v>6</v>
      </c>
      <c r="C87" s="182" t="s">
        <v>100</v>
      </c>
      <c r="D87" s="391" t="s">
        <v>101</v>
      </c>
      <c r="E87" s="391"/>
      <c r="F87" s="176" t="s">
        <v>80</v>
      </c>
      <c r="G87" s="177">
        <v>2065</v>
      </c>
      <c r="H87" s="176"/>
      <c r="I87" s="176">
        <f t="shared" si="0"/>
        <v>0</v>
      </c>
      <c r="J87" s="178">
        <f t="shared" si="1"/>
        <v>40184.9</v>
      </c>
      <c r="K87" s="179">
        <f t="shared" si="2"/>
        <v>0</v>
      </c>
      <c r="L87" s="179"/>
      <c r="M87" s="179">
        <f t="shared" si="3"/>
        <v>0</v>
      </c>
      <c r="N87" s="179">
        <v>19.46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1"/>
      <c r="W87" s="53"/>
      <c r="Z87">
        <v>0</v>
      </c>
    </row>
    <row r="88" spans="1:26" ht="25.05" customHeight="1" x14ac:dyDescent="0.3">
      <c r="A88" s="181"/>
      <c r="B88" s="205">
        <v>7</v>
      </c>
      <c r="C88" s="182" t="s">
        <v>78</v>
      </c>
      <c r="D88" s="391" t="s">
        <v>79</v>
      </c>
      <c r="E88" s="391"/>
      <c r="F88" s="176" t="s">
        <v>80</v>
      </c>
      <c r="G88" s="177">
        <v>6664.13</v>
      </c>
      <c r="H88" s="176"/>
      <c r="I88" s="176">
        <f t="shared" si="0"/>
        <v>0</v>
      </c>
      <c r="J88" s="178">
        <f t="shared" si="1"/>
        <v>2465.73</v>
      </c>
      <c r="K88" s="179">
        <f t="shared" si="2"/>
        <v>0</v>
      </c>
      <c r="L88" s="179"/>
      <c r="M88" s="179">
        <f t="shared" si="3"/>
        <v>0</v>
      </c>
      <c r="N88" s="179">
        <v>0.37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1"/>
      <c r="W88" s="53"/>
      <c r="Z88">
        <v>0</v>
      </c>
    </row>
    <row r="89" spans="1:26" ht="25.05" customHeight="1" x14ac:dyDescent="0.3">
      <c r="A89" s="181"/>
      <c r="B89" s="205">
        <v>8</v>
      </c>
      <c r="C89" s="182" t="s">
        <v>81</v>
      </c>
      <c r="D89" s="391" t="s">
        <v>82</v>
      </c>
      <c r="E89" s="391"/>
      <c r="F89" s="176" t="s">
        <v>80</v>
      </c>
      <c r="G89" s="177">
        <v>6664.13</v>
      </c>
      <c r="H89" s="176"/>
      <c r="I89" s="176">
        <f t="shared" si="0"/>
        <v>0</v>
      </c>
      <c r="J89" s="178">
        <f t="shared" si="1"/>
        <v>60710.22</v>
      </c>
      <c r="K89" s="179">
        <f t="shared" si="2"/>
        <v>0</v>
      </c>
      <c r="L89" s="179"/>
      <c r="M89" s="179">
        <f t="shared" si="3"/>
        <v>0</v>
      </c>
      <c r="N89" s="179">
        <v>9.11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1"/>
      <c r="W89" s="53"/>
      <c r="Z89">
        <v>0</v>
      </c>
    </row>
    <row r="90" spans="1:26" x14ac:dyDescent="0.3">
      <c r="A90" s="10"/>
      <c r="B90" s="204"/>
      <c r="C90" s="174">
        <v>5</v>
      </c>
      <c r="D90" s="367" t="s">
        <v>61</v>
      </c>
      <c r="E90" s="367"/>
      <c r="F90" s="140"/>
      <c r="G90" s="173"/>
      <c r="H90" s="140"/>
      <c r="I90" s="142">
        <f>ROUND((SUM(I83:I89))/1,2)</f>
        <v>0</v>
      </c>
      <c r="J90" s="141"/>
      <c r="K90" s="141"/>
      <c r="L90" s="141">
        <f>ROUND((SUM(L83:L89))/1,2)</f>
        <v>0</v>
      </c>
      <c r="M90" s="141">
        <f>ROUND((SUM(M83:M89))/1,2)</f>
        <v>0</v>
      </c>
      <c r="N90" s="141"/>
      <c r="O90" s="141"/>
      <c r="P90" s="141"/>
      <c r="Q90" s="10"/>
      <c r="R90" s="10"/>
      <c r="S90" s="10">
        <f>ROUND((SUM(S83:S89))/1,2)</f>
        <v>127.52</v>
      </c>
      <c r="T90" s="10"/>
      <c r="U90" s="10"/>
      <c r="V90" s="192">
        <f>ROUND((SUM(V83:V89))/1,2)</f>
        <v>0</v>
      </c>
      <c r="W90" s="208"/>
      <c r="X90" s="139"/>
      <c r="Y90" s="139"/>
      <c r="Z90" s="139"/>
    </row>
    <row r="91" spans="1:26" x14ac:dyDescent="0.3">
      <c r="A91" s="1"/>
      <c r="B91" s="200"/>
      <c r="C91" s="1"/>
      <c r="D91" s="1"/>
      <c r="E91" s="133"/>
      <c r="F91" s="133"/>
      <c r="G91" s="167"/>
      <c r="H91" s="133"/>
      <c r="I91" s="133"/>
      <c r="J91" s="134"/>
      <c r="K91" s="134"/>
      <c r="L91" s="134"/>
      <c r="M91" s="134"/>
      <c r="N91" s="134"/>
      <c r="O91" s="134"/>
      <c r="P91" s="134"/>
      <c r="Q91" s="1"/>
      <c r="R91" s="1"/>
      <c r="S91" s="1"/>
      <c r="T91" s="1"/>
      <c r="U91" s="1"/>
      <c r="V91" s="193"/>
      <c r="W91" s="53"/>
    </row>
    <row r="92" spans="1:26" x14ac:dyDescent="0.3">
      <c r="A92" s="10"/>
      <c r="B92" s="204"/>
      <c r="C92" s="174">
        <v>9</v>
      </c>
      <c r="D92" s="367" t="s">
        <v>62</v>
      </c>
      <c r="E92" s="367"/>
      <c r="F92" s="140"/>
      <c r="G92" s="173"/>
      <c r="H92" s="140"/>
      <c r="I92" s="140"/>
      <c r="J92" s="141"/>
      <c r="K92" s="141"/>
      <c r="L92" s="141"/>
      <c r="M92" s="141"/>
      <c r="N92" s="141"/>
      <c r="O92" s="141"/>
      <c r="P92" s="141"/>
      <c r="Q92" s="10"/>
      <c r="R92" s="10"/>
      <c r="S92" s="10"/>
      <c r="T92" s="10"/>
      <c r="U92" s="10"/>
      <c r="V92" s="190"/>
      <c r="W92" s="208"/>
      <c r="X92" s="139"/>
      <c r="Y92" s="139"/>
      <c r="Z92" s="139"/>
    </row>
    <row r="93" spans="1:26" ht="25.05" customHeight="1" x14ac:dyDescent="0.3">
      <c r="A93" s="181"/>
      <c r="B93" s="205">
        <v>9</v>
      </c>
      <c r="C93" s="182" t="s">
        <v>102</v>
      </c>
      <c r="D93" s="391" t="s">
        <v>103</v>
      </c>
      <c r="E93" s="391"/>
      <c r="F93" s="176" t="s">
        <v>104</v>
      </c>
      <c r="G93" s="177">
        <v>5</v>
      </c>
      <c r="H93" s="176"/>
      <c r="I93" s="176">
        <f t="shared" ref="I93:I102" si="5">ROUND(G93*(H93),2)</f>
        <v>0</v>
      </c>
      <c r="J93" s="178">
        <f t="shared" ref="J93:J102" si="6">ROUND(G93*(N93),2)</f>
        <v>98.35</v>
      </c>
      <c r="K93" s="179">
        <f t="shared" ref="K93:K102" si="7">ROUND(G93*(O93),2)</f>
        <v>0</v>
      </c>
      <c r="L93" s="179"/>
      <c r="M93" s="179">
        <f t="shared" ref="M93:M102" si="8">ROUND(G93*(H93),2)</f>
        <v>0</v>
      </c>
      <c r="N93" s="179">
        <v>19.670000000000002</v>
      </c>
      <c r="O93" s="179"/>
      <c r="P93" s="183">
        <v>0.22684000000000001</v>
      </c>
      <c r="Q93" s="183"/>
      <c r="R93" s="183">
        <v>0.22684000000000001</v>
      </c>
      <c r="S93" s="180">
        <f t="shared" ref="S93:S102" si="9">ROUND(G93*(P93),3)</f>
        <v>1.1339999999999999</v>
      </c>
      <c r="T93" s="180"/>
      <c r="U93" s="180"/>
      <c r="V93" s="191"/>
      <c r="W93" s="53"/>
      <c r="Z93">
        <v>0</v>
      </c>
    </row>
    <row r="94" spans="1:26" ht="25.05" customHeight="1" x14ac:dyDescent="0.3">
      <c r="A94" s="181"/>
      <c r="B94" s="219">
        <v>10</v>
      </c>
      <c r="C94" s="216" t="s">
        <v>105</v>
      </c>
      <c r="D94" s="393" t="s">
        <v>106</v>
      </c>
      <c r="E94" s="393"/>
      <c r="F94" s="211" t="s">
        <v>104</v>
      </c>
      <c r="G94" s="212">
        <v>5</v>
      </c>
      <c r="H94" s="211"/>
      <c r="I94" s="211">
        <f t="shared" si="5"/>
        <v>0</v>
      </c>
      <c r="J94" s="213">
        <f t="shared" si="6"/>
        <v>263</v>
      </c>
      <c r="K94" s="214">
        <f t="shared" si="7"/>
        <v>0</v>
      </c>
      <c r="L94" s="214"/>
      <c r="M94" s="214">
        <f t="shared" si="8"/>
        <v>0</v>
      </c>
      <c r="N94" s="214">
        <v>52.6</v>
      </c>
      <c r="O94" s="214"/>
      <c r="P94" s="217"/>
      <c r="Q94" s="217"/>
      <c r="R94" s="217"/>
      <c r="S94" s="215">
        <f t="shared" si="9"/>
        <v>0</v>
      </c>
      <c r="T94" s="215"/>
      <c r="U94" s="215"/>
      <c r="V94" s="218"/>
      <c r="W94" s="53"/>
      <c r="Z94">
        <v>0</v>
      </c>
    </row>
    <row r="95" spans="1:26" ht="25.05" customHeight="1" x14ac:dyDescent="0.3">
      <c r="A95" s="181"/>
      <c r="B95" s="219">
        <v>11</v>
      </c>
      <c r="C95" s="216" t="s">
        <v>107</v>
      </c>
      <c r="D95" s="393" t="s">
        <v>108</v>
      </c>
      <c r="E95" s="393"/>
      <c r="F95" s="211" t="s">
        <v>104</v>
      </c>
      <c r="G95" s="212">
        <v>10</v>
      </c>
      <c r="H95" s="211"/>
      <c r="I95" s="211">
        <f t="shared" si="5"/>
        <v>0</v>
      </c>
      <c r="J95" s="213">
        <f t="shared" si="6"/>
        <v>32</v>
      </c>
      <c r="K95" s="214">
        <f t="shared" si="7"/>
        <v>0</v>
      </c>
      <c r="L95" s="214"/>
      <c r="M95" s="214">
        <f t="shared" si="8"/>
        <v>0</v>
      </c>
      <c r="N95" s="214">
        <v>3.2</v>
      </c>
      <c r="O95" s="214"/>
      <c r="P95" s="217"/>
      <c r="Q95" s="217"/>
      <c r="R95" s="217"/>
      <c r="S95" s="215">
        <f t="shared" si="9"/>
        <v>0</v>
      </c>
      <c r="T95" s="215"/>
      <c r="U95" s="215"/>
      <c r="V95" s="218"/>
      <c r="W95" s="53"/>
      <c r="Z95">
        <v>0</v>
      </c>
    </row>
    <row r="96" spans="1:26" ht="25.05" customHeight="1" x14ac:dyDescent="0.3">
      <c r="A96" s="181"/>
      <c r="B96" s="219">
        <v>12</v>
      </c>
      <c r="C96" s="216" t="s">
        <v>109</v>
      </c>
      <c r="D96" s="393" t="s">
        <v>110</v>
      </c>
      <c r="E96" s="393"/>
      <c r="F96" s="210" t="s">
        <v>104</v>
      </c>
      <c r="G96" s="212">
        <v>5</v>
      </c>
      <c r="H96" s="211"/>
      <c r="I96" s="211">
        <f t="shared" si="5"/>
        <v>0</v>
      </c>
      <c r="J96" s="210">
        <f t="shared" si="6"/>
        <v>3.5</v>
      </c>
      <c r="K96" s="215">
        <f t="shared" si="7"/>
        <v>0</v>
      </c>
      <c r="L96" s="215"/>
      <c r="M96" s="215">
        <f t="shared" si="8"/>
        <v>0</v>
      </c>
      <c r="N96" s="215">
        <v>0.7</v>
      </c>
      <c r="O96" s="215"/>
      <c r="P96" s="217"/>
      <c r="Q96" s="217"/>
      <c r="R96" s="217"/>
      <c r="S96" s="215">
        <f t="shared" si="9"/>
        <v>0</v>
      </c>
      <c r="T96" s="215"/>
      <c r="U96" s="215"/>
      <c r="V96" s="218"/>
      <c r="W96" s="53"/>
      <c r="Z96">
        <v>0</v>
      </c>
    </row>
    <row r="97" spans="1:26" ht="25.05" customHeight="1" x14ac:dyDescent="0.3">
      <c r="A97" s="181"/>
      <c r="B97" s="219">
        <v>13</v>
      </c>
      <c r="C97" s="216" t="s">
        <v>111</v>
      </c>
      <c r="D97" s="393" t="s">
        <v>112</v>
      </c>
      <c r="E97" s="393"/>
      <c r="F97" s="210" t="s">
        <v>104</v>
      </c>
      <c r="G97" s="212">
        <v>5</v>
      </c>
      <c r="H97" s="211"/>
      <c r="I97" s="211">
        <f t="shared" si="5"/>
        <v>0</v>
      </c>
      <c r="J97" s="210">
        <f t="shared" si="6"/>
        <v>107.5</v>
      </c>
      <c r="K97" s="215">
        <f t="shared" si="7"/>
        <v>0</v>
      </c>
      <c r="L97" s="215"/>
      <c r="M97" s="215">
        <f t="shared" si="8"/>
        <v>0</v>
      </c>
      <c r="N97" s="215">
        <v>21.5</v>
      </c>
      <c r="O97" s="215"/>
      <c r="P97" s="217"/>
      <c r="Q97" s="217"/>
      <c r="R97" s="217"/>
      <c r="S97" s="215">
        <f t="shared" si="9"/>
        <v>0</v>
      </c>
      <c r="T97" s="215"/>
      <c r="U97" s="215"/>
      <c r="V97" s="218"/>
      <c r="W97" s="53"/>
      <c r="Z97">
        <v>0</v>
      </c>
    </row>
    <row r="98" spans="1:26" ht="25.05" customHeight="1" x14ac:dyDescent="0.3">
      <c r="A98" s="181"/>
      <c r="B98" s="205">
        <v>14</v>
      </c>
      <c r="C98" s="182" t="s">
        <v>113</v>
      </c>
      <c r="D98" s="391" t="s">
        <v>114</v>
      </c>
      <c r="E98" s="391"/>
      <c r="F98" s="175" t="s">
        <v>115</v>
      </c>
      <c r="G98" s="177">
        <v>283.5</v>
      </c>
      <c r="H98" s="176"/>
      <c r="I98" s="176">
        <f t="shared" si="5"/>
        <v>0</v>
      </c>
      <c r="J98" s="175">
        <f t="shared" si="6"/>
        <v>218.3</v>
      </c>
      <c r="K98" s="180">
        <f t="shared" si="7"/>
        <v>0</v>
      </c>
      <c r="L98" s="180"/>
      <c r="M98" s="180">
        <f t="shared" si="8"/>
        <v>0</v>
      </c>
      <c r="N98" s="180">
        <v>0.77</v>
      </c>
      <c r="O98" s="180"/>
      <c r="P98" s="183"/>
      <c r="Q98" s="183"/>
      <c r="R98" s="183"/>
      <c r="S98" s="180">
        <f t="shared" si="9"/>
        <v>0</v>
      </c>
      <c r="T98" s="180"/>
      <c r="U98" s="180"/>
      <c r="V98" s="191"/>
      <c r="W98" s="53"/>
      <c r="Z98">
        <v>0</v>
      </c>
    </row>
    <row r="99" spans="1:26" ht="25.05" customHeight="1" x14ac:dyDescent="0.3">
      <c r="A99" s="181"/>
      <c r="B99" s="205">
        <v>15</v>
      </c>
      <c r="C99" s="182" t="s">
        <v>116</v>
      </c>
      <c r="D99" s="391" t="s">
        <v>117</v>
      </c>
      <c r="E99" s="391"/>
      <c r="F99" s="175" t="s">
        <v>115</v>
      </c>
      <c r="G99" s="177">
        <v>283.5</v>
      </c>
      <c r="H99" s="176"/>
      <c r="I99" s="176">
        <f t="shared" si="5"/>
        <v>0</v>
      </c>
      <c r="J99" s="175">
        <f t="shared" si="6"/>
        <v>76.55</v>
      </c>
      <c r="K99" s="180">
        <f t="shared" si="7"/>
        <v>0</v>
      </c>
      <c r="L99" s="180"/>
      <c r="M99" s="180">
        <f t="shared" si="8"/>
        <v>0</v>
      </c>
      <c r="N99" s="180">
        <v>0.27</v>
      </c>
      <c r="O99" s="180"/>
      <c r="P99" s="183"/>
      <c r="Q99" s="183"/>
      <c r="R99" s="183"/>
      <c r="S99" s="180">
        <f t="shared" si="9"/>
        <v>0</v>
      </c>
      <c r="T99" s="180"/>
      <c r="U99" s="180"/>
      <c r="V99" s="191"/>
      <c r="W99" s="53"/>
      <c r="Z99">
        <v>0</v>
      </c>
    </row>
    <row r="100" spans="1:26" ht="25.05" customHeight="1" x14ac:dyDescent="0.3">
      <c r="A100" s="181"/>
      <c r="B100" s="205">
        <v>16</v>
      </c>
      <c r="C100" s="182" t="s">
        <v>83</v>
      </c>
      <c r="D100" s="391" t="s">
        <v>84</v>
      </c>
      <c r="E100" s="391"/>
      <c r="F100" s="175" t="s">
        <v>80</v>
      </c>
      <c r="G100" s="177">
        <v>6664.13</v>
      </c>
      <c r="H100" s="176"/>
      <c r="I100" s="176">
        <f t="shared" si="5"/>
        <v>0</v>
      </c>
      <c r="J100" s="175">
        <f t="shared" si="6"/>
        <v>1932.6</v>
      </c>
      <c r="K100" s="180">
        <f t="shared" si="7"/>
        <v>0</v>
      </c>
      <c r="L100" s="180"/>
      <c r="M100" s="180">
        <f t="shared" si="8"/>
        <v>0</v>
      </c>
      <c r="N100" s="180">
        <v>0.28999999999999998</v>
      </c>
      <c r="O100" s="180"/>
      <c r="P100" s="183">
        <v>2.0000000000000002E-5</v>
      </c>
      <c r="Q100" s="183"/>
      <c r="R100" s="183">
        <v>2.0000000000000002E-5</v>
      </c>
      <c r="S100" s="180">
        <f t="shared" si="9"/>
        <v>0.13300000000000001</v>
      </c>
      <c r="T100" s="180"/>
      <c r="U100" s="180"/>
      <c r="V100" s="191"/>
      <c r="W100" s="53"/>
      <c r="Z100">
        <v>0</v>
      </c>
    </row>
    <row r="101" spans="1:26" ht="25.05" customHeight="1" x14ac:dyDescent="0.3">
      <c r="A101" s="181"/>
      <c r="B101" s="205">
        <v>17</v>
      </c>
      <c r="C101" s="182" t="s">
        <v>118</v>
      </c>
      <c r="D101" s="391" t="s">
        <v>119</v>
      </c>
      <c r="E101" s="391"/>
      <c r="F101" s="175" t="s">
        <v>87</v>
      </c>
      <c r="G101" s="177">
        <v>172.8</v>
      </c>
      <c r="H101" s="176"/>
      <c r="I101" s="176">
        <f t="shared" si="5"/>
        <v>0</v>
      </c>
      <c r="J101" s="175">
        <f t="shared" si="6"/>
        <v>281.66000000000003</v>
      </c>
      <c r="K101" s="180">
        <f t="shared" si="7"/>
        <v>0</v>
      </c>
      <c r="L101" s="180"/>
      <c r="M101" s="180">
        <f t="shared" si="8"/>
        <v>0</v>
      </c>
      <c r="N101" s="180">
        <v>1.63</v>
      </c>
      <c r="O101" s="180"/>
      <c r="P101" s="183"/>
      <c r="Q101" s="183"/>
      <c r="R101" s="183"/>
      <c r="S101" s="180">
        <f t="shared" si="9"/>
        <v>0</v>
      </c>
      <c r="T101" s="180"/>
      <c r="U101" s="180"/>
      <c r="V101" s="191"/>
      <c r="W101" s="53"/>
      <c r="Z101">
        <v>0</v>
      </c>
    </row>
    <row r="102" spans="1:26" ht="25.05" customHeight="1" x14ac:dyDescent="0.3">
      <c r="A102" s="181"/>
      <c r="B102" s="205">
        <v>18</v>
      </c>
      <c r="C102" s="182" t="s">
        <v>120</v>
      </c>
      <c r="D102" s="391" t="s">
        <v>121</v>
      </c>
      <c r="E102" s="391"/>
      <c r="F102" s="175" t="s">
        <v>87</v>
      </c>
      <c r="G102" s="177">
        <v>345.6</v>
      </c>
      <c r="H102" s="176"/>
      <c r="I102" s="176">
        <f t="shared" si="5"/>
        <v>0</v>
      </c>
      <c r="J102" s="175">
        <f t="shared" si="6"/>
        <v>120.96</v>
      </c>
      <c r="K102" s="180">
        <f t="shared" si="7"/>
        <v>0</v>
      </c>
      <c r="L102" s="180"/>
      <c r="M102" s="180">
        <f t="shared" si="8"/>
        <v>0</v>
      </c>
      <c r="N102" s="180">
        <v>0.35</v>
      </c>
      <c r="O102" s="180"/>
      <c r="P102" s="183"/>
      <c r="Q102" s="183"/>
      <c r="R102" s="183"/>
      <c r="S102" s="180">
        <f t="shared" si="9"/>
        <v>0</v>
      </c>
      <c r="T102" s="180"/>
      <c r="U102" s="180"/>
      <c r="V102" s="191"/>
      <c r="W102" s="53"/>
      <c r="Z102">
        <v>0</v>
      </c>
    </row>
    <row r="103" spans="1:26" x14ac:dyDescent="0.3">
      <c r="A103" s="10"/>
      <c r="B103" s="204"/>
      <c r="C103" s="174">
        <v>9</v>
      </c>
      <c r="D103" s="367" t="s">
        <v>62</v>
      </c>
      <c r="E103" s="367"/>
      <c r="F103" s="10"/>
      <c r="G103" s="173"/>
      <c r="H103" s="140"/>
      <c r="I103" s="142">
        <f>ROUND((SUM(I92:I102))/1,2)</f>
        <v>0</v>
      </c>
      <c r="J103" s="10"/>
      <c r="K103" s="10"/>
      <c r="L103" s="10">
        <f>ROUND((SUM(L92:L102))/1,2)</f>
        <v>0</v>
      </c>
      <c r="M103" s="10">
        <f>ROUND((SUM(M92:M102))/1,2)</f>
        <v>0</v>
      </c>
      <c r="N103" s="10"/>
      <c r="O103" s="10"/>
      <c r="P103" s="10"/>
      <c r="Q103" s="10"/>
      <c r="R103" s="10"/>
      <c r="S103" s="10">
        <f>ROUND((SUM(S92:S102))/1,2)</f>
        <v>1.27</v>
      </c>
      <c r="T103" s="10"/>
      <c r="U103" s="10"/>
      <c r="V103" s="192">
        <f>ROUND((SUM(V92:V102))/1,2)</f>
        <v>0</v>
      </c>
      <c r="W103" s="208"/>
      <c r="X103" s="139"/>
      <c r="Y103" s="139"/>
      <c r="Z103" s="139"/>
    </row>
    <row r="104" spans="1:26" x14ac:dyDescent="0.3">
      <c r="A104" s="1"/>
      <c r="B104" s="200"/>
      <c r="C104" s="1"/>
      <c r="D104" s="1"/>
      <c r="E104" s="1"/>
      <c r="F104" s="1"/>
      <c r="G104" s="167"/>
      <c r="H104" s="133"/>
      <c r="I104" s="1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93"/>
      <c r="W104" s="53"/>
    </row>
    <row r="105" spans="1:26" x14ac:dyDescent="0.3">
      <c r="A105" s="10"/>
      <c r="B105" s="204"/>
      <c r="C105" s="174">
        <v>99</v>
      </c>
      <c r="D105" s="367" t="s">
        <v>63</v>
      </c>
      <c r="E105" s="367"/>
      <c r="F105" s="10"/>
      <c r="G105" s="173"/>
      <c r="H105" s="140"/>
      <c r="I105" s="14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90"/>
      <c r="W105" s="208"/>
      <c r="X105" s="139"/>
      <c r="Y105" s="139"/>
      <c r="Z105" s="139"/>
    </row>
    <row r="106" spans="1:26" ht="25.05" customHeight="1" x14ac:dyDescent="0.3">
      <c r="A106" s="181"/>
      <c r="B106" s="205">
        <v>19</v>
      </c>
      <c r="C106" s="182" t="s">
        <v>85</v>
      </c>
      <c r="D106" s="391" t="s">
        <v>86</v>
      </c>
      <c r="E106" s="391"/>
      <c r="F106" s="175" t="s">
        <v>87</v>
      </c>
      <c r="G106" s="177">
        <v>1477.752</v>
      </c>
      <c r="H106" s="176"/>
      <c r="I106" s="176">
        <f>ROUND(G106*(H106),2)</f>
        <v>0</v>
      </c>
      <c r="J106" s="175">
        <f>ROUND(G106*(N106),2)</f>
        <v>3073.72</v>
      </c>
      <c r="K106" s="180">
        <f>ROUND(G106*(O106),2)</f>
        <v>0</v>
      </c>
      <c r="L106" s="180"/>
      <c r="M106" s="180">
        <f>ROUND(G106*(H106),2)</f>
        <v>0</v>
      </c>
      <c r="N106" s="180">
        <v>2.08</v>
      </c>
      <c r="O106" s="180"/>
      <c r="P106" s="183"/>
      <c r="Q106" s="183"/>
      <c r="R106" s="183"/>
      <c r="S106" s="180">
        <f>ROUND(G106*(P106),3)</f>
        <v>0</v>
      </c>
      <c r="T106" s="180"/>
      <c r="U106" s="180"/>
      <c r="V106" s="191"/>
      <c r="W106" s="53"/>
      <c r="Z106">
        <v>0</v>
      </c>
    </row>
    <row r="107" spans="1:26" x14ac:dyDescent="0.3">
      <c r="A107" s="10"/>
      <c r="B107" s="204"/>
      <c r="C107" s="174">
        <v>99</v>
      </c>
      <c r="D107" s="367" t="s">
        <v>63</v>
      </c>
      <c r="E107" s="367"/>
      <c r="F107" s="10"/>
      <c r="G107" s="173"/>
      <c r="H107" s="140"/>
      <c r="I107" s="142">
        <f>ROUND((SUM(I105:I106))/1,2)</f>
        <v>0</v>
      </c>
      <c r="J107" s="10"/>
      <c r="K107" s="10"/>
      <c r="L107" s="10">
        <f>ROUND((SUM(L105:L106))/1,2)</f>
        <v>0</v>
      </c>
      <c r="M107" s="10">
        <f>ROUND((SUM(M105:M106))/1,2)</f>
        <v>0</v>
      </c>
      <c r="N107" s="10"/>
      <c r="O107" s="10"/>
      <c r="P107" s="184"/>
      <c r="Q107" s="1"/>
      <c r="R107" s="1"/>
      <c r="S107" s="184">
        <f>ROUND((SUM(S105:S106))/1,2)</f>
        <v>0</v>
      </c>
      <c r="T107" s="2"/>
      <c r="U107" s="2"/>
      <c r="V107" s="192">
        <f>ROUND((SUM(V105:V106))/1,2)</f>
        <v>0</v>
      </c>
      <c r="W107" s="53"/>
    </row>
    <row r="108" spans="1:26" x14ac:dyDescent="0.3">
      <c r="A108" s="1"/>
      <c r="B108" s="200"/>
      <c r="C108" s="1"/>
      <c r="D108" s="1"/>
      <c r="E108" s="1"/>
      <c r="F108" s="1"/>
      <c r="G108" s="167"/>
      <c r="H108" s="133"/>
      <c r="I108" s="1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3"/>
      <c r="W108" s="53"/>
    </row>
    <row r="109" spans="1:26" x14ac:dyDescent="0.3">
      <c r="A109" s="10"/>
      <c r="B109" s="204"/>
      <c r="C109" s="10"/>
      <c r="D109" s="382" t="s">
        <v>60</v>
      </c>
      <c r="E109" s="382"/>
      <c r="F109" s="10"/>
      <c r="G109" s="173"/>
      <c r="H109" s="140"/>
      <c r="I109" s="142">
        <f>ROUND((SUM(I77:I108))/2,2)</f>
        <v>0</v>
      </c>
      <c r="J109" s="10"/>
      <c r="K109" s="10"/>
      <c r="L109" s="10">
        <f>ROUND((SUM(L77:L108))/2,2)</f>
        <v>0</v>
      </c>
      <c r="M109" s="10">
        <f>ROUND((SUM(M77:M108))/2,2)</f>
        <v>0</v>
      </c>
      <c r="N109" s="10"/>
      <c r="O109" s="10"/>
      <c r="P109" s="184"/>
      <c r="Q109" s="1"/>
      <c r="R109" s="1"/>
      <c r="S109" s="184">
        <f>ROUND((SUM(S77:S108))/2,2)</f>
        <v>128.79</v>
      </c>
      <c r="T109" s="1"/>
      <c r="U109" s="1"/>
      <c r="V109" s="192">
        <f>ROUND((SUM(V77:V108))/2,2)</f>
        <v>0</v>
      </c>
      <c r="W109" s="53"/>
    </row>
    <row r="110" spans="1:26" x14ac:dyDescent="0.3">
      <c r="A110" s="1"/>
      <c r="B110" s="206"/>
      <c r="C110" s="185"/>
      <c r="D110" s="392" t="s">
        <v>64</v>
      </c>
      <c r="E110" s="392"/>
      <c r="F110" s="185"/>
      <c r="G110" s="187"/>
      <c r="H110" s="186"/>
      <c r="I110" s="186">
        <f>ROUND((SUM(I77:I109))/3,2)</f>
        <v>0</v>
      </c>
      <c r="J110" s="185"/>
      <c r="K110" s="185">
        <f>ROUND((SUM(K77:K109))/3,2)</f>
        <v>0</v>
      </c>
      <c r="L110" s="185">
        <f>ROUND((SUM(L77:L109))/3,2)</f>
        <v>0</v>
      </c>
      <c r="M110" s="185">
        <f>ROUND((SUM(M77:M109))/3,2)</f>
        <v>0</v>
      </c>
      <c r="N110" s="185"/>
      <c r="O110" s="185"/>
      <c r="P110" s="187"/>
      <c r="Q110" s="185"/>
      <c r="R110" s="185"/>
      <c r="S110" s="187">
        <f>ROUND((SUM(S77:S109))/3,2)</f>
        <v>128.79</v>
      </c>
      <c r="T110" s="185"/>
      <c r="U110" s="185"/>
      <c r="V110" s="194">
        <f>ROUND((SUM(V77:V109))/3,2)</f>
        <v>0</v>
      </c>
      <c r="W110" s="53"/>
      <c r="Z110">
        <f>(SUM(Z77:Z109))</f>
        <v>0</v>
      </c>
    </row>
  </sheetData>
  <mergeCells count="77">
    <mergeCell ref="D110:E110"/>
    <mergeCell ref="D97:E97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09:E109"/>
    <mergeCell ref="D96:E96"/>
    <mergeCell ref="D84:E84"/>
    <mergeCell ref="D85:E85"/>
    <mergeCell ref="D86:E86"/>
    <mergeCell ref="D87:E87"/>
    <mergeCell ref="D88:E88"/>
    <mergeCell ref="D89:E89"/>
    <mergeCell ref="D90:E90"/>
    <mergeCell ref="D92:E92"/>
    <mergeCell ref="D93:E93"/>
    <mergeCell ref="D94:E94"/>
    <mergeCell ref="D95:E95"/>
    <mergeCell ref="D77:E77"/>
    <mergeCell ref="D78:E78"/>
    <mergeCell ref="D79:E79"/>
    <mergeCell ref="D80:E80"/>
    <mergeCell ref="D81:E81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638FBC41-8352-4C24-B573-DEE4470C56A9}"/>
    <hyperlink ref="E1:F1" location="A54:A54" tooltip="Klikni na prechod ku rekapitulácii..." display="Rekapitulácia rozpočtu" xr:uid="{5313F9B0-325B-4837-B5F0-77E087D6E11C}"/>
    <hyperlink ref="H1:I1" location="B76:B76" tooltip="Klikni na prechod ku Rozpočet..." display="Rozpočet" xr:uid="{01891625-3556-4306-B02A-53E91F79EF5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,,B´´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C463-DAAB-491C-8A53-B7E95A36FB65}">
  <dimension ref="A1:AA99"/>
  <sheetViews>
    <sheetView workbookViewId="0">
      <pane ySplit="1" topLeftCell="A76" activePane="bottomLeft" state="frozen"/>
      <selection pane="bottomLeft" activeCell="D95" sqref="D95:E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6" t="s">
        <v>15</v>
      </c>
      <c r="C1" s="317"/>
      <c r="D1" s="12"/>
      <c r="E1" s="318" t="s">
        <v>0</v>
      </c>
      <c r="F1" s="319"/>
      <c r="G1" s="13"/>
      <c r="H1" s="370" t="s">
        <v>65</v>
      </c>
      <c r="I1" s="317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0" t="s">
        <v>15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2"/>
      <c r="R2" s="322"/>
      <c r="S2" s="322"/>
      <c r="T2" s="322"/>
      <c r="U2" s="322"/>
      <c r="V2" s="323"/>
      <c r="W2" s="53"/>
    </row>
    <row r="3" spans="1:23" ht="18" customHeight="1" x14ac:dyDescent="0.3">
      <c r="A3" s="15"/>
      <c r="B3" s="324" t="s">
        <v>1</v>
      </c>
      <c r="C3" s="325"/>
      <c r="D3" s="325"/>
      <c r="E3" s="325"/>
      <c r="F3" s="325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7"/>
      <c r="W3" s="53"/>
    </row>
    <row r="4" spans="1:23" ht="18" customHeight="1" x14ac:dyDescent="0.3">
      <c r="A4" s="15"/>
      <c r="B4" s="43" t="s">
        <v>122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28" t="s">
        <v>23</v>
      </c>
      <c r="C7" s="329"/>
      <c r="D7" s="329"/>
      <c r="E7" s="329"/>
      <c r="F7" s="329"/>
      <c r="G7" s="329"/>
      <c r="H7" s="33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3" t="s">
        <v>24</v>
      </c>
      <c r="C9" s="314"/>
      <c r="D9" s="314"/>
      <c r="E9" s="314"/>
      <c r="F9" s="314"/>
      <c r="G9" s="314"/>
      <c r="H9" s="31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3" t="s">
        <v>25</v>
      </c>
      <c r="C11" s="314"/>
      <c r="D11" s="314"/>
      <c r="E11" s="314"/>
      <c r="F11" s="314"/>
      <c r="G11" s="314"/>
      <c r="H11" s="31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49</v>
      </c>
      <c r="D14" s="61" t="s">
        <v>50</v>
      </c>
      <c r="E14" s="66" t="s">
        <v>51</v>
      </c>
      <c r="F14" s="334" t="s">
        <v>33</v>
      </c>
      <c r="G14" s="335"/>
      <c r="H14" s="336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15567'!E59</f>
        <v>0</v>
      </c>
      <c r="D15" s="58">
        <f>'SO 15567'!F59</f>
        <v>0</v>
      </c>
      <c r="E15" s="67">
        <f>'SO 15567'!G59</f>
        <v>0</v>
      </c>
      <c r="F15" s="337" t="s">
        <v>34</v>
      </c>
      <c r="G15" s="338"/>
      <c r="H15" s="33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39" t="s">
        <v>35</v>
      </c>
      <c r="G16" s="338"/>
      <c r="H16" s="333"/>
      <c r="I16" s="25"/>
      <c r="J16" s="25"/>
      <c r="K16" s="26"/>
      <c r="L16" s="26"/>
      <c r="M16" s="26"/>
      <c r="N16" s="26"/>
      <c r="O16" s="74"/>
      <c r="P16" s="83">
        <f>(SUM(Z76:Z98))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/>
      <c r="D17" s="58"/>
      <c r="E17" s="67"/>
      <c r="F17" s="340" t="s">
        <v>36</v>
      </c>
      <c r="G17" s="338"/>
      <c r="H17" s="33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41"/>
      <c r="G18" s="332"/>
      <c r="H18" s="33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42" t="s">
        <v>32</v>
      </c>
      <c r="G19" s="343"/>
      <c r="H19" s="344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42</v>
      </c>
      <c r="C20" s="57"/>
      <c r="D20" s="95"/>
      <c r="E20" s="96"/>
      <c r="F20" s="345" t="s">
        <v>42</v>
      </c>
      <c r="G20" s="346"/>
      <c r="H20" s="336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43</v>
      </c>
      <c r="C21" s="51"/>
      <c r="D21" s="91"/>
      <c r="E21" s="70">
        <f>((E15*U22*0)+(E16*V22*0)+(E17*W22*0))/100</f>
        <v>0</v>
      </c>
      <c r="F21" s="347" t="s">
        <v>46</v>
      </c>
      <c r="G21" s="338"/>
      <c r="H21" s="33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44</v>
      </c>
      <c r="C22" s="34"/>
      <c r="D22" s="72"/>
      <c r="E22" s="71">
        <f>((E15*U23*0)+(E16*V23*0)+(E17*W23*0))/100</f>
        <v>0</v>
      </c>
      <c r="F22" s="347" t="s">
        <v>47</v>
      </c>
      <c r="G22" s="338"/>
      <c r="H22" s="33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2"/>
      <c r="E23" s="71">
        <f>((E15*U24*0)+(E16*V24*0)+(E17*W24*0))/100</f>
        <v>0</v>
      </c>
      <c r="F23" s="347" t="s">
        <v>48</v>
      </c>
      <c r="G23" s="338"/>
      <c r="H23" s="33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1"/>
      <c r="G24" s="332"/>
      <c r="H24" s="33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1" t="s">
        <v>32</v>
      </c>
      <c r="G25" s="343"/>
      <c r="H25" s="33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54</v>
      </c>
      <c r="C26" s="98"/>
      <c r="D26" s="100"/>
      <c r="E26" s="106"/>
      <c r="F26" s="345" t="s">
        <v>37</v>
      </c>
      <c r="G26" s="352"/>
      <c r="H26" s="353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4" t="s">
        <v>38</v>
      </c>
      <c r="G27" s="355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39</v>
      </c>
      <c r="G28" s="358"/>
      <c r="H28" s="209">
        <f>P27-SUM('SO 15567'!K76:'SO 15567'!K98)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40</v>
      </c>
      <c r="G29" s="360"/>
      <c r="H29" s="33">
        <f>SUM('SO 15567'!K76:'SO 15567'!K98)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41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5"/>
      <c r="G31" s="38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52</v>
      </c>
      <c r="C32" s="102"/>
      <c r="D32" s="19"/>
      <c r="E32" s="111" t="s">
        <v>53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3">
      <c r="A42" s="131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3">
      <c r="A43" s="131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8" t="s">
        <v>0</v>
      </c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90"/>
      <c r="W44" s="53"/>
    </row>
    <row r="45" spans="1:23" x14ac:dyDescent="0.3">
      <c r="A45" s="131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195"/>
      <c r="B46" s="363" t="s">
        <v>23</v>
      </c>
      <c r="C46" s="364"/>
      <c r="D46" s="364"/>
      <c r="E46" s="365"/>
      <c r="F46" s="366" t="s">
        <v>20</v>
      </c>
      <c r="G46" s="364"/>
      <c r="H46" s="365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195"/>
      <c r="B47" s="363" t="s">
        <v>24</v>
      </c>
      <c r="C47" s="364"/>
      <c r="D47" s="364"/>
      <c r="E47" s="365"/>
      <c r="F47" s="366" t="s">
        <v>18</v>
      </c>
      <c r="G47" s="364"/>
      <c r="H47" s="365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195"/>
      <c r="B48" s="363" t="s">
        <v>25</v>
      </c>
      <c r="C48" s="364"/>
      <c r="D48" s="364"/>
      <c r="E48" s="365"/>
      <c r="F48" s="366" t="s">
        <v>58</v>
      </c>
      <c r="G48" s="364"/>
      <c r="H48" s="365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5"/>
      <c r="B49" s="348" t="s">
        <v>1</v>
      </c>
      <c r="C49" s="349"/>
      <c r="D49" s="349"/>
      <c r="E49" s="349"/>
      <c r="F49" s="349"/>
      <c r="G49" s="349"/>
      <c r="H49" s="349"/>
      <c r="I49" s="35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199" t="s">
        <v>122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199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6" t="s">
        <v>55</v>
      </c>
      <c r="C54" s="387"/>
      <c r="D54" s="129"/>
      <c r="E54" s="129" t="s">
        <v>49</v>
      </c>
      <c r="F54" s="129" t="s">
        <v>50</v>
      </c>
      <c r="G54" s="129" t="s">
        <v>32</v>
      </c>
      <c r="H54" s="129" t="s">
        <v>56</v>
      </c>
      <c r="I54" s="129" t="s">
        <v>57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77" t="s">
        <v>60</v>
      </c>
      <c r="C55" s="378"/>
      <c r="D55" s="37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08"/>
      <c r="X55" s="139"/>
      <c r="Y55" s="139"/>
      <c r="Z55" s="139"/>
    </row>
    <row r="56" spans="1:26" x14ac:dyDescent="0.3">
      <c r="A56" s="10"/>
      <c r="B56" s="379" t="s">
        <v>61</v>
      </c>
      <c r="C56" s="380"/>
      <c r="D56" s="380"/>
      <c r="E56" s="140">
        <f>'SO 15567'!L81</f>
        <v>0</v>
      </c>
      <c r="F56" s="140">
        <f>'SO 15567'!M81</f>
        <v>0</v>
      </c>
      <c r="G56" s="140">
        <f>'SO 15567'!I81</f>
        <v>0</v>
      </c>
      <c r="H56" s="141">
        <f>'SO 15567'!S81</f>
        <v>0</v>
      </c>
      <c r="I56" s="141">
        <f>'SO 15567'!V81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08"/>
      <c r="X56" s="139"/>
      <c r="Y56" s="139"/>
      <c r="Z56" s="139"/>
    </row>
    <row r="57" spans="1:26" x14ac:dyDescent="0.3">
      <c r="A57" s="10"/>
      <c r="B57" s="379" t="s">
        <v>62</v>
      </c>
      <c r="C57" s="380"/>
      <c r="D57" s="380"/>
      <c r="E57" s="140">
        <f>'SO 15567'!L92</f>
        <v>0</v>
      </c>
      <c r="F57" s="140">
        <f>'SO 15567'!M92</f>
        <v>0</v>
      </c>
      <c r="G57" s="140">
        <f>'SO 15567'!I92</f>
        <v>0</v>
      </c>
      <c r="H57" s="141">
        <f>'SO 15567'!S92</f>
        <v>0.79</v>
      </c>
      <c r="I57" s="141">
        <f>'SO 15567'!V92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08"/>
      <c r="X57" s="139"/>
      <c r="Y57" s="139"/>
      <c r="Z57" s="139"/>
    </row>
    <row r="58" spans="1:26" x14ac:dyDescent="0.3">
      <c r="A58" s="10"/>
      <c r="B58" s="379" t="s">
        <v>63</v>
      </c>
      <c r="C58" s="380"/>
      <c r="D58" s="380"/>
      <c r="E58" s="140">
        <f>'SO 15567'!L96</f>
        <v>0</v>
      </c>
      <c r="F58" s="140">
        <f>'SO 15567'!M96</f>
        <v>0</v>
      </c>
      <c r="G58" s="140">
        <f>'SO 15567'!I96</f>
        <v>0</v>
      </c>
      <c r="H58" s="141">
        <f>'SO 15567'!S96</f>
        <v>0</v>
      </c>
      <c r="I58" s="141">
        <f>'SO 15567'!V96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08"/>
      <c r="X58" s="139"/>
      <c r="Y58" s="139"/>
      <c r="Z58" s="139"/>
    </row>
    <row r="59" spans="1:26" x14ac:dyDescent="0.3">
      <c r="A59" s="10"/>
      <c r="B59" s="381" t="s">
        <v>60</v>
      </c>
      <c r="C59" s="382"/>
      <c r="D59" s="382"/>
      <c r="E59" s="142">
        <f>'SO 15567'!L98</f>
        <v>0</v>
      </c>
      <c r="F59" s="142">
        <f>'SO 15567'!M98</f>
        <v>0</v>
      </c>
      <c r="G59" s="142">
        <f>'SO 15567'!I98</f>
        <v>0</v>
      </c>
      <c r="H59" s="143">
        <f>'SO 15567'!S98</f>
        <v>0.79</v>
      </c>
      <c r="I59" s="143">
        <f>'SO 15567'!V98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08"/>
      <c r="X59" s="139"/>
      <c r="Y59" s="139"/>
      <c r="Z59" s="139"/>
    </row>
    <row r="60" spans="1:26" x14ac:dyDescent="0.3">
      <c r="A60" s="1"/>
      <c r="B60" s="200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83" t="s">
        <v>64</v>
      </c>
      <c r="C61" s="384"/>
      <c r="D61" s="384"/>
      <c r="E61" s="146">
        <f>'SO 15567'!L99</f>
        <v>0</v>
      </c>
      <c r="F61" s="146">
        <f>'SO 15567'!M99</f>
        <v>0</v>
      </c>
      <c r="G61" s="146">
        <f>'SO 15567'!I99</f>
        <v>0</v>
      </c>
      <c r="H61" s="147">
        <f>'SO 15567'!S99</f>
        <v>0.79</v>
      </c>
      <c r="I61" s="147">
        <f>'SO 15567'!V99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08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68" t="s">
        <v>65</v>
      </c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195"/>
      <c r="B67" s="371" t="s">
        <v>23</v>
      </c>
      <c r="C67" s="372"/>
      <c r="D67" s="372"/>
      <c r="E67" s="373"/>
      <c r="F67" s="168"/>
      <c r="G67" s="168"/>
      <c r="H67" s="169" t="s">
        <v>20</v>
      </c>
      <c r="I67" s="374"/>
      <c r="J67" s="375"/>
      <c r="K67" s="375"/>
      <c r="L67" s="375"/>
      <c r="M67" s="375"/>
      <c r="N67" s="375"/>
      <c r="O67" s="375"/>
      <c r="P67" s="376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195"/>
      <c r="B68" s="363" t="s">
        <v>24</v>
      </c>
      <c r="C68" s="364"/>
      <c r="D68" s="364"/>
      <c r="E68" s="365"/>
      <c r="F68" s="164"/>
      <c r="G68" s="164"/>
      <c r="H68" s="165" t="s">
        <v>18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95"/>
      <c r="B69" s="363" t="s">
        <v>25</v>
      </c>
      <c r="C69" s="364"/>
      <c r="D69" s="364"/>
      <c r="E69" s="365"/>
      <c r="F69" s="164"/>
      <c r="G69" s="164"/>
      <c r="H69" s="165" t="s">
        <v>76</v>
      </c>
      <c r="I69" s="165" t="s">
        <v>22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199" t="s">
        <v>77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199" t="s">
        <v>122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1" t="s">
        <v>59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2" t="s">
        <v>66</v>
      </c>
      <c r="C75" s="129" t="s">
        <v>67</v>
      </c>
      <c r="D75" s="129" t="s">
        <v>68</v>
      </c>
      <c r="E75" s="157"/>
      <c r="F75" s="157" t="s">
        <v>69</v>
      </c>
      <c r="G75" s="157" t="s">
        <v>70</v>
      </c>
      <c r="H75" s="158" t="s">
        <v>71</v>
      </c>
      <c r="I75" s="158" t="s">
        <v>72</v>
      </c>
      <c r="J75" s="158"/>
      <c r="K75" s="158"/>
      <c r="L75" s="158"/>
      <c r="M75" s="158"/>
      <c r="N75" s="158"/>
      <c r="O75" s="158"/>
      <c r="P75" s="158" t="s">
        <v>73</v>
      </c>
      <c r="Q75" s="159"/>
      <c r="R75" s="159"/>
      <c r="S75" s="129" t="s">
        <v>74</v>
      </c>
      <c r="T75" s="160"/>
      <c r="U75" s="160"/>
      <c r="V75" s="129" t="s">
        <v>75</v>
      </c>
      <c r="W75" s="53"/>
    </row>
    <row r="76" spans="1:26" x14ac:dyDescent="0.3">
      <c r="A76" s="10"/>
      <c r="B76" s="203"/>
      <c r="C76" s="171"/>
      <c r="D76" s="378" t="s">
        <v>60</v>
      </c>
      <c r="E76" s="378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89"/>
      <c r="W76" s="208"/>
      <c r="X76" s="139"/>
      <c r="Y76" s="139"/>
      <c r="Z76" s="139"/>
    </row>
    <row r="77" spans="1:26" x14ac:dyDescent="0.3">
      <c r="A77" s="10"/>
      <c r="B77" s="204"/>
      <c r="C77" s="174">
        <v>5</v>
      </c>
      <c r="D77" s="367" t="s">
        <v>61</v>
      </c>
      <c r="E77" s="367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0"/>
      <c r="W77" s="208"/>
      <c r="X77" s="139"/>
      <c r="Y77" s="139"/>
      <c r="Z77" s="139"/>
    </row>
    <row r="78" spans="1:26" ht="28.8" customHeight="1" x14ac:dyDescent="0.3">
      <c r="A78" s="181"/>
      <c r="B78" s="205">
        <v>1</v>
      </c>
      <c r="C78" s="182" t="s">
        <v>100</v>
      </c>
      <c r="D78" s="391" t="s">
        <v>101</v>
      </c>
      <c r="E78" s="391"/>
      <c r="F78" s="176" t="s">
        <v>80</v>
      </c>
      <c r="G78" s="177">
        <v>1265</v>
      </c>
      <c r="H78" s="176"/>
      <c r="I78" s="176">
        <f>ROUND(G78*(H78),2)</f>
        <v>0</v>
      </c>
      <c r="J78" s="178">
        <f>ROUND(G78*(N78),2)</f>
        <v>24616.9</v>
      </c>
      <c r="K78" s="179">
        <f>ROUND(G78*(O78),2)</f>
        <v>0</v>
      </c>
      <c r="L78" s="179"/>
      <c r="M78" s="179">
        <f>ROUND(G78*(H78),2)</f>
        <v>0</v>
      </c>
      <c r="N78" s="179">
        <v>19.46</v>
      </c>
      <c r="O78" s="179"/>
      <c r="P78" s="183"/>
      <c r="Q78" s="183"/>
      <c r="R78" s="183"/>
      <c r="S78" s="180">
        <f>ROUND(G78*(P78),3)</f>
        <v>0</v>
      </c>
      <c r="T78" s="180"/>
      <c r="U78" s="180"/>
      <c r="V78" s="191"/>
      <c r="W78" s="53"/>
      <c r="Z78">
        <v>0</v>
      </c>
    </row>
    <row r="79" spans="1:26" ht="25.05" customHeight="1" x14ac:dyDescent="0.3">
      <c r="A79" s="181"/>
      <c r="B79" s="205">
        <v>2</v>
      </c>
      <c r="C79" s="182" t="s">
        <v>78</v>
      </c>
      <c r="D79" s="391" t="s">
        <v>79</v>
      </c>
      <c r="E79" s="391"/>
      <c r="F79" s="176" t="s">
        <v>80</v>
      </c>
      <c r="G79" s="177">
        <v>5539.6</v>
      </c>
      <c r="H79" s="176"/>
      <c r="I79" s="176">
        <f>ROUND(G79*(H79),2)</f>
        <v>0</v>
      </c>
      <c r="J79" s="178">
        <f>ROUND(G79*(N79),2)</f>
        <v>2049.65</v>
      </c>
      <c r="K79" s="179">
        <f>ROUND(G79*(O79),2)</f>
        <v>0</v>
      </c>
      <c r="L79" s="179"/>
      <c r="M79" s="179">
        <f>ROUND(G79*(H79),2)</f>
        <v>0</v>
      </c>
      <c r="N79" s="179">
        <v>0.37</v>
      </c>
      <c r="O79" s="179"/>
      <c r="P79" s="183"/>
      <c r="Q79" s="183"/>
      <c r="R79" s="183"/>
      <c r="S79" s="180">
        <f>ROUND(G79*(P79),3)</f>
        <v>0</v>
      </c>
      <c r="T79" s="180"/>
      <c r="U79" s="180"/>
      <c r="V79" s="191"/>
      <c r="W79" s="53"/>
      <c r="Z79">
        <v>0</v>
      </c>
    </row>
    <row r="80" spans="1:26" ht="25.05" customHeight="1" x14ac:dyDescent="0.3">
      <c r="A80" s="181"/>
      <c r="B80" s="205">
        <v>3</v>
      </c>
      <c r="C80" s="182" t="s">
        <v>81</v>
      </c>
      <c r="D80" s="391" t="s">
        <v>82</v>
      </c>
      <c r="E80" s="391"/>
      <c r="F80" s="176" t="s">
        <v>80</v>
      </c>
      <c r="G80" s="177">
        <v>5539.6</v>
      </c>
      <c r="H80" s="176"/>
      <c r="I80" s="176">
        <f>ROUND(G80*(H80),2)</f>
        <v>0</v>
      </c>
      <c r="J80" s="178">
        <f>ROUND(G80*(N80),2)</f>
        <v>50465.760000000002</v>
      </c>
      <c r="K80" s="179">
        <f>ROUND(G80*(O80),2)</f>
        <v>0</v>
      </c>
      <c r="L80" s="179"/>
      <c r="M80" s="179">
        <f>ROUND(G80*(H80),2)</f>
        <v>0</v>
      </c>
      <c r="N80" s="179">
        <v>9.11</v>
      </c>
      <c r="O80" s="179"/>
      <c r="P80" s="183"/>
      <c r="Q80" s="183"/>
      <c r="R80" s="183"/>
      <c r="S80" s="180">
        <f>ROUND(G80*(P80),3)</f>
        <v>0</v>
      </c>
      <c r="T80" s="180"/>
      <c r="U80" s="180"/>
      <c r="V80" s="191"/>
      <c r="W80" s="53"/>
      <c r="Z80">
        <v>0</v>
      </c>
    </row>
    <row r="81" spans="1:26" x14ac:dyDescent="0.3">
      <c r="A81" s="10"/>
      <c r="B81" s="204"/>
      <c r="C81" s="174">
        <v>5</v>
      </c>
      <c r="D81" s="367" t="s">
        <v>61</v>
      </c>
      <c r="E81" s="367"/>
      <c r="F81" s="140"/>
      <c r="G81" s="173"/>
      <c r="H81" s="140"/>
      <c r="I81" s="142">
        <f>ROUND((SUM(I77:I80))/1,2)</f>
        <v>0</v>
      </c>
      <c r="J81" s="141"/>
      <c r="K81" s="141"/>
      <c r="L81" s="141">
        <f>ROUND((SUM(L77:L80))/1,2)</f>
        <v>0</v>
      </c>
      <c r="M81" s="141">
        <f>ROUND((SUM(M77:M80))/1,2)</f>
        <v>0</v>
      </c>
      <c r="N81" s="141"/>
      <c r="O81" s="141"/>
      <c r="P81" s="141"/>
      <c r="Q81" s="10"/>
      <c r="R81" s="10"/>
      <c r="S81" s="10">
        <f>ROUND((SUM(S77:S80))/1,2)</f>
        <v>0</v>
      </c>
      <c r="T81" s="10"/>
      <c r="U81" s="10"/>
      <c r="V81" s="192">
        <f>ROUND((SUM(V77:V80))/1,2)</f>
        <v>0</v>
      </c>
      <c r="W81" s="208"/>
      <c r="X81" s="139"/>
      <c r="Y81" s="139"/>
      <c r="Z81" s="139"/>
    </row>
    <row r="82" spans="1:26" x14ac:dyDescent="0.3">
      <c r="A82" s="1"/>
      <c r="B82" s="200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3"/>
      <c r="W82" s="53"/>
    </row>
    <row r="83" spans="1:26" x14ac:dyDescent="0.3">
      <c r="A83" s="10"/>
      <c r="B83" s="204"/>
      <c r="C83" s="174">
        <v>9</v>
      </c>
      <c r="D83" s="367" t="s">
        <v>62</v>
      </c>
      <c r="E83" s="367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0"/>
      <c r="W83" s="208"/>
      <c r="X83" s="139"/>
      <c r="Y83" s="139"/>
      <c r="Z83" s="139"/>
    </row>
    <row r="84" spans="1:26" ht="25.05" customHeight="1" x14ac:dyDescent="0.3">
      <c r="A84" s="181"/>
      <c r="B84" s="205">
        <v>4</v>
      </c>
      <c r="C84" s="182" t="s">
        <v>102</v>
      </c>
      <c r="D84" s="391" t="s">
        <v>103</v>
      </c>
      <c r="E84" s="391"/>
      <c r="F84" s="176" t="s">
        <v>104</v>
      </c>
      <c r="G84" s="177">
        <v>3</v>
      </c>
      <c r="H84" s="176"/>
      <c r="I84" s="176">
        <f t="shared" ref="I84:I91" si="0">ROUND(G84*(H84),2)</f>
        <v>0</v>
      </c>
      <c r="J84" s="178">
        <f t="shared" ref="J84:J91" si="1">ROUND(G84*(N84),2)</f>
        <v>59.01</v>
      </c>
      <c r="K84" s="179">
        <f t="shared" ref="K84:K91" si="2">ROUND(G84*(O84),2)</f>
        <v>0</v>
      </c>
      <c r="L84" s="179"/>
      <c r="M84" s="179">
        <f t="shared" ref="M84:M91" si="3">ROUND(G84*(H84),2)</f>
        <v>0</v>
      </c>
      <c r="N84" s="179">
        <v>19.670000000000002</v>
      </c>
      <c r="O84" s="179"/>
      <c r="P84" s="183">
        <v>0.22684000000000001</v>
      </c>
      <c r="Q84" s="183"/>
      <c r="R84" s="183">
        <v>0.22684000000000001</v>
      </c>
      <c r="S84" s="180">
        <f t="shared" ref="S84:S91" si="4">ROUND(G84*(P84),3)</f>
        <v>0.68100000000000005</v>
      </c>
      <c r="T84" s="180"/>
      <c r="U84" s="180"/>
      <c r="V84" s="191"/>
      <c r="W84" s="53"/>
      <c r="Z84">
        <v>0</v>
      </c>
    </row>
    <row r="85" spans="1:26" ht="25.05" customHeight="1" x14ac:dyDescent="0.3">
      <c r="A85" s="181"/>
      <c r="B85" s="219">
        <v>5</v>
      </c>
      <c r="C85" s="216" t="s">
        <v>105</v>
      </c>
      <c r="D85" s="393" t="s">
        <v>106</v>
      </c>
      <c r="E85" s="393"/>
      <c r="F85" s="211" t="s">
        <v>104</v>
      </c>
      <c r="G85" s="212">
        <v>3</v>
      </c>
      <c r="H85" s="211"/>
      <c r="I85" s="211">
        <f t="shared" si="0"/>
        <v>0</v>
      </c>
      <c r="J85" s="213">
        <f t="shared" si="1"/>
        <v>157.80000000000001</v>
      </c>
      <c r="K85" s="214">
        <f t="shared" si="2"/>
        <v>0</v>
      </c>
      <c r="L85" s="214"/>
      <c r="M85" s="214">
        <f t="shared" si="3"/>
        <v>0</v>
      </c>
      <c r="N85" s="214">
        <v>52.6</v>
      </c>
      <c r="O85" s="214"/>
      <c r="P85" s="217"/>
      <c r="Q85" s="217"/>
      <c r="R85" s="217"/>
      <c r="S85" s="215">
        <f t="shared" si="4"/>
        <v>0</v>
      </c>
      <c r="T85" s="215"/>
      <c r="U85" s="215"/>
      <c r="V85" s="218"/>
      <c r="W85" s="53"/>
      <c r="Z85">
        <v>0</v>
      </c>
    </row>
    <row r="86" spans="1:26" ht="25.05" customHeight="1" x14ac:dyDescent="0.3">
      <c r="A86" s="181"/>
      <c r="B86" s="219">
        <v>6</v>
      </c>
      <c r="C86" s="216" t="s">
        <v>107</v>
      </c>
      <c r="D86" s="393" t="s">
        <v>108</v>
      </c>
      <c r="E86" s="393"/>
      <c r="F86" s="211" t="s">
        <v>104</v>
      </c>
      <c r="G86" s="212">
        <v>6</v>
      </c>
      <c r="H86" s="211"/>
      <c r="I86" s="211">
        <f t="shared" si="0"/>
        <v>0</v>
      </c>
      <c r="J86" s="213">
        <f t="shared" si="1"/>
        <v>19.2</v>
      </c>
      <c r="K86" s="214">
        <f t="shared" si="2"/>
        <v>0</v>
      </c>
      <c r="L86" s="214"/>
      <c r="M86" s="214">
        <f t="shared" si="3"/>
        <v>0</v>
      </c>
      <c r="N86" s="214">
        <v>3.2</v>
      </c>
      <c r="O86" s="214"/>
      <c r="P86" s="217"/>
      <c r="Q86" s="217"/>
      <c r="R86" s="217"/>
      <c r="S86" s="215">
        <f t="shared" si="4"/>
        <v>0</v>
      </c>
      <c r="T86" s="215"/>
      <c r="U86" s="215"/>
      <c r="V86" s="218"/>
      <c r="W86" s="53"/>
      <c r="Z86">
        <v>0</v>
      </c>
    </row>
    <row r="87" spans="1:26" ht="25.05" customHeight="1" x14ac:dyDescent="0.3">
      <c r="A87" s="181"/>
      <c r="B87" s="219">
        <v>7</v>
      </c>
      <c r="C87" s="216" t="s">
        <v>109</v>
      </c>
      <c r="D87" s="393" t="s">
        <v>110</v>
      </c>
      <c r="E87" s="393"/>
      <c r="F87" s="211" t="s">
        <v>104</v>
      </c>
      <c r="G87" s="212">
        <v>3</v>
      </c>
      <c r="H87" s="211"/>
      <c r="I87" s="211">
        <f t="shared" si="0"/>
        <v>0</v>
      </c>
      <c r="J87" s="213">
        <f t="shared" si="1"/>
        <v>2.1</v>
      </c>
      <c r="K87" s="214">
        <f t="shared" si="2"/>
        <v>0</v>
      </c>
      <c r="L87" s="214"/>
      <c r="M87" s="214">
        <f t="shared" si="3"/>
        <v>0</v>
      </c>
      <c r="N87" s="214">
        <v>0.7</v>
      </c>
      <c r="O87" s="214"/>
      <c r="P87" s="217"/>
      <c r="Q87" s="217"/>
      <c r="R87" s="217"/>
      <c r="S87" s="215">
        <f t="shared" si="4"/>
        <v>0</v>
      </c>
      <c r="T87" s="215"/>
      <c r="U87" s="215"/>
      <c r="V87" s="218"/>
      <c r="W87" s="53"/>
      <c r="Z87">
        <v>0</v>
      </c>
    </row>
    <row r="88" spans="1:26" ht="25.05" customHeight="1" x14ac:dyDescent="0.3">
      <c r="A88" s="181"/>
      <c r="B88" s="219">
        <v>8</v>
      </c>
      <c r="C88" s="216" t="s">
        <v>111</v>
      </c>
      <c r="D88" s="393" t="s">
        <v>112</v>
      </c>
      <c r="E88" s="393"/>
      <c r="F88" s="211" t="s">
        <v>104</v>
      </c>
      <c r="G88" s="212">
        <v>3</v>
      </c>
      <c r="H88" s="211"/>
      <c r="I88" s="211">
        <f t="shared" si="0"/>
        <v>0</v>
      </c>
      <c r="J88" s="213">
        <f t="shared" si="1"/>
        <v>64.5</v>
      </c>
      <c r="K88" s="214">
        <f t="shared" si="2"/>
        <v>0</v>
      </c>
      <c r="L88" s="214"/>
      <c r="M88" s="214">
        <f t="shared" si="3"/>
        <v>0</v>
      </c>
      <c r="N88" s="214">
        <v>21.5</v>
      </c>
      <c r="O88" s="214"/>
      <c r="P88" s="217"/>
      <c r="Q88" s="217"/>
      <c r="R88" s="217"/>
      <c r="S88" s="215">
        <f t="shared" si="4"/>
        <v>0</v>
      </c>
      <c r="T88" s="215"/>
      <c r="U88" s="215"/>
      <c r="V88" s="218"/>
      <c r="W88" s="53"/>
      <c r="Z88">
        <v>0</v>
      </c>
    </row>
    <row r="89" spans="1:26" ht="25.05" customHeight="1" x14ac:dyDescent="0.3">
      <c r="A89" s="181"/>
      <c r="B89" s="205">
        <v>9</v>
      </c>
      <c r="C89" s="182" t="s">
        <v>113</v>
      </c>
      <c r="D89" s="391" t="s">
        <v>114</v>
      </c>
      <c r="E89" s="391"/>
      <c r="F89" s="176" t="s">
        <v>115</v>
      </c>
      <c r="G89" s="177">
        <v>582</v>
      </c>
      <c r="H89" s="176"/>
      <c r="I89" s="176">
        <f t="shared" si="0"/>
        <v>0</v>
      </c>
      <c r="J89" s="178">
        <f t="shared" si="1"/>
        <v>448.14</v>
      </c>
      <c r="K89" s="179">
        <f t="shared" si="2"/>
        <v>0</v>
      </c>
      <c r="L89" s="179"/>
      <c r="M89" s="179">
        <f t="shared" si="3"/>
        <v>0</v>
      </c>
      <c r="N89" s="179">
        <v>0.77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1"/>
      <c r="W89" s="53"/>
      <c r="Z89">
        <v>0</v>
      </c>
    </row>
    <row r="90" spans="1:26" ht="25.05" customHeight="1" x14ac:dyDescent="0.3">
      <c r="A90" s="181"/>
      <c r="B90" s="205">
        <v>10</v>
      </c>
      <c r="C90" s="182" t="s">
        <v>116</v>
      </c>
      <c r="D90" s="391" t="s">
        <v>117</v>
      </c>
      <c r="E90" s="391"/>
      <c r="F90" s="176" t="s">
        <v>115</v>
      </c>
      <c r="G90" s="177">
        <v>582</v>
      </c>
      <c r="H90" s="176"/>
      <c r="I90" s="176">
        <f t="shared" si="0"/>
        <v>0</v>
      </c>
      <c r="J90" s="178">
        <f t="shared" si="1"/>
        <v>157.13999999999999</v>
      </c>
      <c r="K90" s="179">
        <f t="shared" si="2"/>
        <v>0</v>
      </c>
      <c r="L90" s="179"/>
      <c r="M90" s="179">
        <f t="shared" si="3"/>
        <v>0</v>
      </c>
      <c r="N90" s="179">
        <v>0.27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1"/>
      <c r="W90" s="53"/>
      <c r="Z90">
        <v>0</v>
      </c>
    </row>
    <row r="91" spans="1:26" ht="25.05" customHeight="1" x14ac:dyDescent="0.3">
      <c r="A91" s="181"/>
      <c r="B91" s="205">
        <v>11</v>
      </c>
      <c r="C91" s="182" t="s">
        <v>83</v>
      </c>
      <c r="D91" s="391" t="s">
        <v>84</v>
      </c>
      <c r="E91" s="391"/>
      <c r="F91" s="176" t="s">
        <v>80</v>
      </c>
      <c r="G91" s="177">
        <v>5539.6</v>
      </c>
      <c r="H91" s="176"/>
      <c r="I91" s="176">
        <f t="shared" si="0"/>
        <v>0</v>
      </c>
      <c r="J91" s="178">
        <f t="shared" si="1"/>
        <v>1606.48</v>
      </c>
      <c r="K91" s="179">
        <f t="shared" si="2"/>
        <v>0</v>
      </c>
      <c r="L91" s="179"/>
      <c r="M91" s="179">
        <f t="shared" si="3"/>
        <v>0</v>
      </c>
      <c r="N91" s="179">
        <v>0.28999999999999998</v>
      </c>
      <c r="O91" s="179"/>
      <c r="P91" s="183">
        <v>2.0000000000000002E-5</v>
      </c>
      <c r="Q91" s="183"/>
      <c r="R91" s="183">
        <v>2.0000000000000002E-5</v>
      </c>
      <c r="S91" s="180">
        <f t="shared" si="4"/>
        <v>0.111</v>
      </c>
      <c r="T91" s="180"/>
      <c r="U91" s="180"/>
      <c r="V91" s="191"/>
      <c r="W91" s="53"/>
      <c r="Z91">
        <v>0</v>
      </c>
    </row>
    <row r="92" spans="1:26" x14ac:dyDescent="0.3">
      <c r="A92" s="10"/>
      <c r="B92" s="204"/>
      <c r="C92" s="174">
        <v>9</v>
      </c>
      <c r="D92" s="367" t="s">
        <v>62</v>
      </c>
      <c r="E92" s="367"/>
      <c r="F92" s="140"/>
      <c r="G92" s="173"/>
      <c r="H92" s="140"/>
      <c r="I92" s="142">
        <f>ROUND((SUM(I83:I91))/1,2)</f>
        <v>0</v>
      </c>
      <c r="J92" s="141"/>
      <c r="K92" s="141"/>
      <c r="L92" s="141">
        <f>ROUND((SUM(L83:L91))/1,2)</f>
        <v>0</v>
      </c>
      <c r="M92" s="141">
        <f>ROUND((SUM(M83:M91))/1,2)</f>
        <v>0</v>
      </c>
      <c r="N92" s="141"/>
      <c r="O92" s="141"/>
      <c r="P92" s="141"/>
      <c r="Q92" s="10"/>
      <c r="R92" s="10"/>
      <c r="S92" s="10">
        <f>ROUND((SUM(S83:S91))/1,2)</f>
        <v>0.79</v>
      </c>
      <c r="T92" s="10"/>
      <c r="U92" s="10"/>
      <c r="V92" s="192">
        <f>ROUND((SUM(V83:V91))/1,2)</f>
        <v>0</v>
      </c>
      <c r="W92" s="208"/>
      <c r="X92" s="139"/>
      <c r="Y92" s="139"/>
      <c r="Z92" s="139"/>
    </row>
    <row r="93" spans="1:26" x14ac:dyDescent="0.3">
      <c r="A93" s="1"/>
      <c r="B93" s="200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3"/>
      <c r="W93" s="53"/>
    </row>
    <row r="94" spans="1:26" x14ac:dyDescent="0.3">
      <c r="A94" s="10"/>
      <c r="B94" s="204"/>
      <c r="C94" s="174">
        <v>99</v>
      </c>
      <c r="D94" s="367" t="s">
        <v>63</v>
      </c>
      <c r="E94" s="367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0"/>
      <c r="W94" s="208"/>
      <c r="X94" s="139"/>
      <c r="Y94" s="139"/>
      <c r="Z94" s="139"/>
    </row>
    <row r="95" spans="1:26" ht="25.05" customHeight="1" x14ac:dyDescent="0.3">
      <c r="A95" s="181"/>
      <c r="B95" s="205">
        <v>12</v>
      </c>
      <c r="C95" s="182" t="s">
        <v>85</v>
      </c>
      <c r="D95" s="391" t="s">
        <v>86</v>
      </c>
      <c r="E95" s="391"/>
      <c r="F95" s="176" t="s">
        <v>87</v>
      </c>
      <c r="G95" s="177">
        <v>911.84799999999996</v>
      </c>
      <c r="H95" s="176"/>
      <c r="I95" s="176">
        <f>ROUND(G95*(H95),2)</f>
        <v>0</v>
      </c>
      <c r="J95" s="178">
        <f>ROUND(G95*(N95),2)</f>
        <v>1896.64</v>
      </c>
      <c r="K95" s="179">
        <f>ROUND(G95*(O95),2)</f>
        <v>0</v>
      </c>
      <c r="L95" s="179"/>
      <c r="M95" s="179">
        <f>ROUND(G95*(H95),2)</f>
        <v>0</v>
      </c>
      <c r="N95" s="179">
        <v>2.08</v>
      </c>
      <c r="O95" s="179"/>
      <c r="P95" s="183"/>
      <c r="Q95" s="183"/>
      <c r="R95" s="183"/>
      <c r="S95" s="180">
        <f>ROUND(G95*(P95),3)</f>
        <v>0</v>
      </c>
      <c r="T95" s="180"/>
      <c r="U95" s="180"/>
      <c r="V95" s="191"/>
      <c r="W95" s="53"/>
      <c r="Z95">
        <v>0</v>
      </c>
    </row>
    <row r="96" spans="1:26" x14ac:dyDescent="0.3">
      <c r="A96" s="10"/>
      <c r="B96" s="204"/>
      <c r="C96" s="174">
        <v>99</v>
      </c>
      <c r="D96" s="367" t="s">
        <v>63</v>
      </c>
      <c r="E96" s="367"/>
      <c r="F96" s="10"/>
      <c r="G96" s="173"/>
      <c r="H96" s="140"/>
      <c r="I96" s="142">
        <f>ROUND((SUM(I94:I95))/1,2)</f>
        <v>0</v>
      </c>
      <c r="J96" s="10"/>
      <c r="K96" s="10"/>
      <c r="L96" s="10">
        <f>ROUND((SUM(L94:L95))/1,2)</f>
        <v>0</v>
      </c>
      <c r="M96" s="10">
        <f>ROUND((SUM(M94:M95))/1,2)</f>
        <v>0</v>
      </c>
      <c r="N96" s="10"/>
      <c r="O96" s="10"/>
      <c r="P96" s="184"/>
      <c r="Q96" s="1"/>
      <c r="R96" s="1"/>
      <c r="S96" s="184">
        <f>ROUND((SUM(S94:S95))/1,2)</f>
        <v>0</v>
      </c>
      <c r="T96" s="2"/>
      <c r="U96" s="2"/>
      <c r="V96" s="192">
        <f>ROUND((SUM(V94:V95))/1,2)</f>
        <v>0</v>
      </c>
      <c r="W96" s="53"/>
    </row>
    <row r="97" spans="1:26" x14ac:dyDescent="0.3">
      <c r="A97" s="1"/>
      <c r="B97" s="200"/>
      <c r="C97" s="1"/>
      <c r="D97" s="1"/>
      <c r="E97" s="1"/>
      <c r="F97" s="1"/>
      <c r="G97" s="167"/>
      <c r="H97" s="133"/>
      <c r="I97" s="1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93"/>
      <c r="W97" s="53"/>
    </row>
    <row r="98" spans="1:26" x14ac:dyDescent="0.3">
      <c r="A98" s="10"/>
      <c r="B98" s="204"/>
      <c r="C98" s="10"/>
      <c r="D98" s="382" t="s">
        <v>60</v>
      </c>
      <c r="E98" s="382"/>
      <c r="F98" s="10"/>
      <c r="G98" s="173"/>
      <c r="H98" s="140"/>
      <c r="I98" s="142">
        <f>ROUND((SUM(I76:I97))/2,2)</f>
        <v>0</v>
      </c>
      <c r="J98" s="10"/>
      <c r="K98" s="10"/>
      <c r="L98" s="10">
        <f>ROUND((SUM(L76:L97))/2,2)</f>
        <v>0</v>
      </c>
      <c r="M98" s="10">
        <f>ROUND((SUM(M76:M97))/2,2)</f>
        <v>0</v>
      </c>
      <c r="N98" s="10"/>
      <c r="O98" s="10"/>
      <c r="P98" s="184"/>
      <c r="Q98" s="1"/>
      <c r="R98" s="1"/>
      <c r="S98" s="184">
        <f>ROUND((SUM(S76:S97))/2,2)</f>
        <v>0.79</v>
      </c>
      <c r="T98" s="1"/>
      <c r="U98" s="1"/>
      <c r="V98" s="192">
        <f>ROUND((SUM(V76:V97))/2,2)</f>
        <v>0</v>
      </c>
      <c r="W98" s="53"/>
    </row>
    <row r="99" spans="1:26" x14ac:dyDescent="0.3">
      <c r="A99" s="1"/>
      <c r="B99" s="206"/>
      <c r="C99" s="185"/>
      <c r="D99" s="392" t="s">
        <v>64</v>
      </c>
      <c r="E99" s="392"/>
      <c r="F99" s="185"/>
      <c r="G99" s="187"/>
      <c r="H99" s="186"/>
      <c r="I99" s="186">
        <f>ROUND((SUM(I76:I98))/3,2)</f>
        <v>0</v>
      </c>
      <c r="J99" s="185"/>
      <c r="K99" s="185">
        <f>ROUND((SUM(K76:K98))/3,2)</f>
        <v>0</v>
      </c>
      <c r="L99" s="185">
        <f>ROUND((SUM(L76:L98))/3,2)</f>
        <v>0</v>
      </c>
      <c r="M99" s="185">
        <f>ROUND((SUM(M76:M98))/3,2)</f>
        <v>0</v>
      </c>
      <c r="N99" s="185"/>
      <c r="O99" s="185"/>
      <c r="P99" s="187"/>
      <c r="Q99" s="185"/>
      <c r="R99" s="185"/>
      <c r="S99" s="187">
        <f>ROUND((SUM(S76:S98))/3,2)</f>
        <v>0.79</v>
      </c>
      <c r="T99" s="185"/>
      <c r="U99" s="185"/>
      <c r="V99" s="194">
        <f>ROUND((SUM(V76:V98))/3,2)</f>
        <v>0</v>
      </c>
      <c r="W99" s="53"/>
      <c r="Z99">
        <f>(SUM(Z76:Z98))</f>
        <v>0</v>
      </c>
    </row>
  </sheetData>
  <mergeCells count="67">
    <mergeCell ref="D96:E96"/>
    <mergeCell ref="D98:E98"/>
    <mergeCell ref="D99:E99"/>
    <mergeCell ref="D89:E89"/>
    <mergeCell ref="D90:E90"/>
    <mergeCell ref="D91:E91"/>
    <mergeCell ref="D92:E92"/>
    <mergeCell ref="D94:E94"/>
    <mergeCell ref="D95:E95"/>
    <mergeCell ref="D88:E88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D87:E87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A5DAF438-A768-4C7C-ADBA-089D5A161220}"/>
    <hyperlink ref="E1:F1" location="A54:A54" tooltip="Klikni na prechod ku rekapitulácii..." display="Rekapitulácia rozpočtu" xr:uid="{DAB33B27-4F2D-4E8E-9531-40111C14A8CB}"/>
    <hyperlink ref="H1:I1" location="B75:B75" tooltip="Klikni na prechod ku Rozpočet..." display="Rozpočet" xr:uid="{CA10CAA4-0F6B-4A44-B301-B104D5A3264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Trkonštrukcia miestnych komunikácií v obci Holčíkovce / Vetva ,,C´´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Rekapitulácia</vt:lpstr>
      <vt:lpstr>Krycí list stavby</vt:lpstr>
      <vt:lpstr>SO 15564</vt:lpstr>
      <vt:lpstr>SO 15565</vt:lpstr>
      <vt:lpstr>SO 15567</vt:lpstr>
      <vt:lpstr>'SO 15564'!Oblasť_tlače</vt:lpstr>
      <vt:lpstr>'SO 15565'!Oblasť_tlače</vt:lpstr>
      <vt:lpstr>'SO 15567'!Oblasť_tlače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2022-01-18T13:57:21Z</cp:lastPrinted>
  <dcterms:created xsi:type="dcterms:W3CDTF">2022-01-18T13:29:52Z</dcterms:created>
  <dcterms:modified xsi:type="dcterms:W3CDTF">2022-01-18T13:57:23Z</dcterms:modified>
</cp:coreProperties>
</file>