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Vykaz vymer\"/>
    </mc:Choice>
  </mc:AlternateContent>
  <bookViews>
    <workbookView xWindow="0" yWindow="0" windowWidth="28800" windowHeight="14235" firstSheet="1" activeTab="1"/>
  </bookViews>
  <sheets>
    <sheet name="Rekapitulácia stavby" sheetId="1" state="veryHidden" r:id="rId1"/>
    <sheet name="Objekt 010301 - SO 01.03...." sheetId="2" r:id="rId2"/>
  </sheets>
  <definedNames>
    <definedName name="_xlnm._FilterDatabase" localSheetId="1" hidden="1">'Objekt 010301 - SO 01.03....'!$C$122:$K$186</definedName>
    <definedName name="_xlnm.Print_Titles" localSheetId="1">'Objekt 010301 - SO 01.03....'!$122:$122</definedName>
    <definedName name="_xlnm.Print_Titles" localSheetId="0">'Rekapitulácia stavby'!$92:$92</definedName>
    <definedName name="_xlnm.Print_Area" localSheetId="1">'Objekt 010301 - SO 01.03....'!$C$4:$J$76,'Objekt 010301 - SO 01.03....'!$C$108:$J$186</definedName>
    <definedName name="_xlnm.Print_Area" localSheetId="0">'Rekapitulácia stavby'!$D$4:$AO$76,'Rekapitulácia stavby'!$C$82:$AQ$97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9" i="2" l="1"/>
  <c r="J38" i="2"/>
  <c r="AY96" i="1"/>
  <c r="J37" i="2"/>
  <c r="AX96" i="1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R182" i="2"/>
  <c r="P182" i="2"/>
  <c r="BI179" i="2"/>
  <c r="BH179" i="2"/>
  <c r="BG179" i="2"/>
  <c r="BE179" i="2"/>
  <c r="T179" i="2"/>
  <c r="R179" i="2"/>
  <c r="P179" i="2"/>
  <c r="BI176" i="2"/>
  <c r="BH176" i="2"/>
  <c r="BG176" i="2"/>
  <c r="BE176" i="2"/>
  <c r="T176" i="2"/>
  <c r="R176" i="2"/>
  <c r="P176" i="2"/>
  <c r="BI169" i="2"/>
  <c r="BH169" i="2"/>
  <c r="BG169" i="2"/>
  <c r="BE169" i="2"/>
  <c r="T169" i="2"/>
  <c r="R169" i="2"/>
  <c r="P169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6" i="2"/>
  <c r="BH156" i="2"/>
  <c r="BG156" i="2"/>
  <c r="BE156" i="2"/>
  <c r="T156" i="2"/>
  <c r="R156" i="2"/>
  <c r="P156" i="2"/>
  <c r="BI152" i="2"/>
  <c r="BH152" i="2"/>
  <c r="BG152" i="2"/>
  <c r="BE152" i="2"/>
  <c r="T152" i="2"/>
  <c r="R152" i="2"/>
  <c r="P152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0" i="2"/>
  <c r="BH140" i="2"/>
  <c r="BG140" i="2"/>
  <c r="BE140" i="2"/>
  <c r="T140" i="2"/>
  <c r="R140" i="2"/>
  <c r="P140" i="2"/>
  <c r="BI137" i="2"/>
  <c r="BH137" i="2"/>
  <c r="BG137" i="2"/>
  <c r="BE137" i="2"/>
  <c r="T137" i="2"/>
  <c r="R137" i="2"/>
  <c r="P137" i="2"/>
  <c r="BI134" i="2"/>
  <c r="BH134" i="2"/>
  <c r="BG134" i="2"/>
  <c r="BE134" i="2"/>
  <c r="T134" i="2"/>
  <c r="R134" i="2"/>
  <c r="P134" i="2"/>
  <c r="BI131" i="2"/>
  <c r="BH131" i="2"/>
  <c r="BG131" i="2"/>
  <c r="BE131" i="2"/>
  <c r="T131" i="2"/>
  <c r="R131" i="2"/>
  <c r="P131" i="2"/>
  <c r="BI126" i="2"/>
  <c r="BH126" i="2"/>
  <c r="BG126" i="2"/>
  <c r="BE126" i="2"/>
  <c r="T126" i="2"/>
  <c r="R126" i="2"/>
  <c r="P126" i="2"/>
  <c r="F117" i="2"/>
  <c r="E115" i="2"/>
  <c r="F91" i="2"/>
  <c r="E89" i="2"/>
  <c r="J26" i="2"/>
  <c r="E26" i="2"/>
  <c r="J120" i="2" s="1"/>
  <c r="J25" i="2"/>
  <c r="J23" i="2"/>
  <c r="E23" i="2"/>
  <c r="J119" i="2" s="1"/>
  <c r="J22" i="2"/>
  <c r="J20" i="2"/>
  <c r="E20" i="2"/>
  <c r="F120" i="2"/>
  <c r="J19" i="2"/>
  <c r="J17" i="2"/>
  <c r="E17" i="2"/>
  <c r="F119" i="2" s="1"/>
  <c r="J16" i="2"/>
  <c r="E7" i="2"/>
  <c r="E85" i="2"/>
  <c r="L90" i="1"/>
  <c r="AM90" i="1"/>
  <c r="AM89" i="1"/>
  <c r="L89" i="1"/>
  <c r="AM87" i="1"/>
  <c r="L87" i="1"/>
  <c r="L85" i="1"/>
  <c r="L84" i="1"/>
  <c r="J185" i="2"/>
  <c r="J164" i="2"/>
  <c r="J165" i="2"/>
  <c r="J148" i="2"/>
  <c r="BK126" i="2"/>
  <c r="BK156" i="2"/>
  <c r="BK182" i="2"/>
  <c r="J176" i="2"/>
  <c r="J134" i="2"/>
  <c r="J159" i="2"/>
  <c r="BK134" i="2"/>
  <c r="BK159" i="2"/>
  <c r="J182" i="2"/>
  <c r="BK145" i="2"/>
  <c r="J156" i="2"/>
  <c r="J169" i="2"/>
  <c r="J126" i="2"/>
  <c r="J186" i="2"/>
  <c r="J179" i="2"/>
  <c r="AS95" i="1"/>
  <c r="BK162" i="2"/>
  <c r="J140" i="2"/>
  <c r="J160" i="2"/>
  <c r="BK148" i="2"/>
  <c r="BK179" i="2"/>
  <c r="BK137" i="2"/>
  <c r="BK160" i="2"/>
  <c r="J137" i="2"/>
  <c r="BK164" i="2"/>
  <c r="BK140" i="2"/>
  <c r="BK185" i="2"/>
  <c r="J163" i="2"/>
  <c r="BK169" i="2"/>
  <c r="J152" i="2"/>
  <c r="J162" i="2"/>
  <c r="BK152" i="2"/>
  <c r="BK186" i="2"/>
  <c r="BK165" i="2"/>
  <c r="J131" i="2"/>
  <c r="BK163" i="2"/>
  <c r="J145" i="2"/>
  <c r="BK176" i="2"/>
  <c r="BK131" i="2"/>
  <c r="R125" i="2" l="1"/>
  <c r="P125" i="2"/>
  <c r="P161" i="2"/>
  <c r="BK125" i="2"/>
  <c r="T125" i="2"/>
  <c r="BK161" i="2"/>
  <c r="J161" i="2"/>
  <c r="J101" i="2" s="1"/>
  <c r="R161" i="2"/>
  <c r="T161" i="2"/>
  <c r="J93" i="2"/>
  <c r="E111" i="2"/>
  <c r="BF137" i="2"/>
  <c r="BF140" i="2"/>
  <c r="BF148" i="2"/>
  <c r="BF164" i="2"/>
  <c r="BF165" i="2"/>
  <c r="F93" i="2"/>
  <c r="F94" i="2"/>
  <c r="BF134" i="2"/>
  <c r="BF145" i="2"/>
  <c r="BF152" i="2"/>
  <c r="BF156" i="2"/>
  <c r="BF159" i="2"/>
  <c r="BF160" i="2"/>
  <c r="BF163" i="2"/>
  <c r="BF169" i="2"/>
  <c r="J91" i="2"/>
  <c r="J94" i="2"/>
  <c r="BF126" i="2"/>
  <c r="BF131" i="2"/>
  <c r="BF162" i="2"/>
  <c r="BF176" i="2"/>
  <c r="BF179" i="2"/>
  <c r="BF182" i="2"/>
  <c r="BF185" i="2"/>
  <c r="BF186" i="2"/>
  <c r="AS94" i="1"/>
  <c r="F37" i="2"/>
  <c r="BB96" i="1" s="1"/>
  <c r="BB95" i="1" s="1"/>
  <c r="AX95" i="1" s="1"/>
  <c r="F35" i="2"/>
  <c r="AZ96" i="1" s="1"/>
  <c r="AZ95" i="1" s="1"/>
  <c r="AV95" i="1" s="1"/>
  <c r="J35" i="2"/>
  <c r="AV96" i="1" s="1"/>
  <c r="F38" i="2"/>
  <c r="BC96" i="1" s="1"/>
  <c r="BC95" i="1" s="1"/>
  <c r="AY95" i="1" s="1"/>
  <c r="F39" i="2"/>
  <c r="BD96" i="1" s="1"/>
  <c r="BD95" i="1" s="1"/>
  <c r="BD94" i="1" s="1"/>
  <c r="W33" i="1" s="1"/>
  <c r="T124" i="2" l="1"/>
  <c r="T123" i="2" s="1"/>
  <c r="P124" i="2"/>
  <c r="P123" i="2" s="1"/>
  <c r="AU96" i="1" s="1"/>
  <c r="AU95" i="1" s="1"/>
  <c r="AU94" i="1" s="1"/>
  <c r="BK124" i="2"/>
  <c r="J124" i="2"/>
  <c r="J99" i="2" s="1"/>
  <c r="R124" i="2"/>
  <c r="R123" i="2" s="1"/>
  <c r="J125" i="2"/>
  <c r="J100" i="2" s="1"/>
  <c r="AZ94" i="1"/>
  <c r="W29" i="1" s="1"/>
  <c r="BC94" i="1"/>
  <c r="W32" i="1" s="1"/>
  <c r="BB94" i="1"/>
  <c r="AX94" i="1" s="1"/>
  <c r="F36" i="2"/>
  <c r="BA96" i="1" s="1"/>
  <c r="BA95" i="1" s="1"/>
  <c r="AW95" i="1" s="1"/>
  <c r="AT95" i="1" s="1"/>
  <c r="J36" i="2"/>
  <c r="AW96" i="1" s="1"/>
  <c r="AT96" i="1" s="1"/>
  <c r="BK123" i="2" l="1"/>
  <c r="J123" i="2"/>
  <c r="J32" i="2" s="1"/>
  <c r="AG96" i="1" s="1"/>
  <c r="AG95" i="1" s="1"/>
  <c r="AG94" i="1" s="1"/>
  <c r="AK26" i="1" s="1"/>
  <c r="W31" i="1"/>
  <c r="AV94" i="1"/>
  <c r="AK29" i="1" s="1"/>
  <c r="BA94" i="1"/>
  <c r="W30" i="1"/>
  <c r="AY94" i="1"/>
  <c r="J41" i="2" l="1"/>
  <c r="AN95" i="1"/>
  <c r="J98" i="2"/>
  <c r="AN96" i="1"/>
  <c r="AW94" i="1"/>
  <c r="AK30" i="1" s="1"/>
  <c r="AK35" i="1" s="1"/>
  <c r="AT94" i="1" l="1"/>
  <c r="AN94" i="1" l="1"/>
</calcChain>
</file>

<file path=xl/sharedStrings.xml><?xml version="1.0" encoding="utf-8"?>
<sst xmlns="http://schemas.openxmlformats.org/spreadsheetml/2006/main" count="922" uniqueCount="212">
  <si>
    <t>Export Komplet</t>
  </si>
  <si>
    <t/>
  </si>
  <si>
    <t>2.0</t>
  </si>
  <si>
    <t>False</t>
  </si>
  <si>
    <t>{d3edc244-c7bb-4104-b4ab-bfde3ef5908d}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</si>
  <si>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</si>
  <si>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</si>
  <si>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</si>
  <si>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</si>
  <si>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</si>
  <si>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</si>
  <si>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</si>
  <si>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IMPORT</t>
  </si>
  <si>
    <t>Stavba:</t>
  </si>
  <si>
    <t>201917 - Umiestnenie lávky pre cyklistov a peších na Hornom rybníku v lokalite Kamenný mlyn</t>
  </si>
  <si>
    <t>JKSO:</t>
  </si>
  <si>
    <t>KS:</t>
  </si>
  <si>
    <t>Miesto:</t>
  </si>
  <si>
    <t xml:space="preserve"> </t>
  </si>
  <si>
    <t>Dátum:</t>
  </si>
  <si>
    <t>29. 8. 2021</t>
  </si>
  <si>
    <t>Objednávateľ:</t>
  </si>
  <si>
    <t>IČO:</t>
  </si>
  <si>
    <t>IČ DPH: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</si>
  <si>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</si>
  <si>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</si>
  <si>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</si>
  <si>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</si>
  <si>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</si>
  <si>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</si>
  <si>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</si>
  <si>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</si>
  <si>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</si>
  <si>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</si>
  <si>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</si>
  <si>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</si>
  <si>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</si>
  <si>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</si>
  <si>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</si>
  <si>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</si>
  <si>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</si>
  <si>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</si>
  <si>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</si>
  <si>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</si>
  <si>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</si>
  <si>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</si>
  <si>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</si>
  <si>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</si>
  <si>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</si>
  <si>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</si>
  <si>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</si>
  <si>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</si>
  <si>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</si>
  <si>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</si>
  <si>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</si>
  <si>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</si>
  <si>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</si>
  <si>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</si>
  <si>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</si>
  <si>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</si>
  <si>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</si>
  <si>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</si>
  <si>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</si>
  <si>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</si>
  <si>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</si>
  <si>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</si>
  <si>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</si>
  <si>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</si>
  <si>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</si>
  <si>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</si>
  <si>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</si>
  <si>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</si>
  <si>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201917</t>
  </si>
  <si>
    <t>Umiestnenie lávk...</t>
  </si>
  <si>
    <t>STA</t>
  </si>
  <si>
    <t>1</t>
  </si>
  <si>
    <t>{cd32032f-2047-4e10-bf38-6125cf18b10f}</t>
  </si>
  <si>
    <t>/</t>
  </si>
  <si>
    <t>Objekt 010301</t>
  </si>
  <si>
    <t>SO 01.03.01 Búracie práce, demontáže</t>
  </si>
  <si>
    <t>Časť</t>
  </si>
  <si>
    <t>2</t>
  </si>
  <si>
    <t>{b391a14d-a632-4e74-a25c-3f1829d66879}</t>
  </si>
  <si>
    <t>KRYCÍ LIST ROZPOČTU</t>
  </si>
  <si>
    <t>Objekt:</t>
  </si>
  <si>
    <t>201917 - Umiestnenie lávk...</t>
  </si>
  <si>
    <t>Časť:</t>
  </si>
  <si>
    <t>Objekt 010301 - SO 01.03.01 Búracie práce, demontáže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</si>
  <si>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</si>
  <si>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</si>
  <si>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</si>
  <si>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</si>
  <si>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</si>
  <si>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</si>
  <si>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</si>
  <si>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9 - Ostatné konštrukcie a práce-búranie   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</si>
  <si>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</si>
  <si>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</si>
  <si>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</si>
  <si>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</si>
  <si>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</si>
  <si>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</si>
  <si>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</si>
  <si>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</si>
  <si>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</si>
  <si>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</si>
  <si>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</si>
  <si>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</si>
  <si>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</si>
  <si>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</si>
  <si>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</si>
  <si>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</si>
  <si>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</si>
  <si>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113107142</t>
  </si>
  <si>
    <t>Odstránenie krytu asfaltového v ploche do 200 m2, hr. nad 50 do 100 mm,  -0,18100t</t>
  </si>
  <si>
    <t>m2</t>
  </si>
  <si>
    <t>4</t>
  </si>
  <si>
    <t>VV</t>
  </si>
  <si>
    <t xml:space="preserve">145,00 "búranie asfaltového ostrovčeka, hr.5 cm (15 cm)"   </t>
  </si>
  <si>
    <t xml:space="preserve">30,00 "búranie asfaltového chodníka hr.5 cm (35 cm)"   </t>
  </si>
  <si>
    <t xml:space="preserve">98,00 "búranie asfaltovej vozovky pre ulozenie noveho obrubníka"   </t>
  </si>
  <si>
    <t xml:space="preserve">Súčet   </t>
  </si>
  <si>
    <t>113206111</t>
  </si>
  <si>
    <t>Vytrhanie obrúb betónových, s vybúraním lôžka, z krajníkov alebo obrubníkov stojatých,  -0,14500t</t>
  </si>
  <si>
    <t>m</t>
  </si>
  <si>
    <t xml:space="preserve">215,00 "dočasný obrubník"   </t>
  </si>
  <si>
    <t>Súčet</t>
  </si>
  <si>
    <t>3</t>
  </si>
  <si>
    <t>113208111</t>
  </si>
  <si>
    <t>Vytrhanie obrúb betonových, s vybúraním lôžka, záhonových,  -0,04000t</t>
  </si>
  <si>
    <t>6</t>
  </si>
  <si>
    <t xml:space="preserve">20,00 "parkový obrubník"   </t>
  </si>
  <si>
    <t>113307122</t>
  </si>
  <si>
    <t>Odstránenie podkladu v ploche do 200 m2 z kameniva hrubého drveného, hr.100 do 200 mm,  -0,23500t</t>
  </si>
  <si>
    <t>8</t>
  </si>
  <si>
    <t xml:space="preserve">30,00 "búranie asfaltového chodníka hr.15 cm (35 cm)"   </t>
  </si>
  <si>
    <t>5</t>
  </si>
  <si>
    <t>113307131</t>
  </si>
  <si>
    <t>Odstránenie podkladu v ploche do 200 m2 z betónu prostého, hr. vrstvy do 150 mm,  -0,22500t</t>
  </si>
  <si>
    <t>10</t>
  </si>
  <si>
    <t xml:space="preserve">145,00 "búranie asfaltového ostrovčeka, hr.10 cm (15 cm)"   </t>
  </si>
  <si>
    <t xml:space="preserve">98,00 "búranie asfaltovej vozovky pre ulozenie noveho obrubníka hr.10 cm (20 cm)"   </t>
  </si>
  <si>
    <t>171209001a</t>
  </si>
  <si>
    <t>Poplatok za skladovanie - asfalt</t>
  </si>
  <si>
    <t>t</t>
  </si>
  <si>
    <t>12</t>
  </si>
  <si>
    <t xml:space="preserve">49,413 "asfalt"   </t>
  </si>
  <si>
    <t>7</t>
  </si>
  <si>
    <t>171209002</t>
  </si>
  <si>
    <t>Poplatok za skladovanie -ostatné</t>
  </si>
  <si>
    <t>14</t>
  </si>
  <si>
    <t xml:space="preserve">3,43 "zábradlie"   </t>
  </si>
  <si>
    <t xml:space="preserve">0,738 "odstránenie značiek"   </t>
  </si>
  <si>
    <t>171209002a</t>
  </si>
  <si>
    <t>Poplatok za skladovanie -betón</t>
  </si>
  <si>
    <t>16</t>
  </si>
  <si>
    <t xml:space="preserve">61,425"betón"   </t>
  </si>
  <si>
    <t xml:space="preserve">31,175+0,80 "obrubníky"   </t>
  </si>
  <si>
    <t>9</t>
  </si>
  <si>
    <t>171209002c</t>
  </si>
  <si>
    <t>Poplatok za skladovanie - zemina</t>
  </si>
  <si>
    <t>18</t>
  </si>
  <si>
    <t xml:space="preserve">7,050 "kamenivo"   </t>
  </si>
  <si>
    <t>M</t>
  </si>
  <si>
    <t>581211009</t>
  </si>
  <si>
    <t>21</t>
  </si>
  <si>
    <t>581211009R</t>
  </si>
  <si>
    <t>1741364231</t>
  </si>
  <si>
    <t xml:space="preserve">Ostatné konštrukcie a práce-búranie   </t>
  </si>
  <si>
    <t>11</t>
  </si>
  <si>
    <t>914001113a</t>
  </si>
  <si>
    <t>Presun existujúceho trvalého zvislého značenia</t>
  </si>
  <si>
    <t>ks</t>
  </si>
  <si>
    <t>22</t>
  </si>
  <si>
    <t>966005111</t>
  </si>
  <si>
    <t>Rozobratie cestného zábradlia s betónovými pätkami,  -0,03500t</t>
  </si>
  <si>
    <t>24</t>
  </si>
  <si>
    <t>13</t>
  </si>
  <si>
    <t>966006132</t>
  </si>
  <si>
    <t>Odstránenie značky, pre staničenie a ohraničenie so stĺpikmi s bet. pätkami,  -0,08200t</t>
  </si>
  <si>
    <t>26</t>
  </si>
  <si>
    <t>966083212</t>
  </si>
  <si>
    <t>Odstránenie vodorovného dopravného značenia brúsením bez pojazdu plochy</t>
  </si>
  <si>
    <t>28</t>
  </si>
  <si>
    <t xml:space="preserve">55,00"zrušenie existujúceho vodorovného značenia - brúsením V 8c (koridor pre cyklistov) cca 55m2"   </t>
  </si>
  <si>
    <t xml:space="preserve">21,00 "zrušenie existujúceho vodorovného značenia - brúsením V 10b (šikmé parkovacie státia)"   </t>
  </si>
  <si>
    <t>15</t>
  </si>
  <si>
    <t>979082213</t>
  </si>
  <si>
    <t>Vodorovná doprava sutiny so zložením a hrubým urovnaním na vzdialenosť do 1 km</t>
  </si>
  <si>
    <t>30</t>
  </si>
  <si>
    <t xml:space="preserve">61,425 "betón"   </t>
  </si>
  <si>
    <t>979082219</t>
  </si>
  <si>
    <t>Príplatok k cene za každý ďalší aj začatý 1 km nad 1 km</t>
  </si>
  <si>
    <t>32</t>
  </si>
  <si>
    <t xml:space="preserve">122,056*14   </t>
  </si>
  <si>
    <t>17</t>
  </si>
  <si>
    <t>979084216</t>
  </si>
  <si>
    <t>Vodorovná doprava vybúraných hmôt po suchu bez naloženia, ale so zložením na vzdialenosť do 5 km</t>
  </si>
  <si>
    <t>34</t>
  </si>
  <si>
    <t>979084219</t>
  </si>
  <si>
    <t>Príplatok k cene za každých ďalších aj začatých 5 km nad 5 km</t>
  </si>
  <si>
    <t>36</t>
  </si>
  <si>
    <t xml:space="preserve">31,975*2   </t>
  </si>
  <si>
    <t>19</t>
  </si>
  <si>
    <t>979087212</t>
  </si>
  <si>
    <t>Nakladanie na dopravné prostriedky pre vodorovnú dopravu sutiny</t>
  </si>
  <si>
    <t>38</t>
  </si>
  <si>
    <t>979087213</t>
  </si>
  <si>
    <t>Nakladanie na dopravné prostriedky pre vodorovnú dopravu vybúraných hmôt</t>
  </si>
  <si>
    <t>40</t>
  </si>
  <si>
    <t>Zákonný poplatok obci - bitumenové zmesi, uholný decht, dechtové výrobky (17 03), ostatné NEPODLIEHA ZDANENIU</t>
  </si>
  <si>
    <t>Zákonný poplatok obci - zemina - NEPODLIEHA ZDANENIU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</si>
</sst>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%"/>
    <numFmt numFmtId="165" formatCode="dd\.mm\.yyyy"/>
    <numFmt numFmtId="166" formatCode="#,##0.00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2" fontId="20" fillId="0" borderId="22" xfId="0" applyNumberFormat="1" applyFont="1" applyBorder="1" applyAlignment="1" applyProtection="1">
      <alignment vertical="center"/>
      <protection locked="0"/>
    </xf>
    <xf numFmtId="2" fontId="9" fillId="0" borderId="0" xfId="0" applyNumberFormat="1" applyFont="1" applyAlignment="1">
      <alignment vertical="center"/>
    </xf>
    <xf numFmtId="2" fontId="10" fillId="0" borderId="0" xfId="0" applyNumberFormat="1" applyFont="1" applyAlignment="1">
      <alignment vertical="center"/>
    </xf>
    <xf numFmtId="2" fontId="34" fillId="0" borderId="22" xfId="0" applyNumberFormat="1" applyFont="1" applyBorder="1" applyAlignment="1" applyProtection="1">
      <alignment vertical="center"/>
      <protection locked="0"/>
    </xf>
    <xf numFmtId="2" fontId="8" fillId="0" borderId="0" xfId="0" applyNumberFormat="1" applyFont="1" applyAlignment="1"/>
    <xf numFmtId="2" fontId="7" fillId="0" borderId="0" xfId="0" applyNumberFormat="1" applyFont="1" applyAlignme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0" fontId="2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11" t="s">
        <v>5</v>
      </c>
      <c r="AS2" s="191"/>
      <c r="AT2" s="191"/>
      <c r="AU2" s="191"/>
      <c r="AV2" s="191"/>
      <c r="AW2" s="191"/>
      <c r="AX2" s="191"/>
      <c r="AY2" s="191"/>
      <c r="AZ2" s="191"/>
      <c r="BA2" s="191"/>
      <c r="BB2" s="191"/>
      <c r="BC2" s="191"/>
      <c r="BD2" s="191"/>
      <c r="BE2" s="19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s="1" customFormat="1" ht="24.95" customHeight="1">
      <c r="B4" s="19"/>
      <c r="D4" s="20" t="s">
        <v>8</v>
      </c>
      <c r="AR4" s="19"/>
      <c r="AS4" s="21" t="s">
        <v>9</v>
      </c>
      <c r="BS4" s="16" t="s">
        <v>10</v>
      </c>
    </row>
    <row r="5" spans="1:74" s="1" customFormat="1" ht="12" customHeight="1">
      <c r="B5" s="19"/>
      <c r="D5" s="22" t="s">
        <v>11</v>
      </c>
      <c r="K5" s="190" t="s">
        <v>12</v>
      </c>
      <c r="L5" s="191"/>
      <c r="M5" s="191"/>
      <c r="N5" s="191"/>
      <c r="O5" s="191"/>
      <c r="P5" s="191"/>
      <c r="Q5" s="191"/>
      <c r="R5" s="191"/>
      <c r="S5" s="191"/>
      <c r="T5" s="191"/>
      <c r="U5" s="191"/>
      <c r="V5" s="191"/>
      <c r="W5" s="191"/>
      <c r="X5" s="191"/>
      <c r="Y5" s="191"/>
      <c r="Z5" s="191"/>
      <c r="AA5" s="191"/>
      <c r="AB5" s="191"/>
      <c r="AC5" s="191"/>
      <c r="AD5" s="191"/>
      <c r="AE5" s="191"/>
      <c r="AF5" s="191"/>
      <c r="AG5" s="191"/>
      <c r="AH5" s="191"/>
      <c r="AI5" s="191"/>
      <c r="AJ5" s="191"/>
      <c r="AK5" s="191"/>
      <c r="AL5" s="191"/>
      <c r="AM5" s="191"/>
      <c r="AN5" s="191"/>
      <c r="AO5" s="191"/>
      <c r="AR5" s="19"/>
      <c r="BS5" s="16" t="s">
        <v>6</v>
      </c>
    </row>
    <row r="6" spans="1:74" s="1" customFormat="1" ht="36.950000000000003" customHeight="1">
      <c r="B6" s="19"/>
      <c r="D6" s="24" t="s">
        <v>13</v>
      </c>
      <c r="K6" s="192" t="s">
        <v>14</v>
      </c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91"/>
      <c r="AC6" s="191"/>
      <c r="AD6" s="191"/>
      <c r="AE6" s="191"/>
      <c r="AF6" s="191"/>
      <c r="AG6" s="191"/>
      <c r="AH6" s="191"/>
      <c r="AI6" s="191"/>
      <c r="AJ6" s="191"/>
      <c r="AK6" s="191"/>
      <c r="AL6" s="191"/>
      <c r="AM6" s="191"/>
      <c r="AN6" s="191"/>
      <c r="AO6" s="191"/>
      <c r="AR6" s="19"/>
      <c r="BS6" s="16" t="s">
        <v>6</v>
      </c>
    </row>
    <row r="7" spans="1:74" s="1" customFormat="1" ht="12" customHeight="1">
      <c r="B7" s="19"/>
      <c r="D7" s="25" t="s">
        <v>15</v>
      </c>
      <c r="K7" s="23" t="s">
        <v>1</v>
      </c>
      <c r="AK7" s="25" t="s">
        <v>16</v>
      </c>
      <c r="AN7" s="23" t="s">
        <v>1</v>
      </c>
      <c r="AR7" s="19"/>
      <c r="BS7" s="16" t="s">
        <v>6</v>
      </c>
    </row>
    <row r="8" spans="1:74" s="1" customFormat="1" ht="12" customHeight="1">
      <c r="B8" s="19"/>
      <c r="D8" s="25" t="s">
        <v>17</v>
      </c>
      <c r="K8" s="23" t="s">
        <v>18</v>
      </c>
      <c r="AK8" s="25" t="s">
        <v>19</v>
      </c>
      <c r="AN8" s="23" t="s">
        <v>20</v>
      </c>
      <c r="AR8" s="19"/>
      <c r="BS8" s="16" t="s">
        <v>6</v>
      </c>
    </row>
    <row r="9" spans="1:74" s="1" customFormat="1" ht="14.45" customHeight="1">
      <c r="B9" s="19"/>
      <c r="AR9" s="19"/>
      <c r="BS9" s="16" t="s">
        <v>6</v>
      </c>
    </row>
    <row r="10" spans="1:74" s="1" customFormat="1" ht="12" customHeight="1">
      <c r="B10" s="19"/>
      <c r="D10" s="25" t="s">
        <v>21</v>
      </c>
      <c r="AK10" s="25" t="s">
        <v>22</v>
      </c>
      <c r="AN10" s="23" t="s">
        <v>1</v>
      </c>
      <c r="AR10" s="19"/>
      <c r="BS10" s="16" t="s">
        <v>6</v>
      </c>
    </row>
    <row r="11" spans="1:74" s="1" customFormat="1" ht="18.399999999999999" customHeight="1">
      <c r="B11" s="19"/>
      <c r="E11" s="23" t="s">
        <v>18</v>
      </c>
      <c r="AK11" s="25" t="s">
        <v>23</v>
      </c>
      <c r="AN11" s="23" t="s">
        <v>1</v>
      </c>
      <c r="AR11" s="19"/>
      <c r="BS11" s="16" t="s">
        <v>6</v>
      </c>
    </row>
    <row r="12" spans="1:74" s="1" customFormat="1" ht="6.95" customHeight="1">
      <c r="B12" s="19"/>
      <c r="AR12" s="19"/>
      <c r="BS12" s="16" t="s">
        <v>6</v>
      </c>
    </row>
    <row r="13" spans="1:74" s="1" customFormat="1" ht="12" customHeight="1">
      <c r="B13" s="19"/>
      <c r="D13" s="25" t="s">
        <v>24</v>
      </c>
      <c r="AK13" s="25" t="s">
        <v>22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18</v>
      </c>
      <c r="AK14" s="25" t="s">
        <v>23</v>
      </c>
      <c r="AN14" s="23" t="s">
        <v>1</v>
      </c>
      <c r="AR14" s="19"/>
      <c r="BS14" s="16" t="s">
        <v>6</v>
      </c>
    </row>
    <row r="15" spans="1:74" s="1" customFormat="1" ht="6.95" customHeight="1">
      <c r="B15" s="19"/>
      <c r="AR15" s="19"/>
      <c r="BS15" s="16" t="s">
        <v>3</v>
      </c>
    </row>
    <row r="16" spans="1:74" s="1" customFormat="1" ht="12" customHeight="1">
      <c r="B16" s="19"/>
      <c r="D16" s="25" t="s">
        <v>25</v>
      </c>
      <c r="AK16" s="25" t="s">
        <v>22</v>
      </c>
      <c r="AN16" s="23" t="s">
        <v>1</v>
      </c>
      <c r="AR16" s="19"/>
      <c r="BS16" s="16" t="s">
        <v>3</v>
      </c>
    </row>
    <row r="17" spans="1:71" s="1" customFormat="1" ht="18.399999999999999" customHeight="1">
      <c r="B17" s="19"/>
      <c r="E17" s="23" t="s">
        <v>18</v>
      </c>
      <c r="AK17" s="25" t="s">
        <v>23</v>
      </c>
      <c r="AN17" s="23" t="s">
        <v>1</v>
      </c>
      <c r="AR17" s="19"/>
      <c r="BS17" s="16" t="s">
        <v>26</v>
      </c>
    </row>
    <row r="18" spans="1:71" s="1" customFormat="1" ht="6.95" customHeight="1">
      <c r="B18" s="19"/>
      <c r="AR18" s="19"/>
      <c r="BS18" s="16" t="s">
        <v>6</v>
      </c>
    </row>
    <row r="19" spans="1:71" s="1" customFormat="1" ht="12" customHeight="1">
      <c r="B19" s="19"/>
      <c r="D19" s="25" t="s">
        <v>27</v>
      </c>
      <c r="AK19" s="25" t="s">
        <v>22</v>
      </c>
      <c r="AN19" s="23" t="s">
        <v>1</v>
      </c>
      <c r="AR19" s="19"/>
      <c r="BS19" s="16" t="s">
        <v>6</v>
      </c>
    </row>
    <row r="20" spans="1:71" s="1" customFormat="1" ht="18.399999999999999" customHeight="1">
      <c r="B20" s="19"/>
      <c r="E20" s="23" t="s">
        <v>18</v>
      </c>
      <c r="AK20" s="25" t="s">
        <v>23</v>
      </c>
      <c r="AN20" s="23" t="s">
        <v>1</v>
      </c>
      <c r="AR20" s="19"/>
      <c r="BS20" s="16" t="s">
        <v>26</v>
      </c>
    </row>
    <row r="21" spans="1:71" s="1" customFormat="1" ht="6.95" customHeight="1">
      <c r="B21" s="19"/>
      <c r="AR21" s="19"/>
    </row>
    <row r="22" spans="1:71" s="1" customFormat="1" ht="12" customHeight="1">
      <c r="B22" s="19"/>
      <c r="D22" s="25" t="s">
        <v>28</v>
      </c>
      <c r="AR22" s="19"/>
    </row>
    <row r="23" spans="1:71" s="1" customFormat="1" ht="16.5" customHeight="1">
      <c r="B23" s="19"/>
      <c r="E23" s="193" t="s">
        <v>1</v>
      </c>
      <c r="F23" s="193"/>
      <c r="G23" s="193"/>
      <c r="H23" s="193"/>
      <c r="I23" s="193"/>
      <c r="J23" s="193"/>
      <c r="K23" s="193"/>
      <c r="L23" s="193"/>
      <c r="M23" s="193"/>
      <c r="N23" s="193"/>
      <c r="O23" s="193"/>
      <c r="P23" s="193"/>
      <c r="Q23" s="193"/>
      <c r="R23" s="193"/>
      <c r="S23" s="193"/>
      <c r="T23" s="193"/>
      <c r="U23" s="193"/>
      <c r="V23" s="193"/>
      <c r="W23" s="193"/>
      <c r="X23" s="193"/>
      <c r="Y23" s="193"/>
      <c r="Z23" s="193"/>
      <c r="AA23" s="193"/>
      <c r="AB23" s="193"/>
      <c r="AC23" s="193"/>
      <c r="AD23" s="193"/>
      <c r="AE23" s="193"/>
      <c r="AF23" s="193"/>
      <c r="AG23" s="193"/>
      <c r="AH23" s="193"/>
      <c r="AI23" s="193"/>
      <c r="AJ23" s="193"/>
      <c r="AK23" s="193"/>
      <c r="AL23" s="193"/>
      <c r="AM23" s="193"/>
      <c r="AN23" s="193"/>
      <c r="AR23" s="19"/>
    </row>
    <row r="24" spans="1:71" s="1" customFormat="1" ht="6.95" customHeight="1">
      <c r="B24" s="19"/>
      <c r="AR24" s="19"/>
    </row>
    <row r="25" spans="1:71" s="1" customFormat="1" ht="6.95" customHeight="1">
      <c r="B25" s="19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9"/>
    </row>
    <row r="26" spans="1:71" s="2" customFormat="1" ht="25.9" customHeight="1">
      <c r="A26" s="28"/>
      <c r="B26" s="29"/>
      <c r="C26" s="28"/>
      <c r="D26" s="30" t="s">
        <v>29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94">
        <f>ROUND(AG94,2)</f>
        <v>0</v>
      </c>
      <c r="AL26" s="195"/>
      <c r="AM26" s="195"/>
      <c r="AN26" s="195"/>
      <c r="AO26" s="195"/>
      <c r="AP26" s="28"/>
      <c r="AQ26" s="28"/>
      <c r="AR26" s="29"/>
      <c r="BE26" s="28"/>
    </row>
    <row r="27" spans="1:71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pans="1:71" s="2" customFormat="1" ht="12.75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196" t="s">
        <v>30</v>
      </c>
      <c r="M28" s="196"/>
      <c r="N28" s="196"/>
      <c r="O28" s="196"/>
      <c r="P28" s="196"/>
      <c r="Q28" s="28"/>
      <c r="R28" s="28"/>
      <c r="S28" s="28"/>
      <c r="T28" s="28"/>
      <c r="U28" s="28"/>
      <c r="V28" s="28"/>
      <c r="W28" s="196" t="s">
        <v>31</v>
      </c>
      <c r="X28" s="196"/>
      <c r="Y28" s="196"/>
      <c r="Z28" s="196"/>
      <c r="AA28" s="196"/>
      <c r="AB28" s="196"/>
      <c r="AC28" s="196"/>
      <c r="AD28" s="196"/>
      <c r="AE28" s="196"/>
      <c r="AF28" s="28"/>
      <c r="AG28" s="28"/>
      <c r="AH28" s="28"/>
      <c r="AI28" s="28"/>
      <c r="AJ28" s="28"/>
      <c r="AK28" s="196" t="s">
        <v>32</v>
      </c>
      <c r="AL28" s="196"/>
      <c r="AM28" s="196"/>
      <c r="AN28" s="196"/>
      <c r="AO28" s="196"/>
      <c r="AP28" s="28"/>
      <c r="AQ28" s="28"/>
      <c r="AR28" s="29"/>
      <c r="BE28" s="28"/>
    </row>
    <row r="29" spans="1:71" s="3" customFormat="1" ht="14.45" customHeight="1">
      <c r="B29" s="33"/>
      <c r="D29" s="25" t="s">
        <v>33</v>
      </c>
      <c r="F29" s="34" t="s">
        <v>34</v>
      </c>
      <c r="L29" s="199">
        <v>0.2</v>
      </c>
      <c r="M29" s="198"/>
      <c r="N29" s="198"/>
      <c r="O29" s="198"/>
      <c r="P29" s="198"/>
      <c r="W29" s="197">
        <f>ROUND(AZ94, 2)</f>
        <v>0</v>
      </c>
      <c r="X29" s="198"/>
      <c r="Y29" s="198"/>
      <c r="Z29" s="198"/>
      <c r="AA29" s="198"/>
      <c r="AB29" s="198"/>
      <c r="AC29" s="198"/>
      <c r="AD29" s="198"/>
      <c r="AE29" s="198"/>
      <c r="AK29" s="197">
        <f>ROUND(AV94, 2)</f>
        <v>0</v>
      </c>
      <c r="AL29" s="198"/>
      <c r="AM29" s="198"/>
      <c r="AN29" s="198"/>
      <c r="AO29" s="198"/>
      <c r="AR29" s="33"/>
    </row>
    <row r="30" spans="1:71" s="3" customFormat="1" ht="14.45" customHeight="1">
      <c r="B30" s="33"/>
      <c r="F30" s="34" t="s">
        <v>35</v>
      </c>
      <c r="L30" s="199">
        <v>0.2</v>
      </c>
      <c r="M30" s="198"/>
      <c r="N30" s="198"/>
      <c r="O30" s="198"/>
      <c r="P30" s="198"/>
      <c r="W30" s="197">
        <f>ROUND(BA94, 2)</f>
        <v>0</v>
      </c>
      <c r="X30" s="198"/>
      <c r="Y30" s="198"/>
      <c r="Z30" s="198"/>
      <c r="AA30" s="198"/>
      <c r="AB30" s="198"/>
      <c r="AC30" s="198"/>
      <c r="AD30" s="198"/>
      <c r="AE30" s="198"/>
      <c r="AK30" s="197">
        <f>ROUND(AW94, 2)</f>
        <v>0</v>
      </c>
      <c r="AL30" s="198"/>
      <c r="AM30" s="198"/>
      <c r="AN30" s="198"/>
      <c r="AO30" s="198"/>
      <c r="AR30" s="33"/>
    </row>
    <row r="31" spans="1:71" s="3" customFormat="1" ht="14.45" hidden="1" customHeight="1">
      <c r="B31" s="33"/>
      <c r="F31" s="25" t="s">
        <v>36</v>
      </c>
      <c r="L31" s="199">
        <v>0.2</v>
      </c>
      <c r="M31" s="198"/>
      <c r="N31" s="198"/>
      <c r="O31" s="198"/>
      <c r="P31" s="198"/>
      <c r="W31" s="197">
        <f>ROUND(BB94, 2)</f>
        <v>0</v>
      </c>
      <c r="X31" s="198"/>
      <c r="Y31" s="198"/>
      <c r="Z31" s="198"/>
      <c r="AA31" s="198"/>
      <c r="AB31" s="198"/>
      <c r="AC31" s="198"/>
      <c r="AD31" s="198"/>
      <c r="AE31" s="198"/>
      <c r="AK31" s="197">
        <v>0</v>
      </c>
      <c r="AL31" s="198"/>
      <c r="AM31" s="198"/>
      <c r="AN31" s="198"/>
      <c r="AO31" s="198"/>
      <c r="AR31" s="33"/>
    </row>
    <row r="32" spans="1:71" s="3" customFormat="1" ht="14.45" hidden="1" customHeight="1">
      <c r="B32" s="33"/>
      <c r="F32" s="25" t="s">
        <v>37</v>
      </c>
      <c r="L32" s="199">
        <v>0.2</v>
      </c>
      <c r="M32" s="198"/>
      <c r="N32" s="198"/>
      <c r="O32" s="198"/>
      <c r="P32" s="198"/>
      <c r="W32" s="197">
        <f>ROUND(BC94, 2)</f>
        <v>0</v>
      </c>
      <c r="X32" s="198"/>
      <c r="Y32" s="198"/>
      <c r="Z32" s="198"/>
      <c r="AA32" s="198"/>
      <c r="AB32" s="198"/>
      <c r="AC32" s="198"/>
      <c r="AD32" s="198"/>
      <c r="AE32" s="198"/>
      <c r="AK32" s="197">
        <v>0</v>
      </c>
      <c r="AL32" s="198"/>
      <c r="AM32" s="198"/>
      <c r="AN32" s="198"/>
      <c r="AO32" s="198"/>
      <c r="AR32" s="33"/>
    </row>
    <row r="33" spans="1:57" s="3" customFormat="1" ht="14.45" hidden="1" customHeight="1">
      <c r="B33" s="33"/>
      <c r="F33" s="34" t="s">
        <v>38</v>
      </c>
      <c r="L33" s="199">
        <v>0</v>
      </c>
      <c r="M33" s="198"/>
      <c r="N33" s="198"/>
      <c r="O33" s="198"/>
      <c r="P33" s="198"/>
      <c r="W33" s="197">
        <f>ROUND(BD94, 2)</f>
        <v>0</v>
      </c>
      <c r="X33" s="198"/>
      <c r="Y33" s="198"/>
      <c r="Z33" s="198"/>
      <c r="AA33" s="198"/>
      <c r="AB33" s="198"/>
      <c r="AC33" s="198"/>
      <c r="AD33" s="198"/>
      <c r="AE33" s="198"/>
      <c r="AK33" s="197">
        <v>0</v>
      </c>
      <c r="AL33" s="198"/>
      <c r="AM33" s="198"/>
      <c r="AN33" s="198"/>
      <c r="AO33" s="198"/>
      <c r="AR33" s="33"/>
    </row>
    <row r="34" spans="1:57" s="2" customFormat="1" ht="6.95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pans="1:57" s="2" customFormat="1" ht="25.9" customHeight="1">
      <c r="A35" s="28"/>
      <c r="B35" s="29"/>
      <c r="C35" s="35"/>
      <c r="D35" s="36" t="s">
        <v>39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40</v>
      </c>
      <c r="U35" s="37"/>
      <c r="V35" s="37"/>
      <c r="W35" s="37"/>
      <c r="X35" s="200" t="s">
        <v>41</v>
      </c>
      <c r="Y35" s="201"/>
      <c r="Z35" s="201"/>
      <c r="AA35" s="201"/>
      <c r="AB35" s="201"/>
      <c r="AC35" s="37"/>
      <c r="AD35" s="37"/>
      <c r="AE35" s="37"/>
      <c r="AF35" s="37"/>
      <c r="AG35" s="37"/>
      <c r="AH35" s="37"/>
      <c r="AI35" s="37"/>
      <c r="AJ35" s="37"/>
      <c r="AK35" s="202">
        <f>SUM(AK26:AK33)</f>
        <v>0</v>
      </c>
      <c r="AL35" s="201"/>
      <c r="AM35" s="201"/>
      <c r="AN35" s="201"/>
      <c r="AO35" s="203"/>
      <c r="AP35" s="35"/>
      <c r="AQ35" s="35"/>
      <c r="AR35" s="29"/>
      <c r="BE35" s="28"/>
    </row>
    <row r="36" spans="1:57" s="2" customFormat="1" ht="6.95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pans="1:57" s="2" customFormat="1" ht="14.45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39"/>
      <c r="D49" s="40" t="s">
        <v>42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43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9"/>
      <c r="AR50" s="19"/>
    </row>
    <row r="51" spans="1:57">
      <c r="B51" s="19"/>
      <c r="AR51" s="19"/>
    </row>
    <row r="52" spans="1:57">
      <c r="B52" s="19"/>
      <c r="AR52" s="19"/>
    </row>
    <row r="53" spans="1:57">
      <c r="B53" s="19"/>
      <c r="AR53" s="19"/>
    </row>
    <row r="54" spans="1:57">
      <c r="B54" s="19"/>
      <c r="AR54" s="19"/>
    </row>
    <row r="55" spans="1:57">
      <c r="B55" s="19"/>
      <c r="AR55" s="19"/>
    </row>
    <row r="56" spans="1:57">
      <c r="B56" s="19"/>
      <c r="AR56" s="19"/>
    </row>
    <row r="57" spans="1:57">
      <c r="B57" s="19"/>
      <c r="AR57" s="19"/>
    </row>
    <row r="58" spans="1:57">
      <c r="B58" s="19"/>
      <c r="AR58" s="19"/>
    </row>
    <row r="59" spans="1:57">
      <c r="B59" s="19"/>
      <c r="AR59" s="19"/>
    </row>
    <row r="60" spans="1:57" s="2" customFormat="1" ht="12.75">
      <c r="A60" s="28"/>
      <c r="B60" s="29"/>
      <c r="C60" s="28"/>
      <c r="D60" s="42" t="s">
        <v>44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2" t="s">
        <v>45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2" t="s">
        <v>44</v>
      </c>
      <c r="AI60" s="31"/>
      <c r="AJ60" s="31"/>
      <c r="AK60" s="31"/>
      <c r="AL60" s="31"/>
      <c r="AM60" s="42" t="s">
        <v>45</v>
      </c>
      <c r="AN60" s="31"/>
      <c r="AO60" s="31"/>
      <c r="AP60" s="28"/>
      <c r="AQ60" s="28"/>
      <c r="AR60" s="29"/>
      <c r="BE60" s="28"/>
    </row>
    <row r="61" spans="1:57">
      <c r="B61" s="19"/>
      <c r="AR61" s="19"/>
    </row>
    <row r="62" spans="1:57">
      <c r="B62" s="19"/>
      <c r="AR62" s="19"/>
    </row>
    <row r="63" spans="1:57">
      <c r="B63" s="19"/>
      <c r="AR63" s="19"/>
    </row>
    <row r="64" spans="1:57" s="2" customFormat="1" ht="12.75">
      <c r="A64" s="28"/>
      <c r="B64" s="29"/>
      <c r="C64" s="28"/>
      <c r="D64" s="40" t="s">
        <v>46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47</v>
      </c>
      <c r="AI64" s="43"/>
      <c r="AJ64" s="43"/>
      <c r="AK64" s="43"/>
      <c r="AL64" s="43"/>
      <c r="AM64" s="43"/>
      <c r="AN64" s="43"/>
      <c r="AO64" s="43"/>
      <c r="AP64" s="28"/>
      <c r="AQ64" s="28"/>
      <c r="AR64" s="29"/>
      <c r="BE64" s="28"/>
    </row>
    <row r="65" spans="1:57">
      <c r="B65" s="19"/>
      <c r="AR65" s="19"/>
    </row>
    <row r="66" spans="1:57">
      <c r="B66" s="19"/>
      <c r="AR66" s="19"/>
    </row>
    <row r="67" spans="1:57">
      <c r="B67" s="19"/>
      <c r="AR67" s="19"/>
    </row>
    <row r="68" spans="1:57">
      <c r="B68" s="19"/>
      <c r="AR68" s="19"/>
    </row>
    <row r="69" spans="1:57">
      <c r="B69" s="19"/>
      <c r="AR69" s="19"/>
    </row>
    <row r="70" spans="1:57">
      <c r="B70" s="19"/>
      <c r="AR70" s="19"/>
    </row>
    <row r="71" spans="1:57">
      <c r="B71" s="19"/>
      <c r="AR71" s="19"/>
    </row>
    <row r="72" spans="1:57">
      <c r="B72" s="19"/>
      <c r="AR72" s="19"/>
    </row>
    <row r="73" spans="1:57">
      <c r="B73" s="19"/>
      <c r="AR73" s="19"/>
    </row>
    <row r="74" spans="1:57">
      <c r="B74" s="19"/>
      <c r="AR74" s="19"/>
    </row>
    <row r="75" spans="1:57" s="2" customFormat="1" ht="12.75">
      <c r="A75" s="28"/>
      <c r="B75" s="29"/>
      <c r="C75" s="28"/>
      <c r="D75" s="42" t="s">
        <v>44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2" t="s">
        <v>45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2" t="s">
        <v>44</v>
      </c>
      <c r="AI75" s="31"/>
      <c r="AJ75" s="31"/>
      <c r="AK75" s="31"/>
      <c r="AL75" s="31"/>
      <c r="AM75" s="42" t="s">
        <v>45</v>
      </c>
      <c r="AN75" s="31"/>
      <c r="AO75" s="31"/>
      <c r="AP75" s="28"/>
      <c r="AQ75" s="28"/>
      <c r="AR75" s="29"/>
      <c r="BE75" s="28"/>
    </row>
    <row r="76" spans="1:57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pans="1:57" s="2" customFormat="1" ht="6.95" customHeight="1">
      <c r="A77" s="28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9"/>
      <c r="BE77" s="28"/>
    </row>
    <row r="81" spans="1:91" s="2" customFormat="1" ht="6.95" customHeight="1">
      <c r="A81" s="28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9"/>
      <c r="BE81" s="28"/>
    </row>
    <row r="82" spans="1:91" s="2" customFormat="1" ht="24.95" customHeight="1">
      <c r="A82" s="28"/>
      <c r="B82" s="29"/>
      <c r="C82" s="20" t="s">
        <v>48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pans="1:91" s="2" customFormat="1" ht="6.95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pans="1:91" s="4" customFormat="1" ht="12" customHeight="1">
      <c r="B84" s="48"/>
      <c r="C84" s="25" t="s">
        <v>11</v>
      </c>
      <c r="L84" s="4" t="str">
        <f>K5</f>
        <v>IMPORT</v>
      </c>
      <c r="AR84" s="48"/>
    </row>
    <row r="85" spans="1:91" s="5" customFormat="1" ht="36.950000000000003" customHeight="1">
      <c r="B85" s="49"/>
      <c r="C85" s="50" t="s">
        <v>13</v>
      </c>
      <c r="L85" s="226" t="str">
        <f>K6</f>
        <v>201917 - Umiestnenie lávky pre cyklistov a peších na Hornom rybníku v lokalite Kamenný mlyn</v>
      </c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7"/>
      <c r="AH85" s="227"/>
      <c r="AI85" s="227"/>
      <c r="AJ85" s="227"/>
      <c r="AK85" s="227"/>
      <c r="AL85" s="227"/>
      <c r="AM85" s="227"/>
      <c r="AN85" s="227"/>
      <c r="AO85" s="227"/>
      <c r="AR85" s="49"/>
    </row>
    <row r="86" spans="1:91" s="2" customFormat="1" ht="6.95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pans="1:91" s="2" customFormat="1" ht="12" customHeight="1">
      <c r="A87" s="28"/>
      <c r="B87" s="29"/>
      <c r="C87" s="25" t="s">
        <v>17</v>
      </c>
      <c r="D87" s="28"/>
      <c r="E87" s="28"/>
      <c r="F87" s="28"/>
      <c r="G87" s="28"/>
      <c r="H87" s="28"/>
      <c r="I87" s="28"/>
      <c r="J87" s="28"/>
      <c r="K87" s="28"/>
      <c r="L87" s="51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19</v>
      </c>
      <c r="AJ87" s="28"/>
      <c r="AK87" s="28"/>
      <c r="AL87" s="28"/>
      <c r="AM87" s="204" t="str">
        <f>IF(AN8= "","",AN8)</f>
        <v>29. 8. 2021</v>
      </c>
      <c r="AN87" s="204"/>
      <c r="AO87" s="28"/>
      <c r="AP87" s="28"/>
      <c r="AQ87" s="28"/>
      <c r="AR87" s="29"/>
      <c r="BE87" s="28"/>
    </row>
    <row r="88" spans="1:91" s="2" customFormat="1" ht="6.95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pans="1:91" s="2" customFormat="1" ht="15.2" customHeight="1">
      <c r="A89" s="28"/>
      <c r="B89" s="29"/>
      <c r="C89" s="25" t="s">
        <v>21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25</v>
      </c>
      <c r="AJ89" s="28"/>
      <c r="AK89" s="28"/>
      <c r="AL89" s="28"/>
      <c r="AM89" s="205" t="str">
        <f>IF(E17="","",E17)</f>
        <v xml:space="preserve"> </v>
      </c>
      <c r="AN89" s="206"/>
      <c r="AO89" s="206"/>
      <c r="AP89" s="206"/>
      <c r="AQ89" s="28"/>
      <c r="AR89" s="29"/>
      <c r="AS89" s="207" t="s">
        <v>49</v>
      </c>
      <c r="AT89" s="20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8"/>
    </row>
    <row r="90" spans="1:91" s="2" customFormat="1" ht="15.2" customHeight="1">
      <c r="A90" s="28"/>
      <c r="B90" s="29"/>
      <c r="C90" s="25" t="s">
        <v>24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27</v>
      </c>
      <c r="AJ90" s="28"/>
      <c r="AK90" s="28"/>
      <c r="AL90" s="28"/>
      <c r="AM90" s="205" t="str">
        <f>IF(E20="","",E20)</f>
        <v xml:space="preserve"> </v>
      </c>
      <c r="AN90" s="206"/>
      <c r="AO90" s="206"/>
      <c r="AP90" s="206"/>
      <c r="AQ90" s="28"/>
      <c r="AR90" s="29"/>
      <c r="AS90" s="209"/>
      <c r="AT90" s="21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8"/>
    </row>
    <row r="91" spans="1:91" s="2" customFormat="1" ht="10.9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209"/>
      <c r="AT91" s="21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8"/>
    </row>
    <row r="92" spans="1:91" s="2" customFormat="1" ht="29.25" customHeight="1">
      <c r="A92" s="28"/>
      <c r="B92" s="29"/>
      <c r="C92" s="217" t="s">
        <v>50</v>
      </c>
      <c r="D92" s="218"/>
      <c r="E92" s="218"/>
      <c r="F92" s="218"/>
      <c r="G92" s="218"/>
      <c r="H92" s="57"/>
      <c r="I92" s="219" t="s">
        <v>51</v>
      </c>
      <c r="J92" s="218"/>
      <c r="K92" s="218"/>
      <c r="L92" s="218"/>
      <c r="M92" s="218"/>
      <c r="N92" s="218"/>
      <c r="O92" s="218"/>
      <c r="P92" s="218"/>
      <c r="Q92" s="218"/>
      <c r="R92" s="218"/>
      <c r="S92" s="218"/>
      <c r="T92" s="218"/>
      <c r="U92" s="218"/>
      <c r="V92" s="218"/>
      <c r="W92" s="218"/>
      <c r="X92" s="218"/>
      <c r="Y92" s="218"/>
      <c r="Z92" s="218"/>
      <c r="AA92" s="218"/>
      <c r="AB92" s="218"/>
      <c r="AC92" s="218"/>
      <c r="AD92" s="218"/>
      <c r="AE92" s="218"/>
      <c r="AF92" s="218"/>
      <c r="AG92" s="220" t="s">
        <v>52</v>
      </c>
      <c r="AH92" s="218"/>
      <c r="AI92" s="218"/>
      <c r="AJ92" s="218"/>
      <c r="AK92" s="218"/>
      <c r="AL92" s="218"/>
      <c r="AM92" s="218"/>
      <c r="AN92" s="219" t="s">
        <v>53</v>
      </c>
      <c r="AO92" s="218"/>
      <c r="AP92" s="221"/>
      <c r="AQ92" s="58" t="s">
        <v>54</v>
      </c>
      <c r="AR92" s="29"/>
      <c r="AS92" s="59" t="s">
        <v>55</v>
      </c>
      <c r="AT92" s="60" t="s">
        <v>56</v>
      </c>
      <c r="AU92" s="60" t="s">
        <v>57</v>
      </c>
      <c r="AV92" s="60" t="s">
        <v>58</v>
      </c>
      <c r="AW92" s="60" t="s">
        <v>59</v>
      </c>
      <c r="AX92" s="60" t="s">
        <v>60</v>
      </c>
      <c r="AY92" s="60" t="s">
        <v>61</v>
      </c>
      <c r="AZ92" s="60" t="s">
        <v>62</v>
      </c>
      <c r="BA92" s="60" t="s">
        <v>63</v>
      </c>
      <c r="BB92" s="60" t="s">
        <v>64</v>
      </c>
      <c r="BC92" s="60" t="s">
        <v>65</v>
      </c>
      <c r="BD92" s="61" t="s">
        <v>66</v>
      </c>
      <c r="BE92" s="28"/>
    </row>
    <row r="93" spans="1:91" s="2" customFormat="1" ht="10.9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8"/>
    </row>
    <row r="94" spans="1:91" s="6" customFormat="1" ht="32.450000000000003" customHeight="1">
      <c r="B94" s="65"/>
      <c r="C94" s="66" t="s">
        <v>67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5">
        <f>ROUND(AG95,2)</f>
        <v>0</v>
      </c>
      <c r="AH94" s="215"/>
      <c r="AI94" s="215"/>
      <c r="AJ94" s="215"/>
      <c r="AK94" s="215"/>
      <c r="AL94" s="215"/>
      <c r="AM94" s="215"/>
      <c r="AN94" s="216">
        <f>SUM(AG94,AT94)</f>
        <v>0</v>
      </c>
      <c r="AO94" s="216"/>
      <c r="AP94" s="216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 t="shared" ref="AZ94:BD95" si="0">ROUND(AZ95,2)</f>
        <v>0</v>
      </c>
      <c r="BA94" s="71">
        <f t="shared" si="0"/>
        <v>0</v>
      </c>
      <c r="BB94" s="71">
        <f t="shared" si="0"/>
        <v>0</v>
      </c>
      <c r="BC94" s="71">
        <f t="shared" si="0"/>
        <v>0</v>
      </c>
      <c r="BD94" s="73">
        <f t="shared" si="0"/>
        <v>0</v>
      </c>
      <c r="BS94" s="74" t="s">
        <v>68</v>
      </c>
      <c r="BT94" s="74" t="s">
        <v>69</v>
      </c>
      <c r="BU94" s="75" t="s">
        <v>70</v>
      </c>
      <c r="BV94" s="74" t="s">
        <v>12</v>
      </c>
      <c r="BW94" s="74" t="s">
        <v>4</v>
      </c>
      <c r="BX94" s="74" t="s">
        <v>71</v>
      </c>
      <c r="CL94" s="74" t="s">
        <v>1</v>
      </c>
    </row>
    <row r="95" spans="1:91" s="7" customFormat="1" ht="16.5" customHeight="1">
      <c r="B95" s="76"/>
      <c r="C95" s="77"/>
      <c r="D95" s="225" t="s">
        <v>72</v>
      </c>
      <c r="E95" s="225"/>
      <c r="F95" s="225"/>
      <c r="G95" s="225"/>
      <c r="H95" s="225"/>
      <c r="I95" s="78"/>
      <c r="J95" s="225" t="s">
        <v>73</v>
      </c>
      <c r="K95" s="225"/>
      <c r="L95" s="225"/>
      <c r="M95" s="225"/>
      <c r="N95" s="225"/>
      <c r="O95" s="225"/>
      <c r="P95" s="225"/>
      <c r="Q95" s="225"/>
      <c r="R95" s="225"/>
      <c r="S95" s="225"/>
      <c r="T95" s="225"/>
      <c r="U95" s="225"/>
      <c r="V95" s="225"/>
      <c r="W95" s="225"/>
      <c r="X95" s="225"/>
      <c r="Y95" s="225"/>
      <c r="Z95" s="225"/>
      <c r="AA95" s="225"/>
      <c r="AB95" s="225"/>
      <c r="AC95" s="225"/>
      <c r="AD95" s="225"/>
      <c r="AE95" s="225"/>
      <c r="AF95" s="225"/>
      <c r="AG95" s="224">
        <f>ROUND(AG96,2)</f>
        <v>0</v>
      </c>
      <c r="AH95" s="223"/>
      <c r="AI95" s="223"/>
      <c r="AJ95" s="223"/>
      <c r="AK95" s="223"/>
      <c r="AL95" s="223"/>
      <c r="AM95" s="223"/>
      <c r="AN95" s="222">
        <f>SUM(AG95,AT95)</f>
        <v>0</v>
      </c>
      <c r="AO95" s="223"/>
      <c r="AP95" s="223"/>
      <c r="AQ95" s="79" t="s">
        <v>74</v>
      </c>
      <c r="AR95" s="76"/>
      <c r="AS95" s="80">
        <f>ROUND(AS96,2)</f>
        <v>0</v>
      </c>
      <c r="AT95" s="81">
        <f>ROUND(SUM(AV95:AW95),2)</f>
        <v>0</v>
      </c>
      <c r="AU95" s="82">
        <f>ROUND(AU96,5)</f>
        <v>0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 t="shared" si="0"/>
        <v>0</v>
      </c>
      <c r="BA95" s="81">
        <f t="shared" si="0"/>
        <v>0</v>
      </c>
      <c r="BB95" s="81">
        <f t="shared" si="0"/>
        <v>0</v>
      </c>
      <c r="BC95" s="81">
        <f t="shared" si="0"/>
        <v>0</v>
      </c>
      <c r="BD95" s="83">
        <f t="shared" si="0"/>
        <v>0</v>
      </c>
      <c r="BS95" s="84" t="s">
        <v>68</v>
      </c>
      <c r="BT95" s="84" t="s">
        <v>75</v>
      </c>
      <c r="BU95" s="84" t="s">
        <v>70</v>
      </c>
      <c r="BV95" s="84" t="s">
        <v>12</v>
      </c>
      <c r="BW95" s="84" t="s">
        <v>76</v>
      </c>
      <c r="BX95" s="84" t="s">
        <v>4</v>
      </c>
      <c r="CL95" s="84" t="s">
        <v>1</v>
      </c>
      <c r="CM95" s="84" t="s">
        <v>69</v>
      </c>
    </row>
    <row r="96" spans="1:91" s="4" customFormat="1" ht="23.25" customHeight="1">
      <c r="A96" s="85" t="s">
        <v>77</v>
      </c>
      <c r="B96" s="48"/>
      <c r="C96" s="10"/>
      <c r="D96" s="10"/>
      <c r="E96" s="214" t="s">
        <v>78</v>
      </c>
      <c r="F96" s="214"/>
      <c r="G96" s="214"/>
      <c r="H96" s="214"/>
      <c r="I96" s="214"/>
      <c r="J96" s="10"/>
      <c r="K96" s="214" t="s">
        <v>79</v>
      </c>
      <c r="L96" s="214"/>
      <c r="M96" s="214"/>
      <c r="N96" s="214"/>
      <c r="O96" s="214"/>
      <c r="P96" s="214"/>
      <c r="Q96" s="214"/>
      <c r="R96" s="214"/>
      <c r="S96" s="214"/>
      <c r="T96" s="214"/>
      <c r="U96" s="214"/>
      <c r="V96" s="214"/>
      <c r="W96" s="214"/>
      <c r="X96" s="214"/>
      <c r="Y96" s="214"/>
      <c r="Z96" s="214"/>
      <c r="AA96" s="214"/>
      <c r="AB96" s="214"/>
      <c r="AC96" s="214"/>
      <c r="AD96" s="214"/>
      <c r="AE96" s="214"/>
      <c r="AF96" s="214"/>
      <c r="AG96" s="212">
        <f>'Objekt 010301 - SO 01.03....'!J32</f>
        <v>0</v>
      </c>
      <c r="AH96" s="213"/>
      <c r="AI96" s="213"/>
      <c r="AJ96" s="213"/>
      <c r="AK96" s="213"/>
      <c r="AL96" s="213"/>
      <c r="AM96" s="213"/>
      <c r="AN96" s="212">
        <f>SUM(AG96,AT96)</f>
        <v>0</v>
      </c>
      <c r="AO96" s="213"/>
      <c r="AP96" s="213"/>
      <c r="AQ96" s="86" t="s">
        <v>80</v>
      </c>
      <c r="AR96" s="48"/>
      <c r="AS96" s="87">
        <v>0</v>
      </c>
      <c r="AT96" s="88">
        <f>ROUND(SUM(AV96:AW96),2)</f>
        <v>0</v>
      </c>
      <c r="AU96" s="89">
        <f>'Objekt 010301 - SO 01.03....'!P123</f>
        <v>0</v>
      </c>
      <c r="AV96" s="88">
        <f>'Objekt 010301 - SO 01.03....'!J35</f>
        <v>0</v>
      </c>
      <c r="AW96" s="88">
        <f>'Objekt 010301 - SO 01.03....'!J36</f>
        <v>0</v>
      </c>
      <c r="AX96" s="88">
        <f>'Objekt 010301 - SO 01.03....'!J37</f>
        <v>0</v>
      </c>
      <c r="AY96" s="88">
        <f>'Objekt 010301 - SO 01.03....'!J38</f>
        <v>0</v>
      </c>
      <c r="AZ96" s="88">
        <f>'Objekt 010301 - SO 01.03....'!F35</f>
        <v>0</v>
      </c>
      <c r="BA96" s="88">
        <f>'Objekt 010301 - SO 01.03....'!F36</f>
        <v>0</v>
      </c>
      <c r="BB96" s="88">
        <f>'Objekt 010301 - SO 01.03....'!F37</f>
        <v>0</v>
      </c>
      <c r="BC96" s="88">
        <f>'Objekt 010301 - SO 01.03....'!F38</f>
        <v>0</v>
      </c>
      <c r="BD96" s="90">
        <f>'Objekt 010301 - SO 01.03....'!F39</f>
        <v>0</v>
      </c>
      <c r="BT96" s="23" t="s">
        <v>81</v>
      </c>
      <c r="BV96" s="23" t="s">
        <v>12</v>
      </c>
      <c r="BW96" s="23" t="s">
        <v>82</v>
      </c>
      <c r="BX96" s="23" t="s">
        <v>76</v>
      </c>
      <c r="CL96" s="23" t="s">
        <v>1</v>
      </c>
    </row>
    <row r="97" spans="1:57" s="2" customFormat="1" ht="30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28"/>
      <c r="Q97" s="28"/>
      <c r="R97" s="28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9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  <row r="98" spans="1:57" s="2" customFormat="1" ht="6.95" customHeight="1">
      <c r="A98" s="28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</sheetData>
  <mergeCells count="44">
    <mergeCell ref="AR2:BE2"/>
    <mergeCell ref="AN96:AP96"/>
    <mergeCell ref="AG96:AM96"/>
    <mergeCell ref="E96:I96"/>
    <mergeCell ref="K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6" location="'Objekt 010301 - SO 01.03.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87"/>
  <sheetViews>
    <sheetView showGridLines="0" tabSelected="1" topLeftCell="A167" workbookViewId="0">
      <selection activeCell="H126" sqref="H126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1"/>
    </row>
    <row r="2" spans="1:46" s="1" customFormat="1" ht="36.950000000000003" customHeight="1">
      <c r="L2" s="211" t="s">
        <v>5</v>
      </c>
      <c r="M2" s="191"/>
      <c r="N2" s="191"/>
      <c r="O2" s="191"/>
      <c r="P2" s="191"/>
      <c r="Q2" s="191"/>
      <c r="R2" s="191"/>
      <c r="S2" s="191"/>
      <c r="T2" s="191"/>
      <c r="U2" s="191"/>
      <c r="V2" s="191"/>
      <c r="AT2" s="16" t="s">
        <v>82</v>
      </c>
    </row>
    <row r="3" spans="1:46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69</v>
      </c>
    </row>
    <row r="4" spans="1:46" s="1" customFormat="1" ht="24.95" customHeight="1">
      <c r="B4" s="19"/>
      <c r="D4" s="20" t="s">
        <v>83</v>
      </c>
      <c r="L4" s="19"/>
      <c r="M4" s="92" t="s">
        <v>9</v>
      </c>
      <c r="AT4" s="16" t="s">
        <v>3</v>
      </c>
    </row>
    <row r="5" spans="1:46" s="1" customFormat="1" ht="6.95" customHeight="1">
      <c r="B5" s="19"/>
      <c r="L5" s="19"/>
    </row>
    <row r="6" spans="1:46" s="1" customFormat="1" ht="12" customHeight="1">
      <c r="B6" s="19"/>
      <c r="D6" s="25" t="s">
        <v>13</v>
      </c>
      <c r="L6" s="19"/>
    </row>
    <row r="7" spans="1:46" s="1" customFormat="1" ht="26.25" customHeight="1">
      <c r="B7" s="19"/>
      <c r="E7" s="229" t="str">
        <f>'Rekapitulácia stavby'!K6</f>
        <v>201917 - Umiestnenie lávky pre cyklistov a peších na Hornom rybníku v lokalite Kamenný mlyn</v>
      </c>
      <c r="F7" s="230"/>
      <c r="G7" s="230"/>
      <c r="H7" s="230"/>
      <c r="L7" s="19"/>
    </row>
    <row r="8" spans="1:46" s="1" customFormat="1" ht="12" customHeight="1">
      <c r="B8" s="19"/>
      <c r="D8" s="25" t="s">
        <v>84</v>
      </c>
      <c r="L8" s="19"/>
    </row>
    <row r="9" spans="1:46" s="2" customFormat="1" ht="16.5" customHeight="1">
      <c r="A9" s="28"/>
      <c r="B9" s="29"/>
      <c r="C9" s="28"/>
      <c r="D9" s="28"/>
      <c r="E9" s="229" t="s">
        <v>85</v>
      </c>
      <c r="F9" s="228"/>
      <c r="G9" s="228"/>
      <c r="H9" s="228"/>
      <c r="I9" s="28"/>
      <c r="J9" s="28"/>
      <c r="K9" s="28"/>
      <c r="L9" s="39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pans="1:46" s="2" customFormat="1" ht="12" customHeight="1">
      <c r="A10" s="28"/>
      <c r="B10" s="29"/>
      <c r="C10" s="28"/>
      <c r="D10" s="25" t="s">
        <v>86</v>
      </c>
      <c r="E10" s="28"/>
      <c r="F10" s="28"/>
      <c r="G10" s="28"/>
      <c r="H10" s="28"/>
      <c r="I10" s="28"/>
      <c r="J10" s="28"/>
      <c r="K10" s="28"/>
      <c r="L10" s="39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pans="1:46" s="2" customFormat="1" ht="16.5" customHeight="1">
      <c r="A11" s="28"/>
      <c r="B11" s="29"/>
      <c r="C11" s="28"/>
      <c r="D11" s="28"/>
      <c r="E11" s="226" t="s">
        <v>87</v>
      </c>
      <c r="F11" s="228"/>
      <c r="G11" s="228"/>
      <c r="H11" s="228"/>
      <c r="I11" s="28"/>
      <c r="J11" s="28"/>
      <c r="K11" s="28"/>
      <c r="L11" s="39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pans="1:46" s="2" customFormat="1">
      <c r="A12" s="28"/>
      <c r="B12" s="29"/>
      <c r="C12" s="28"/>
      <c r="D12" s="28"/>
      <c r="E12" s="28"/>
      <c r="F12" s="28"/>
      <c r="G12" s="28"/>
      <c r="H12" s="28"/>
      <c r="I12" s="28"/>
      <c r="J12" s="28"/>
      <c r="K12" s="28"/>
      <c r="L12" s="39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pans="1:46" s="2" customFormat="1" ht="12" customHeight="1">
      <c r="A13" s="28"/>
      <c r="B13" s="29"/>
      <c r="C13" s="28"/>
      <c r="D13" s="25" t="s">
        <v>15</v>
      </c>
      <c r="E13" s="28"/>
      <c r="F13" s="23" t="s">
        <v>1</v>
      </c>
      <c r="G13" s="28"/>
      <c r="H13" s="28"/>
      <c r="I13" s="25" t="s">
        <v>16</v>
      </c>
      <c r="J13" s="23" t="s">
        <v>1</v>
      </c>
      <c r="K13" s="28"/>
      <c r="L13" s="39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pans="1:46" s="2" customFormat="1" ht="12" customHeight="1">
      <c r="A14" s="28"/>
      <c r="B14" s="29"/>
      <c r="C14" s="28"/>
      <c r="D14" s="25" t="s">
        <v>17</v>
      </c>
      <c r="E14" s="28"/>
      <c r="F14" s="23" t="s">
        <v>18</v>
      </c>
      <c r="G14" s="28"/>
      <c r="H14" s="28"/>
      <c r="I14" s="25" t="s">
        <v>19</v>
      </c>
      <c r="J14" s="52"/>
      <c r="K14" s="28"/>
      <c r="L14" s="39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pans="1:46" s="2" customFormat="1" ht="10.9" customHeight="1">
      <c r="A15" s="28"/>
      <c r="B15" s="29"/>
      <c r="C15" s="28"/>
      <c r="D15" s="28"/>
      <c r="E15" s="28"/>
      <c r="F15" s="28"/>
      <c r="G15" s="28"/>
      <c r="H15" s="28"/>
      <c r="I15" s="28"/>
      <c r="J15" s="28"/>
      <c r="K15" s="28"/>
      <c r="L15" s="39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pans="1:46" s="2" customFormat="1" ht="12" customHeight="1">
      <c r="A16" s="28"/>
      <c r="B16" s="29"/>
      <c r="C16" s="28"/>
      <c r="D16" s="25" t="s">
        <v>21</v>
      </c>
      <c r="E16" s="28"/>
      <c r="F16" s="28"/>
      <c r="G16" s="28"/>
      <c r="H16" s="28"/>
      <c r="I16" s="25" t="s">
        <v>22</v>
      </c>
      <c r="J16" s="23" t="str">
        <f>IF('Rekapitulácia stavby'!AN10="","",'Rekapitulácia stavby'!AN10)</f>
        <v/>
      </c>
      <c r="K16" s="28"/>
      <c r="L16" s="39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pans="1:52" s="2" customFormat="1" ht="18" customHeight="1">
      <c r="A17" s="28"/>
      <c r="B17" s="29"/>
      <c r="C17" s="28"/>
      <c r="D17" s="28"/>
      <c r="E17" s="23" t="str">
        <f>IF('Rekapitulácia stavby'!E11="","",'Rekapitulácia stavby'!E11)</f>
        <v xml:space="preserve"> </v>
      </c>
      <c r="F17" s="28"/>
      <c r="G17" s="28"/>
      <c r="H17" s="28"/>
      <c r="I17" s="25" t="s">
        <v>23</v>
      </c>
      <c r="J17" s="23" t="str">
        <f>IF('Rekapitulácia stavby'!AN11="","",'Rekapitulácia stavby'!AN11)</f>
        <v/>
      </c>
      <c r="K17" s="28"/>
      <c r="L17" s="39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pans="1:52" s="2" customFormat="1" ht="6.95" customHeight="1">
      <c r="A18" s="28"/>
      <c r="B18" s="29"/>
      <c r="C18" s="28"/>
      <c r="D18" s="28"/>
      <c r="E18" s="28"/>
      <c r="F18" s="28"/>
      <c r="G18" s="28"/>
      <c r="H18" s="28"/>
      <c r="I18" s="28"/>
      <c r="J18" s="28"/>
      <c r="K18" s="28"/>
      <c r="L18" s="39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pans="1:52" s="2" customFormat="1" ht="12" customHeight="1">
      <c r="A19" s="28"/>
      <c r="B19" s="29"/>
      <c r="C19" s="28"/>
      <c r="D19" s="25" t="s">
        <v>24</v>
      </c>
      <c r="E19" s="28"/>
      <c r="F19" s="28"/>
      <c r="G19" s="28"/>
      <c r="H19" s="28"/>
      <c r="I19" s="25" t="s">
        <v>22</v>
      </c>
      <c r="J19" s="23" t="str">
        <f>'Rekapitulácia stavby'!AN13</f>
        <v/>
      </c>
      <c r="K19" s="28"/>
      <c r="L19" s="39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pans="1:52" s="2" customFormat="1" ht="18" customHeight="1">
      <c r="A20" s="28"/>
      <c r="B20" s="29"/>
      <c r="C20" s="28"/>
      <c r="D20" s="28"/>
      <c r="E20" s="190" t="str">
        <f>'Rekapitulácia stavby'!E14</f>
        <v xml:space="preserve"> </v>
      </c>
      <c r="F20" s="190"/>
      <c r="G20" s="190"/>
      <c r="H20" s="190"/>
      <c r="I20" s="25" t="s">
        <v>23</v>
      </c>
      <c r="J20" s="23" t="str">
        <f>'Rekapitulácia stavby'!AN14</f>
        <v/>
      </c>
      <c r="K20" s="28"/>
      <c r="L20" s="39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pans="1:52" s="2" customFormat="1" ht="6.95" customHeight="1">
      <c r="A21" s="28"/>
      <c r="B21" s="29"/>
      <c r="C21" s="28"/>
      <c r="D21" s="28"/>
      <c r="E21" s="28"/>
      <c r="F21" s="28"/>
      <c r="G21" s="28"/>
      <c r="H21" s="28"/>
      <c r="I21" s="28"/>
      <c r="J21" s="28"/>
      <c r="K21" s="28"/>
      <c r="L21" s="39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pans="1:52" s="2" customFormat="1" ht="12" customHeight="1">
      <c r="A22" s="28"/>
      <c r="B22" s="29"/>
      <c r="C22" s="28"/>
      <c r="D22" s="25" t="s">
        <v>25</v>
      </c>
      <c r="E22" s="28"/>
      <c r="F22" s="28"/>
      <c r="G22" s="28"/>
      <c r="H22" s="28"/>
      <c r="I22" s="25" t="s">
        <v>22</v>
      </c>
      <c r="J22" s="23" t="str">
        <f>IF('Rekapitulácia stavby'!AN16="","",'Rekapitulácia stavby'!AN16)</f>
        <v/>
      </c>
      <c r="K22" s="28"/>
      <c r="L22" s="39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pans="1:52" s="2" customFormat="1" ht="18" customHeight="1">
      <c r="A23" s="28"/>
      <c r="B23" s="29"/>
      <c r="C23" s="28"/>
      <c r="D23" s="28"/>
      <c r="E23" s="23" t="str">
        <f>IF('Rekapitulácia stavby'!E17="","",'Rekapitulácia stavby'!E17)</f>
        <v xml:space="preserve"> </v>
      </c>
      <c r="F23" s="28"/>
      <c r="G23" s="28"/>
      <c r="H23" s="28"/>
      <c r="I23" s="25" t="s">
        <v>23</v>
      </c>
      <c r="J23" s="23" t="str">
        <f>IF('Rekapitulácia stavby'!AN17="","",'Rekapitulácia stavby'!AN17)</f>
        <v/>
      </c>
      <c r="K23" s="28"/>
      <c r="L23" s="39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pans="1:52" s="2" customFormat="1" ht="6.95" customHeight="1">
      <c r="A24" s="28"/>
      <c r="B24" s="29"/>
      <c r="C24" s="28"/>
      <c r="D24" s="28"/>
      <c r="E24" s="28"/>
      <c r="F24" s="28"/>
      <c r="G24" s="28"/>
      <c r="H24" s="28"/>
      <c r="I24" s="28"/>
      <c r="J24" s="28"/>
      <c r="K24" s="28"/>
      <c r="L24" s="39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pans="1:52" s="2" customFormat="1" ht="12" customHeight="1">
      <c r="A25" s="28"/>
      <c r="B25" s="29"/>
      <c r="C25" s="28"/>
      <c r="D25" s="25" t="s">
        <v>27</v>
      </c>
      <c r="E25" s="28"/>
      <c r="F25" s="28"/>
      <c r="G25" s="28"/>
      <c r="H25" s="28"/>
      <c r="I25" s="25" t="s">
        <v>22</v>
      </c>
      <c r="J25" s="23" t="str">
        <f>IF('Rekapitulácia stavby'!AN19="","",'Rekapitulácia stavby'!AN19)</f>
        <v/>
      </c>
      <c r="K25" s="28"/>
      <c r="L25" s="39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pans="1:52" s="2" customFormat="1" ht="18" customHeight="1">
      <c r="A26" s="28"/>
      <c r="B26" s="29"/>
      <c r="C26" s="28"/>
      <c r="D26" s="28"/>
      <c r="E26" s="23" t="str">
        <f>IF('Rekapitulácia stavby'!E20="","",'Rekapitulácia stavby'!E20)</f>
        <v xml:space="preserve"> </v>
      </c>
      <c r="F26" s="28"/>
      <c r="G26" s="28"/>
      <c r="H26" s="28"/>
      <c r="I26" s="25" t="s">
        <v>23</v>
      </c>
      <c r="J26" s="23" t="str">
        <f>IF('Rekapitulácia stavby'!AN20="","",'Rekapitulácia stavby'!AN20)</f>
        <v/>
      </c>
      <c r="K26" s="28"/>
      <c r="L26" s="39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pans="1:52" s="2" customFormat="1" ht="6.95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39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</row>
    <row r="28" spans="1:52" s="2" customFormat="1" ht="12" customHeight="1">
      <c r="A28" s="28"/>
      <c r="B28" s="29"/>
      <c r="C28" s="28"/>
      <c r="D28" s="25" t="s">
        <v>28</v>
      </c>
      <c r="E28" s="28"/>
      <c r="F28" s="28"/>
      <c r="G28" s="28"/>
      <c r="H28" s="28"/>
      <c r="I28" s="28"/>
      <c r="J28" s="28"/>
      <c r="K28" s="28"/>
      <c r="L28" s="39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pans="1:52" s="8" customFormat="1" ht="16.5" customHeight="1">
      <c r="A29" s="93"/>
      <c r="B29" s="94"/>
      <c r="C29" s="93"/>
      <c r="D29" s="93"/>
      <c r="E29" s="193" t="s">
        <v>1</v>
      </c>
      <c r="F29" s="193"/>
      <c r="G29" s="193"/>
      <c r="H29" s="193"/>
      <c r="I29" s="93"/>
      <c r="J29" s="93"/>
      <c r="K29" s="93"/>
      <c r="L29" s="95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</row>
    <row r="30" spans="1:52" s="2" customFormat="1" ht="6.95" customHeight="1">
      <c r="A30" s="28"/>
      <c r="B30" s="29"/>
      <c r="C30" s="28"/>
      <c r="D30" s="28"/>
      <c r="E30" s="28"/>
      <c r="F30" s="28"/>
      <c r="G30" s="28"/>
      <c r="H30" s="28"/>
      <c r="I30" s="28"/>
      <c r="J30" s="28"/>
      <c r="K30" s="28"/>
      <c r="L30" s="97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8"/>
      <c r="AQ30" s="98"/>
      <c r="AR30" s="98"/>
      <c r="AS30" s="98"/>
      <c r="AT30" s="98"/>
      <c r="AU30" s="98"/>
      <c r="AV30" s="98"/>
      <c r="AW30" s="98"/>
      <c r="AX30" s="98"/>
      <c r="AY30" s="98"/>
      <c r="AZ30" s="98"/>
    </row>
    <row r="31" spans="1:52" s="2" customFormat="1" ht="6.95" customHeight="1">
      <c r="A31" s="28"/>
      <c r="B31" s="29"/>
      <c r="C31" s="28"/>
      <c r="D31" s="63"/>
      <c r="E31" s="63"/>
      <c r="F31" s="63"/>
      <c r="G31" s="63"/>
      <c r="H31" s="63"/>
      <c r="I31" s="63"/>
      <c r="J31" s="63"/>
      <c r="K31" s="63"/>
      <c r="L31" s="39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pans="1:52" s="2" customFormat="1" ht="25.35" customHeight="1">
      <c r="A32" s="28"/>
      <c r="B32" s="29"/>
      <c r="C32" s="28"/>
      <c r="D32" s="99" t="s">
        <v>29</v>
      </c>
      <c r="E32" s="28"/>
      <c r="F32" s="28"/>
      <c r="G32" s="28"/>
      <c r="H32" s="28"/>
      <c r="I32" s="28"/>
      <c r="J32" s="68">
        <f>ROUND(J123, 2)</f>
        <v>0</v>
      </c>
      <c r="K32" s="28"/>
      <c r="L32" s="39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pans="1:52" s="2" customFormat="1" ht="6.95" customHeight="1">
      <c r="A33" s="28"/>
      <c r="B33" s="29"/>
      <c r="C33" s="28"/>
      <c r="D33" s="63"/>
      <c r="E33" s="63"/>
      <c r="F33" s="63"/>
      <c r="G33" s="63"/>
      <c r="H33" s="63"/>
      <c r="I33" s="63"/>
      <c r="J33" s="63"/>
      <c r="K33" s="63"/>
      <c r="L33" s="97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98"/>
      <c r="Y33" s="98"/>
      <c r="Z33" s="98"/>
      <c r="AA33" s="98"/>
      <c r="AB33" s="98"/>
      <c r="AC33" s="98"/>
      <c r="AD33" s="98"/>
      <c r="AE33" s="98"/>
      <c r="AF33" s="98"/>
      <c r="AG33" s="98"/>
      <c r="AH33" s="98"/>
      <c r="AI33" s="98"/>
      <c r="AJ33" s="98"/>
      <c r="AK33" s="98"/>
      <c r="AL33" s="98"/>
      <c r="AM33" s="98"/>
      <c r="AN33" s="98"/>
      <c r="AO33" s="98"/>
      <c r="AP33" s="98"/>
      <c r="AQ33" s="98"/>
      <c r="AR33" s="98"/>
      <c r="AS33" s="98"/>
      <c r="AT33" s="98"/>
      <c r="AU33" s="98"/>
      <c r="AV33" s="98"/>
      <c r="AW33" s="98"/>
      <c r="AX33" s="98"/>
      <c r="AY33" s="98"/>
      <c r="AZ33" s="98"/>
    </row>
    <row r="34" spans="1:52" s="2" customFormat="1" ht="14.45" customHeight="1">
      <c r="A34" s="28"/>
      <c r="B34" s="29"/>
      <c r="C34" s="28"/>
      <c r="D34" s="28"/>
      <c r="E34" s="28"/>
      <c r="F34" s="32" t="s">
        <v>31</v>
      </c>
      <c r="G34" s="28"/>
      <c r="H34" s="28"/>
      <c r="I34" s="32" t="s">
        <v>30</v>
      </c>
      <c r="J34" s="32" t="s">
        <v>32</v>
      </c>
      <c r="K34" s="28"/>
      <c r="L34" s="39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spans="1:52" s="2" customFormat="1" ht="14.45" customHeight="1">
      <c r="A35" s="28"/>
      <c r="B35" s="29"/>
      <c r="C35" s="28"/>
      <c r="D35" s="100" t="s">
        <v>33</v>
      </c>
      <c r="E35" s="34" t="s">
        <v>34</v>
      </c>
      <c r="F35" s="101">
        <f>ROUND((SUM(BE123:BE186)),  2)</f>
        <v>0</v>
      </c>
      <c r="G35" s="98"/>
      <c r="H35" s="98"/>
      <c r="I35" s="102">
        <v>0.2</v>
      </c>
      <c r="J35" s="101">
        <f>ROUND(((SUM(BE123:BE186))*I35),  2)</f>
        <v>0</v>
      </c>
      <c r="K35" s="28"/>
      <c r="L35" s="39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spans="1:52" s="2" customFormat="1" ht="14.45" customHeight="1">
      <c r="A36" s="28"/>
      <c r="B36" s="29"/>
      <c r="C36" s="28"/>
      <c r="D36" s="28"/>
      <c r="E36" s="34" t="s">
        <v>35</v>
      </c>
      <c r="F36" s="103">
        <f>ROUND((SUM(BF123:BF186)),  2)</f>
        <v>0</v>
      </c>
      <c r="G36" s="28"/>
      <c r="H36" s="28"/>
      <c r="I36" s="104">
        <v>0.2</v>
      </c>
      <c r="J36" s="103">
        <f>ROUND(((SUM(BF123:BF186))*I36),  2)</f>
        <v>0</v>
      </c>
      <c r="K36" s="28"/>
      <c r="L36" s="39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spans="1:52" s="2" customFormat="1" ht="14.45" hidden="1" customHeight="1">
      <c r="A37" s="28"/>
      <c r="B37" s="29"/>
      <c r="C37" s="28"/>
      <c r="D37" s="28"/>
      <c r="E37" s="25" t="s">
        <v>36</v>
      </c>
      <c r="F37" s="103">
        <f>ROUND((SUM(BG123:BG186)),  2)</f>
        <v>0</v>
      </c>
      <c r="G37" s="28"/>
      <c r="H37" s="28"/>
      <c r="I37" s="104">
        <v>0.2</v>
      </c>
      <c r="J37" s="103">
        <f>0</f>
        <v>0</v>
      </c>
      <c r="K37" s="28"/>
      <c r="L37" s="39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pans="1:52" s="2" customFormat="1" ht="14.45" hidden="1" customHeight="1">
      <c r="A38" s="28"/>
      <c r="B38" s="29"/>
      <c r="C38" s="28"/>
      <c r="D38" s="28"/>
      <c r="E38" s="25" t="s">
        <v>37</v>
      </c>
      <c r="F38" s="103">
        <f>ROUND((SUM(BH123:BH186)),  2)</f>
        <v>0</v>
      </c>
      <c r="G38" s="28"/>
      <c r="H38" s="28"/>
      <c r="I38" s="104">
        <v>0.2</v>
      </c>
      <c r="J38" s="103">
        <f>0</f>
        <v>0</v>
      </c>
      <c r="K38" s="28"/>
      <c r="L38" s="39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pans="1:52" s="2" customFormat="1" ht="14.45" hidden="1" customHeight="1">
      <c r="A39" s="28"/>
      <c r="B39" s="29"/>
      <c r="C39" s="28"/>
      <c r="D39" s="28"/>
      <c r="E39" s="34" t="s">
        <v>38</v>
      </c>
      <c r="F39" s="101">
        <f>ROUND((SUM(BI123:BI186)),  2)</f>
        <v>0</v>
      </c>
      <c r="G39" s="98"/>
      <c r="H39" s="98"/>
      <c r="I39" s="102">
        <v>0</v>
      </c>
      <c r="J39" s="101">
        <f>0</f>
        <v>0</v>
      </c>
      <c r="K39" s="28"/>
      <c r="L39" s="39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pans="1:52" s="2" customFormat="1" ht="6.95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39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pans="1:52" s="2" customFormat="1" ht="25.35" customHeight="1">
      <c r="A41" s="28"/>
      <c r="B41" s="29"/>
      <c r="C41" s="105"/>
      <c r="D41" s="106" t="s">
        <v>39</v>
      </c>
      <c r="E41" s="57"/>
      <c r="F41" s="57"/>
      <c r="G41" s="107" t="s">
        <v>40</v>
      </c>
      <c r="H41" s="108" t="s">
        <v>41</v>
      </c>
      <c r="I41" s="57"/>
      <c r="J41" s="109">
        <f>SUM(J32:J39)</f>
        <v>0</v>
      </c>
      <c r="K41" s="110"/>
      <c r="L41" s="39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</row>
    <row r="42" spans="1:52" s="2" customFormat="1" ht="14.45" customHeight="1">
      <c r="A42" s="28"/>
      <c r="B42" s="29"/>
      <c r="C42" s="28"/>
      <c r="D42" s="28"/>
      <c r="E42" s="28"/>
      <c r="F42" s="28"/>
      <c r="G42" s="28"/>
      <c r="H42" s="28"/>
      <c r="I42" s="28"/>
      <c r="J42" s="28"/>
      <c r="K42" s="28"/>
      <c r="L42" s="39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</row>
    <row r="43" spans="1:52" s="1" customFormat="1" ht="14.45" customHeight="1">
      <c r="B43" s="19"/>
      <c r="L43" s="19"/>
    </row>
    <row r="44" spans="1:52" s="1" customFormat="1" ht="14.45" customHeight="1">
      <c r="B44" s="19"/>
      <c r="L44" s="19"/>
    </row>
    <row r="45" spans="1:52" s="1" customFormat="1" ht="14.45" customHeight="1">
      <c r="B45" s="19"/>
      <c r="L45" s="19"/>
    </row>
    <row r="46" spans="1:52" s="1" customFormat="1" ht="14.45" customHeight="1">
      <c r="B46" s="19"/>
      <c r="L46" s="19"/>
    </row>
    <row r="47" spans="1:52" s="1" customFormat="1" ht="14.45" customHeight="1">
      <c r="B47" s="19"/>
      <c r="L47" s="19"/>
    </row>
    <row r="48" spans="1:52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39"/>
      <c r="D50" s="40" t="s">
        <v>42</v>
      </c>
      <c r="E50" s="41"/>
      <c r="F50" s="41"/>
      <c r="G50" s="40" t="s">
        <v>43</v>
      </c>
      <c r="H50" s="41"/>
      <c r="I50" s="41"/>
      <c r="J50" s="41"/>
      <c r="K50" s="41"/>
      <c r="L50" s="39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28"/>
      <c r="B61" s="29"/>
      <c r="C61" s="28"/>
      <c r="D61" s="42" t="s">
        <v>44</v>
      </c>
      <c r="E61" s="31"/>
      <c r="F61" s="111" t="s">
        <v>45</v>
      </c>
      <c r="G61" s="42" t="s">
        <v>44</v>
      </c>
      <c r="H61" s="31"/>
      <c r="I61" s="31"/>
      <c r="J61" s="112" t="s">
        <v>45</v>
      </c>
      <c r="K61" s="31"/>
      <c r="L61" s="39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28"/>
      <c r="B65" s="29"/>
      <c r="C65" s="28"/>
      <c r="D65" s="40" t="s">
        <v>46</v>
      </c>
      <c r="E65" s="43"/>
      <c r="F65" s="43"/>
      <c r="G65" s="40" t="s">
        <v>47</v>
      </c>
      <c r="H65" s="43"/>
      <c r="I65" s="43"/>
      <c r="J65" s="43"/>
      <c r="K65" s="43"/>
      <c r="L65" s="39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28"/>
      <c r="B76" s="29"/>
      <c r="C76" s="28"/>
      <c r="D76" s="42" t="s">
        <v>44</v>
      </c>
      <c r="E76" s="31"/>
      <c r="F76" s="111" t="s">
        <v>45</v>
      </c>
      <c r="G76" s="42" t="s">
        <v>44</v>
      </c>
      <c r="H76" s="31"/>
      <c r="I76" s="31"/>
      <c r="J76" s="112" t="s">
        <v>45</v>
      </c>
      <c r="K76" s="31"/>
      <c r="L76" s="39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pans="1:31" s="2" customFormat="1" ht="14.45" customHeight="1">
      <c r="A77" s="28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pans="1:31" s="2" customFormat="1" ht="6.95" hidden="1" customHeight="1">
      <c r="A81" s="28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pans="1:31" s="2" customFormat="1" ht="24.95" hidden="1" customHeight="1">
      <c r="A82" s="28"/>
      <c r="B82" s="29"/>
      <c r="C82" s="20" t="s">
        <v>88</v>
      </c>
      <c r="D82" s="28"/>
      <c r="E82" s="28"/>
      <c r="F82" s="28"/>
      <c r="G82" s="28"/>
      <c r="H82" s="28"/>
      <c r="I82" s="28"/>
      <c r="J82" s="28"/>
      <c r="K82" s="28"/>
      <c r="L82" s="39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pans="1:31" s="2" customFormat="1" ht="6.95" hidden="1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39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pans="1:31" s="2" customFormat="1" ht="12" hidden="1" customHeight="1">
      <c r="A84" s="28"/>
      <c r="B84" s="29"/>
      <c r="C84" s="25" t="s">
        <v>13</v>
      </c>
      <c r="D84" s="28"/>
      <c r="E84" s="28"/>
      <c r="F84" s="28"/>
      <c r="G84" s="28"/>
      <c r="H84" s="28"/>
      <c r="I84" s="28"/>
      <c r="J84" s="28"/>
      <c r="K84" s="28"/>
      <c r="L84" s="39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pans="1:31" s="2" customFormat="1" ht="26.25" hidden="1" customHeight="1">
      <c r="A85" s="28"/>
      <c r="B85" s="29"/>
      <c r="C85" s="28"/>
      <c r="D85" s="28"/>
      <c r="E85" s="229" t="str">
        <f>E7</f>
        <v>201917 - Umiestnenie lávky pre cyklistov a peších na Hornom rybníku v lokalite Kamenný mlyn</v>
      </c>
      <c r="F85" s="230"/>
      <c r="G85" s="230"/>
      <c r="H85" s="230"/>
      <c r="I85" s="28"/>
      <c r="J85" s="28"/>
      <c r="K85" s="28"/>
      <c r="L85" s="39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pans="1:31" s="1" customFormat="1" ht="12" hidden="1" customHeight="1">
      <c r="B86" s="19"/>
      <c r="C86" s="25" t="s">
        <v>84</v>
      </c>
      <c r="L86" s="19"/>
    </row>
    <row r="87" spans="1:31" s="2" customFormat="1" ht="16.5" hidden="1" customHeight="1">
      <c r="A87" s="28"/>
      <c r="B87" s="29"/>
      <c r="C87" s="28"/>
      <c r="D87" s="28"/>
      <c r="E87" s="229" t="s">
        <v>85</v>
      </c>
      <c r="F87" s="228"/>
      <c r="G87" s="228"/>
      <c r="H87" s="228"/>
      <c r="I87" s="28"/>
      <c r="J87" s="28"/>
      <c r="K87" s="28"/>
      <c r="L87" s="39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pans="1:31" s="2" customFormat="1" ht="12" hidden="1" customHeight="1">
      <c r="A88" s="28"/>
      <c r="B88" s="29"/>
      <c r="C88" s="25" t="s">
        <v>86</v>
      </c>
      <c r="D88" s="28"/>
      <c r="E88" s="28"/>
      <c r="F88" s="28"/>
      <c r="G88" s="28"/>
      <c r="H88" s="28"/>
      <c r="I88" s="28"/>
      <c r="J88" s="28"/>
      <c r="K88" s="28"/>
      <c r="L88" s="39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pans="1:31" s="2" customFormat="1" ht="16.5" hidden="1" customHeight="1">
      <c r="A89" s="28"/>
      <c r="B89" s="29"/>
      <c r="C89" s="28"/>
      <c r="D89" s="28"/>
      <c r="E89" s="226" t="str">
        <f>E11</f>
        <v>Objekt 010301 - SO 01.03.01 Búracie práce, demontáže</v>
      </c>
      <c r="F89" s="228"/>
      <c r="G89" s="228"/>
      <c r="H89" s="228"/>
      <c r="I89" s="28"/>
      <c r="J89" s="28"/>
      <c r="K89" s="28"/>
      <c r="L89" s="39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pans="1:31" s="2" customFormat="1" ht="6.95" hidden="1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39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pans="1:31" s="2" customFormat="1" ht="12" hidden="1" customHeight="1">
      <c r="A91" s="28"/>
      <c r="B91" s="29"/>
      <c r="C91" s="25" t="s">
        <v>17</v>
      </c>
      <c r="D91" s="28"/>
      <c r="E91" s="28"/>
      <c r="F91" s="23" t="str">
        <f>F14</f>
        <v xml:space="preserve"> </v>
      </c>
      <c r="G91" s="28"/>
      <c r="H91" s="28"/>
      <c r="I91" s="25" t="s">
        <v>19</v>
      </c>
      <c r="J91" s="52" t="str">
        <f>IF(J14="","",J14)</f>
        <v/>
      </c>
      <c r="K91" s="28"/>
      <c r="L91" s="39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pans="1:31" s="2" customFormat="1" ht="6.95" hidden="1" customHeight="1">
      <c r="A92" s="28"/>
      <c r="B92" s="29"/>
      <c r="C92" s="28"/>
      <c r="D92" s="28"/>
      <c r="E92" s="28"/>
      <c r="F92" s="28"/>
      <c r="G92" s="28"/>
      <c r="H92" s="28"/>
      <c r="I92" s="28"/>
      <c r="J92" s="28"/>
      <c r="K92" s="28"/>
      <c r="L92" s="39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pans="1:31" s="2" customFormat="1" ht="15.2" hidden="1" customHeight="1">
      <c r="A93" s="28"/>
      <c r="B93" s="29"/>
      <c r="C93" s="25" t="s">
        <v>21</v>
      </c>
      <c r="D93" s="28"/>
      <c r="E93" s="28"/>
      <c r="F93" s="23" t="str">
        <f>E17</f>
        <v xml:space="preserve"> </v>
      </c>
      <c r="G93" s="28"/>
      <c r="H93" s="28"/>
      <c r="I93" s="25" t="s">
        <v>25</v>
      </c>
      <c r="J93" s="26" t="str">
        <f>E23</f>
        <v xml:space="preserve"> </v>
      </c>
      <c r="K93" s="28"/>
      <c r="L93" s="39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pans="1:31" s="2" customFormat="1" ht="15.2" hidden="1" customHeight="1">
      <c r="A94" s="28"/>
      <c r="B94" s="29"/>
      <c r="C94" s="25" t="s">
        <v>24</v>
      </c>
      <c r="D94" s="28"/>
      <c r="E94" s="28"/>
      <c r="F94" s="23" t="str">
        <f>IF(E20="","",E20)</f>
        <v xml:space="preserve"> </v>
      </c>
      <c r="G94" s="28"/>
      <c r="H94" s="28"/>
      <c r="I94" s="25" t="s">
        <v>27</v>
      </c>
      <c r="J94" s="26" t="str">
        <f>E26</f>
        <v xml:space="preserve"> </v>
      </c>
      <c r="K94" s="28"/>
      <c r="L94" s="39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pans="1:31" s="2" customFormat="1" ht="10.35" hidden="1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39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pans="1:31" s="2" customFormat="1" ht="29.25" hidden="1" customHeight="1">
      <c r="A96" s="28"/>
      <c r="B96" s="29"/>
      <c r="C96" s="113" t="s">
        <v>89</v>
      </c>
      <c r="D96" s="105"/>
      <c r="E96" s="105"/>
      <c r="F96" s="105"/>
      <c r="G96" s="105"/>
      <c r="H96" s="105"/>
      <c r="I96" s="105"/>
      <c r="J96" s="114" t="s">
        <v>90</v>
      </c>
      <c r="K96" s="105"/>
      <c r="L96" s="39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</row>
    <row r="97" spans="1:47" s="2" customFormat="1" ht="10.35" hidden="1" customHeight="1">
      <c r="A97" s="28"/>
      <c r="B97" s="29"/>
      <c r="C97" s="28"/>
      <c r="D97" s="28"/>
      <c r="E97" s="28"/>
      <c r="F97" s="28"/>
      <c r="G97" s="28"/>
      <c r="H97" s="28"/>
      <c r="I97" s="28"/>
      <c r="J97" s="28"/>
      <c r="K97" s="28"/>
      <c r="L97" s="39"/>
      <c r="S97" s="28"/>
      <c r="T97" s="28"/>
      <c r="U97" s="28"/>
      <c r="V97" s="28"/>
      <c r="W97" s="28"/>
      <c r="X97" s="28"/>
      <c r="Y97" s="28"/>
      <c r="Z97" s="28"/>
      <c r="AA97" s="28"/>
      <c r="AB97" s="28"/>
      <c r="AC97" s="28"/>
      <c r="AD97" s="28"/>
      <c r="AE97" s="28"/>
    </row>
    <row r="98" spans="1:47" s="2" customFormat="1" ht="22.9" hidden="1" customHeight="1">
      <c r="A98" s="28"/>
      <c r="B98" s="29"/>
      <c r="C98" s="115" t="s">
        <v>91</v>
      </c>
      <c r="D98" s="28"/>
      <c r="E98" s="28"/>
      <c r="F98" s="28"/>
      <c r="G98" s="28"/>
      <c r="H98" s="28"/>
      <c r="I98" s="28"/>
      <c r="J98" s="68">
        <f>J123</f>
        <v>0</v>
      </c>
      <c r="K98" s="28"/>
      <c r="L98" s="39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U98" s="16" t="s">
        <v>92</v>
      </c>
    </row>
    <row r="99" spans="1:47" s="9" customFormat="1" ht="24.95" hidden="1" customHeight="1">
      <c r="B99" s="116"/>
      <c r="D99" s="117" t="s">
        <v>93</v>
      </c>
      <c r="E99" s="118"/>
      <c r="F99" s="118"/>
      <c r="G99" s="118"/>
      <c r="H99" s="118"/>
      <c r="I99" s="118"/>
      <c r="J99" s="119">
        <f>J124</f>
        <v>0</v>
      </c>
      <c r="L99" s="116"/>
    </row>
    <row r="100" spans="1:47" s="10" customFormat="1" ht="19.899999999999999" hidden="1" customHeight="1">
      <c r="B100" s="120"/>
      <c r="D100" s="121" t="s">
        <v>94</v>
      </c>
      <c r="E100" s="122"/>
      <c r="F100" s="122"/>
      <c r="G100" s="122"/>
      <c r="H100" s="122"/>
      <c r="I100" s="122"/>
      <c r="J100" s="123">
        <f>J125</f>
        <v>0</v>
      </c>
      <c r="L100" s="120"/>
    </row>
    <row r="101" spans="1:47" s="10" customFormat="1" ht="19.899999999999999" hidden="1" customHeight="1">
      <c r="B101" s="120"/>
      <c r="D101" s="121" t="s">
        <v>95</v>
      </c>
      <c r="E101" s="122"/>
      <c r="F101" s="122"/>
      <c r="G101" s="122"/>
      <c r="H101" s="122"/>
      <c r="I101" s="122"/>
      <c r="J101" s="123">
        <f>J161</f>
        <v>0</v>
      </c>
      <c r="L101" s="120"/>
    </row>
    <row r="102" spans="1:47" s="2" customFormat="1" ht="21.75" hidden="1" customHeight="1">
      <c r="A102" s="28"/>
      <c r="B102" s="29"/>
      <c r="C102" s="28"/>
      <c r="D102" s="28"/>
      <c r="E102" s="28"/>
      <c r="F102" s="28"/>
      <c r="G102" s="28"/>
      <c r="H102" s="28"/>
      <c r="I102" s="28"/>
      <c r="J102" s="28"/>
      <c r="K102" s="28"/>
      <c r="L102" s="39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3" spans="1:47" s="2" customFormat="1" ht="6.95" hidden="1" customHeight="1">
      <c r="A103" s="28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8"/>
      <c r="T103" s="28"/>
      <c r="U103" s="28"/>
      <c r="V103" s="28"/>
      <c r="W103" s="28"/>
      <c r="X103" s="28"/>
      <c r="Y103" s="28"/>
      <c r="Z103" s="28"/>
      <c r="AA103" s="28"/>
      <c r="AB103" s="28"/>
      <c r="AC103" s="28"/>
      <c r="AD103" s="28"/>
      <c r="AE103" s="28"/>
    </row>
    <row r="104" spans="1:47" hidden="1"/>
    <row r="105" spans="1:47" hidden="1"/>
    <row r="106" spans="1:47" hidden="1"/>
    <row r="107" spans="1:47" s="2" customFormat="1" ht="6.95" customHeight="1">
      <c r="A107" s="28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pans="1:47" s="2" customFormat="1" ht="24.95" customHeight="1">
      <c r="A108" s="28"/>
      <c r="B108" s="29"/>
      <c r="C108" s="20" t="s">
        <v>96</v>
      </c>
      <c r="D108" s="28"/>
      <c r="E108" s="28"/>
      <c r="F108" s="28"/>
      <c r="G108" s="28"/>
      <c r="H108" s="28"/>
      <c r="I108" s="28"/>
      <c r="J108" s="28"/>
      <c r="K108" s="28"/>
      <c r="L108" s="39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pans="1:47" s="2" customFormat="1" ht="6.95" customHeight="1">
      <c r="A109" s="28"/>
      <c r="B109" s="29"/>
      <c r="C109" s="28"/>
      <c r="D109" s="28"/>
      <c r="E109" s="28"/>
      <c r="F109" s="28"/>
      <c r="G109" s="28"/>
      <c r="H109" s="28"/>
      <c r="I109" s="28"/>
      <c r="J109" s="28"/>
      <c r="K109" s="28"/>
      <c r="L109" s="39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pans="1:47" s="2" customFormat="1" ht="12" customHeight="1">
      <c r="A110" s="28"/>
      <c r="B110" s="29"/>
      <c r="C110" s="25" t="s">
        <v>13</v>
      </c>
      <c r="D110" s="28"/>
      <c r="E110" s="28"/>
      <c r="F110" s="28"/>
      <c r="G110" s="28"/>
      <c r="H110" s="28"/>
      <c r="I110" s="28"/>
      <c r="J110" s="28"/>
      <c r="K110" s="28"/>
      <c r="L110" s="39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pans="1:47" s="2" customFormat="1" ht="26.25" customHeight="1">
      <c r="A111" s="28"/>
      <c r="B111" s="29"/>
      <c r="C111" s="28"/>
      <c r="D111" s="28"/>
      <c r="E111" s="229" t="str">
        <f>E7</f>
        <v>201917 - Umiestnenie lávky pre cyklistov a peších na Hornom rybníku v lokalite Kamenný mlyn</v>
      </c>
      <c r="F111" s="230"/>
      <c r="G111" s="230"/>
      <c r="H111" s="230"/>
      <c r="I111" s="28"/>
      <c r="J111" s="28"/>
      <c r="K111" s="28"/>
      <c r="L111" s="39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pans="1:47" s="1" customFormat="1" ht="12" customHeight="1">
      <c r="B112" s="19"/>
      <c r="C112" s="25" t="s">
        <v>84</v>
      </c>
      <c r="L112" s="19"/>
    </row>
    <row r="113" spans="1:65" s="2" customFormat="1" ht="16.5" customHeight="1">
      <c r="A113" s="28"/>
      <c r="B113" s="29"/>
      <c r="C113" s="28"/>
      <c r="D113" s="28"/>
      <c r="E113" s="229" t="s">
        <v>85</v>
      </c>
      <c r="F113" s="228"/>
      <c r="G113" s="228"/>
      <c r="H113" s="228"/>
      <c r="I113" s="28"/>
      <c r="J113" s="28"/>
      <c r="K113" s="28"/>
      <c r="L113" s="39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pans="1:65" s="2" customFormat="1" ht="12" customHeight="1">
      <c r="A114" s="28"/>
      <c r="B114" s="29"/>
      <c r="C114" s="25" t="s">
        <v>86</v>
      </c>
      <c r="D114" s="28"/>
      <c r="E114" s="28"/>
      <c r="F114" s="28"/>
      <c r="G114" s="28"/>
      <c r="H114" s="28"/>
      <c r="I114" s="28"/>
      <c r="J114" s="28"/>
      <c r="K114" s="28"/>
      <c r="L114" s="39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pans="1:65" s="2" customFormat="1" ht="16.5" customHeight="1">
      <c r="A115" s="28"/>
      <c r="B115" s="29"/>
      <c r="C115" s="28"/>
      <c r="D115" s="28"/>
      <c r="E115" s="226" t="str">
        <f>E11</f>
        <v>Objekt 010301 - SO 01.03.01 Búracie práce, demontáže</v>
      </c>
      <c r="F115" s="228"/>
      <c r="G115" s="228"/>
      <c r="H115" s="228"/>
      <c r="I115" s="28"/>
      <c r="J115" s="28"/>
      <c r="K115" s="28"/>
      <c r="L115" s="39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pans="1:65" s="2" customFormat="1" ht="6.95" customHeight="1">
      <c r="A116" s="28"/>
      <c r="B116" s="29"/>
      <c r="C116" s="28"/>
      <c r="D116" s="28"/>
      <c r="E116" s="28"/>
      <c r="F116" s="28"/>
      <c r="G116" s="28"/>
      <c r="H116" s="28"/>
      <c r="I116" s="28"/>
      <c r="J116" s="28"/>
      <c r="K116" s="28"/>
      <c r="L116" s="39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pans="1:65" s="2" customFormat="1" ht="12" customHeight="1">
      <c r="A117" s="28"/>
      <c r="B117" s="29"/>
      <c r="C117" s="25" t="s">
        <v>17</v>
      </c>
      <c r="D117" s="28"/>
      <c r="E117" s="28"/>
      <c r="F117" s="23" t="str">
        <f>F14</f>
        <v xml:space="preserve"> </v>
      </c>
      <c r="G117" s="28"/>
      <c r="H117" s="28"/>
      <c r="I117" s="25" t="s">
        <v>19</v>
      </c>
      <c r="J117" s="52"/>
      <c r="K117" s="28"/>
      <c r="L117" s="39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pans="1:65" s="2" customFormat="1" ht="6.95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39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pans="1:65" s="2" customFormat="1" ht="15.2" customHeight="1">
      <c r="A119" s="28"/>
      <c r="B119" s="29"/>
      <c r="C119" s="25" t="s">
        <v>21</v>
      </c>
      <c r="D119" s="28"/>
      <c r="E119" s="28"/>
      <c r="F119" s="23" t="str">
        <f>E17</f>
        <v xml:space="preserve"> </v>
      </c>
      <c r="G119" s="28"/>
      <c r="H119" s="28"/>
      <c r="I119" s="25" t="s">
        <v>25</v>
      </c>
      <c r="J119" s="26" t="str">
        <f>E23</f>
        <v xml:space="preserve"> </v>
      </c>
      <c r="K119" s="28"/>
      <c r="L119" s="39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pans="1:65" s="2" customFormat="1" ht="15.2" customHeight="1">
      <c r="A120" s="28"/>
      <c r="B120" s="29"/>
      <c r="C120" s="25" t="s">
        <v>24</v>
      </c>
      <c r="D120" s="28"/>
      <c r="E120" s="28"/>
      <c r="F120" s="23" t="str">
        <f>IF(E20="","",E20)</f>
        <v xml:space="preserve"> </v>
      </c>
      <c r="G120" s="28"/>
      <c r="H120" s="28"/>
      <c r="I120" s="25" t="s">
        <v>27</v>
      </c>
      <c r="J120" s="26" t="str">
        <f>E26</f>
        <v xml:space="preserve"> </v>
      </c>
      <c r="K120" s="28"/>
      <c r="L120" s="39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pans="1:65" s="2" customFormat="1" ht="10.35" customHeight="1">
      <c r="A121" s="28"/>
      <c r="B121" s="29"/>
      <c r="C121" s="28"/>
      <c r="D121" s="28"/>
      <c r="E121" s="28"/>
      <c r="F121" s="28"/>
      <c r="G121" s="28"/>
      <c r="H121" s="28"/>
      <c r="I121" s="28"/>
      <c r="J121" s="28"/>
      <c r="K121" s="28"/>
      <c r="L121" s="39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pans="1:65" s="11" customFormat="1" ht="29.25" customHeight="1">
      <c r="A122" s="124"/>
      <c r="B122" s="125"/>
      <c r="C122" s="126" t="s">
        <v>97</v>
      </c>
      <c r="D122" s="127" t="s">
        <v>54</v>
      </c>
      <c r="E122" s="127" t="s">
        <v>50</v>
      </c>
      <c r="F122" s="127" t="s">
        <v>51</v>
      </c>
      <c r="G122" s="127" t="s">
        <v>98</v>
      </c>
      <c r="H122" s="127" t="s">
        <v>99</v>
      </c>
      <c r="I122" s="127" t="s">
        <v>100</v>
      </c>
      <c r="J122" s="128" t="s">
        <v>90</v>
      </c>
      <c r="K122" s="129" t="s">
        <v>101</v>
      </c>
      <c r="L122" s="130"/>
      <c r="M122" s="59" t="s">
        <v>1</v>
      </c>
      <c r="N122" s="60" t="s">
        <v>33</v>
      </c>
      <c r="O122" s="60" t="s">
        <v>102</v>
      </c>
      <c r="P122" s="60" t="s">
        <v>103</v>
      </c>
      <c r="Q122" s="60" t="s">
        <v>104</v>
      </c>
      <c r="R122" s="60" t="s">
        <v>105</v>
      </c>
      <c r="S122" s="60" t="s">
        <v>106</v>
      </c>
      <c r="T122" s="61" t="s">
        <v>107</v>
      </c>
      <c r="U122" s="124"/>
      <c r="V122" s="124"/>
      <c r="W122" s="124"/>
      <c r="X122" s="124"/>
      <c r="Y122" s="124"/>
      <c r="Z122" s="124"/>
      <c r="AA122" s="124"/>
      <c r="AB122" s="124"/>
      <c r="AC122" s="124"/>
      <c r="AD122" s="124"/>
      <c r="AE122" s="124"/>
    </row>
    <row r="123" spans="1:65" s="2" customFormat="1" ht="22.9" customHeight="1">
      <c r="A123" s="28"/>
      <c r="B123" s="29"/>
      <c r="C123" s="66" t="s">
        <v>91</v>
      </c>
      <c r="D123" s="28"/>
      <c r="E123" s="28"/>
      <c r="F123" s="28"/>
      <c r="G123" s="28"/>
      <c r="H123" s="28"/>
      <c r="I123" s="28"/>
      <c r="J123" s="131">
        <f>BK123</f>
        <v>0</v>
      </c>
      <c r="K123" s="28"/>
      <c r="L123" s="29"/>
      <c r="M123" s="62"/>
      <c r="N123" s="53"/>
      <c r="O123" s="63"/>
      <c r="P123" s="132">
        <f>P124</f>
        <v>0</v>
      </c>
      <c r="Q123" s="63"/>
      <c r="R123" s="132">
        <f>R124</f>
        <v>0</v>
      </c>
      <c r="S123" s="63"/>
      <c r="T123" s="133">
        <f>T124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T123" s="16" t="s">
        <v>68</v>
      </c>
      <c r="AU123" s="16" t="s">
        <v>92</v>
      </c>
      <c r="BK123" s="134">
        <f>BK124</f>
        <v>0</v>
      </c>
    </row>
    <row r="124" spans="1:65" s="12" customFormat="1" ht="25.9" customHeight="1">
      <c r="B124" s="135"/>
      <c r="D124" s="136" t="s">
        <v>68</v>
      </c>
      <c r="E124" s="137" t="s">
        <v>108</v>
      </c>
      <c r="F124" s="137" t="s">
        <v>109</v>
      </c>
      <c r="J124" s="138">
        <f>BK124</f>
        <v>0</v>
      </c>
      <c r="L124" s="135"/>
      <c r="M124" s="139"/>
      <c r="N124" s="140"/>
      <c r="O124" s="140"/>
      <c r="P124" s="141">
        <f>P125+P161</f>
        <v>0</v>
      </c>
      <c r="Q124" s="140"/>
      <c r="R124" s="141">
        <f>R125+R161</f>
        <v>0</v>
      </c>
      <c r="S124" s="140"/>
      <c r="T124" s="142">
        <f>T125+T161</f>
        <v>0</v>
      </c>
      <c r="AR124" s="136" t="s">
        <v>75</v>
      </c>
      <c r="AT124" s="143" t="s">
        <v>68</v>
      </c>
      <c r="AU124" s="143" t="s">
        <v>69</v>
      </c>
      <c r="AY124" s="136" t="s">
        <v>110</v>
      </c>
      <c r="BK124" s="144">
        <f>BK125+BK161</f>
        <v>0</v>
      </c>
    </row>
    <row r="125" spans="1:65" s="12" customFormat="1" ht="22.9" customHeight="1">
      <c r="B125" s="135"/>
      <c r="D125" s="136" t="s">
        <v>68</v>
      </c>
      <c r="E125" s="145" t="s">
        <v>75</v>
      </c>
      <c r="F125" s="145" t="s">
        <v>111</v>
      </c>
      <c r="J125" s="146">
        <f>BK125</f>
        <v>0</v>
      </c>
      <c r="L125" s="135"/>
      <c r="M125" s="139"/>
      <c r="N125" s="140"/>
      <c r="O125" s="140"/>
      <c r="P125" s="141">
        <f>SUM(P126:P160)</f>
        <v>0</v>
      </c>
      <c r="Q125" s="140"/>
      <c r="R125" s="141">
        <f>SUM(R126:R160)</f>
        <v>0</v>
      </c>
      <c r="S125" s="140"/>
      <c r="T125" s="142">
        <f>SUM(T126:T160)</f>
        <v>0</v>
      </c>
      <c r="AR125" s="136" t="s">
        <v>75</v>
      </c>
      <c r="AT125" s="143" t="s">
        <v>68</v>
      </c>
      <c r="AU125" s="143" t="s">
        <v>75</v>
      </c>
      <c r="AY125" s="136" t="s">
        <v>110</v>
      </c>
      <c r="BK125" s="144">
        <f>SUM(BK126:BK160)</f>
        <v>0</v>
      </c>
    </row>
    <row r="126" spans="1:65" s="2" customFormat="1" ht="24.2" customHeight="1">
      <c r="A126" s="28"/>
      <c r="B126" s="147"/>
      <c r="C126" s="148" t="s">
        <v>75</v>
      </c>
      <c r="D126" s="148" t="s">
        <v>112</v>
      </c>
      <c r="E126" s="149" t="s">
        <v>113</v>
      </c>
      <c r="F126" s="150" t="s">
        <v>114</v>
      </c>
      <c r="G126" s="151" t="s">
        <v>115</v>
      </c>
      <c r="H126" s="184">
        <v>273</v>
      </c>
      <c r="I126" s="184"/>
      <c r="J126" s="184">
        <f>ROUND(I126*H126,2)</f>
        <v>0</v>
      </c>
      <c r="K126" s="152"/>
      <c r="L126" s="29"/>
      <c r="M126" s="153" t="s">
        <v>1</v>
      </c>
      <c r="N126" s="154" t="s">
        <v>35</v>
      </c>
      <c r="O126" s="155">
        <v>0</v>
      </c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57" t="s">
        <v>116</v>
      </c>
      <c r="AT126" s="157" t="s">
        <v>112</v>
      </c>
      <c r="AU126" s="157" t="s">
        <v>81</v>
      </c>
      <c r="AY126" s="16" t="s">
        <v>110</v>
      </c>
      <c r="BE126" s="158">
        <f>IF(N126="základná",J126,0)</f>
        <v>0</v>
      </c>
      <c r="BF126" s="158">
        <f>IF(N126="znížená",J126,0)</f>
        <v>0</v>
      </c>
      <c r="BG126" s="158">
        <f>IF(N126="zákl. prenesená",J126,0)</f>
        <v>0</v>
      </c>
      <c r="BH126" s="158">
        <f>IF(N126="zníž. prenesená",J126,0)</f>
        <v>0</v>
      </c>
      <c r="BI126" s="158">
        <f>IF(N126="nulová",J126,0)</f>
        <v>0</v>
      </c>
      <c r="BJ126" s="16" t="s">
        <v>81</v>
      </c>
      <c r="BK126" s="158">
        <f>ROUND(I126*H126,2)</f>
        <v>0</v>
      </c>
      <c r="BL126" s="16" t="s">
        <v>116</v>
      </c>
      <c r="BM126" s="157" t="s">
        <v>81</v>
      </c>
    </row>
    <row r="127" spans="1:65" s="13" customFormat="1">
      <c r="B127" s="159"/>
      <c r="D127" s="160" t="s">
        <v>117</v>
      </c>
      <c r="E127" s="161" t="s">
        <v>1</v>
      </c>
      <c r="F127" s="162" t="s">
        <v>118</v>
      </c>
      <c r="H127" s="185">
        <v>145</v>
      </c>
      <c r="I127" s="185"/>
      <c r="J127" s="185"/>
      <c r="L127" s="159"/>
      <c r="M127" s="163"/>
      <c r="N127" s="164"/>
      <c r="O127" s="164"/>
      <c r="P127" s="164"/>
      <c r="Q127" s="164"/>
      <c r="R127" s="164"/>
      <c r="S127" s="164"/>
      <c r="T127" s="165"/>
      <c r="AT127" s="161" t="s">
        <v>117</v>
      </c>
      <c r="AU127" s="161" t="s">
        <v>81</v>
      </c>
      <c r="AV127" s="13" t="s">
        <v>81</v>
      </c>
      <c r="AW127" s="13" t="s">
        <v>26</v>
      </c>
      <c r="AX127" s="13" t="s">
        <v>69</v>
      </c>
      <c r="AY127" s="161" t="s">
        <v>110</v>
      </c>
    </row>
    <row r="128" spans="1:65" s="13" customFormat="1">
      <c r="B128" s="159"/>
      <c r="D128" s="160" t="s">
        <v>117</v>
      </c>
      <c r="E128" s="161" t="s">
        <v>1</v>
      </c>
      <c r="F128" s="162" t="s">
        <v>119</v>
      </c>
      <c r="H128" s="185">
        <v>30</v>
      </c>
      <c r="I128" s="185"/>
      <c r="J128" s="185"/>
      <c r="L128" s="159"/>
      <c r="M128" s="163"/>
      <c r="N128" s="164"/>
      <c r="O128" s="164"/>
      <c r="P128" s="164"/>
      <c r="Q128" s="164"/>
      <c r="R128" s="164"/>
      <c r="S128" s="164"/>
      <c r="T128" s="165"/>
      <c r="AT128" s="161" t="s">
        <v>117</v>
      </c>
      <c r="AU128" s="161" t="s">
        <v>81</v>
      </c>
      <c r="AV128" s="13" t="s">
        <v>81</v>
      </c>
      <c r="AW128" s="13" t="s">
        <v>26</v>
      </c>
      <c r="AX128" s="13" t="s">
        <v>69</v>
      </c>
      <c r="AY128" s="161" t="s">
        <v>110</v>
      </c>
    </row>
    <row r="129" spans="1:65" s="13" customFormat="1" ht="22.5">
      <c r="B129" s="159"/>
      <c r="D129" s="160" t="s">
        <v>117</v>
      </c>
      <c r="E129" s="161" t="s">
        <v>1</v>
      </c>
      <c r="F129" s="162" t="s">
        <v>120</v>
      </c>
      <c r="H129" s="185">
        <v>98</v>
      </c>
      <c r="I129" s="185"/>
      <c r="J129" s="185"/>
      <c r="L129" s="159"/>
      <c r="M129" s="163"/>
      <c r="N129" s="164"/>
      <c r="O129" s="164"/>
      <c r="P129" s="164"/>
      <c r="Q129" s="164"/>
      <c r="R129" s="164"/>
      <c r="S129" s="164"/>
      <c r="T129" s="165"/>
      <c r="AT129" s="161" t="s">
        <v>117</v>
      </c>
      <c r="AU129" s="161" t="s">
        <v>81</v>
      </c>
      <c r="AV129" s="13" t="s">
        <v>81</v>
      </c>
      <c r="AW129" s="13" t="s">
        <v>26</v>
      </c>
      <c r="AX129" s="13" t="s">
        <v>69</v>
      </c>
      <c r="AY129" s="161" t="s">
        <v>110</v>
      </c>
    </row>
    <row r="130" spans="1:65" s="14" customFormat="1">
      <c r="B130" s="166"/>
      <c r="D130" s="160" t="s">
        <v>117</v>
      </c>
      <c r="E130" s="167" t="s">
        <v>1</v>
      </c>
      <c r="F130" s="168" t="s">
        <v>121</v>
      </c>
      <c r="H130" s="186">
        <v>273</v>
      </c>
      <c r="I130" s="186"/>
      <c r="J130" s="186"/>
      <c r="L130" s="166"/>
      <c r="M130" s="169"/>
      <c r="N130" s="170"/>
      <c r="O130" s="170"/>
      <c r="P130" s="170"/>
      <c r="Q130" s="170"/>
      <c r="R130" s="170"/>
      <c r="S130" s="170"/>
      <c r="T130" s="171"/>
      <c r="AT130" s="167" t="s">
        <v>117</v>
      </c>
      <c r="AU130" s="167" t="s">
        <v>81</v>
      </c>
      <c r="AV130" s="14" t="s">
        <v>116</v>
      </c>
      <c r="AW130" s="14" t="s">
        <v>26</v>
      </c>
      <c r="AX130" s="14" t="s">
        <v>75</v>
      </c>
      <c r="AY130" s="167" t="s">
        <v>110</v>
      </c>
    </row>
    <row r="131" spans="1:65" s="2" customFormat="1" ht="24.2" customHeight="1">
      <c r="A131" s="28"/>
      <c r="B131" s="147"/>
      <c r="C131" s="148" t="s">
        <v>81</v>
      </c>
      <c r="D131" s="148" t="s">
        <v>112</v>
      </c>
      <c r="E131" s="149" t="s">
        <v>122</v>
      </c>
      <c r="F131" s="150" t="s">
        <v>123</v>
      </c>
      <c r="G131" s="151" t="s">
        <v>124</v>
      </c>
      <c r="H131" s="184">
        <v>215</v>
      </c>
      <c r="I131" s="184"/>
      <c r="J131" s="184">
        <f>ROUND(I131*H131,2)</f>
        <v>0</v>
      </c>
      <c r="K131" s="152"/>
      <c r="L131" s="29"/>
      <c r="M131" s="153" t="s">
        <v>1</v>
      </c>
      <c r="N131" s="154" t="s">
        <v>35</v>
      </c>
      <c r="O131" s="155">
        <v>0</v>
      </c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57" t="s">
        <v>116</v>
      </c>
      <c r="AT131" s="157" t="s">
        <v>112</v>
      </c>
      <c r="AU131" s="157" t="s">
        <v>81</v>
      </c>
      <c r="AY131" s="16" t="s">
        <v>110</v>
      </c>
      <c r="BE131" s="158">
        <f>IF(N131="základná",J131,0)</f>
        <v>0</v>
      </c>
      <c r="BF131" s="158">
        <f>IF(N131="znížená",J131,0)</f>
        <v>0</v>
      </c>
      <c r="BG131" s="158">
        <f>IF(N131="zákl. prenesená",J131,0)</f>
        <v>0</v>
      </c>
      <c r="BH131" s="158">
        <f>IF(N131="zníž. prenesená",J131,0)</f>
        <v>0</v>
      </c>
      <c r="BI131" s="158">
        <f>IF(N131="nulová",J131,0)</f>
        <v>0</v>
      </c>
      <c r="BJ131" s="16" t="s">
        <v>81</v>
      </c>
      <c r="BK131" s="158">
        <f>ROUND(I131*H131,2)</f>
        <v>0</v>
      </c>
      <c r="BL131" s="16" t="s">
        <v>116</v>
      </c>
      <c r="BM131" s="157" t="s">
        <v>116</v>
      </c>
    </row>
    <row r="132" spans="1:65" s="13" customFormat="1">
      <c r="B132" s="159"/>
      <c r="D132" s="160" t="s">
        <v>117</v>
      </c>
      <c r="E132" s="161" t="s">
        <v>1</v>
      </c>
      <c r="F132" s="162" t="s">
        <v>125</v>
      </c>
      <c r="H132" s="185">
        <v>215</v>
      </c>
      <c r="I132" s="185"/>
      <c r="J132" s="185"/>
      <c r="L132" s="159"/>
      <c r="M132" s="163"/>
      <c r="N132" s="164"/>
      <c r="O132" s="164"/>
      <c r="P132" s="164"/>
      <c r="Q132" s="164"/>
      <c r="R132" s="164"/>
      <c r="S132" s="164"/>
      <c r="T132" s="165"/>
      <c r="AT132" s="161" t="s">
        <v>117</v>
      </c>
      <c r="AU132" s="161" t="s">
        <v>81</v>
      </c>
      <c r="AV132" s="13" t="s">
        <v>81</v>
      </c>
      <c r="AW132" s="13" t="s">
        <v>26</v>
      </c>
      <c r="AX132" s="13" t="s">
        <v>69</v>
      </c>
      <c r="AY132" s="161" t="s">
        <v>110</v>
      </c>
    </row>
    <row r="133" spans="1:65" s="14" customFormat="1">
      <c r="B133" s="166"/>
      <c r="D133" s="160" t="s">
        <v>117</v>
      </c>
      <c r="E133" s="167" t="s">
        <v>1</v>
      </c>
      <c r="F133" s="168" t="s">
        <v>126</v>
      </c>
      <c r="H133" s="186">
        <v>215</v>
      </c>
      <c r="I133" s="186"/>
      <c r="J133" s="186"/>
      <c r="L133" s="166"/>
      <c r="M133" s="169"/>
      <c r="N133" s="170"/>
      <c r="O133" s="170"/>
      <c r="P133" s="170"/>
      <c r="Q133" s="170"/>
      <c r="R133" s="170"/>
      <c r="S133" s="170"/>
      <c r="T133" s="171"/>
      <c r="AT133" s="167" t="s">
        <v>117</v>
      </c>
      <c r="AU133" s="167" t="s">
        <v>81</v>
      </c>
      <c r="AV133" s="14" t="s">
        <v>116</v>
      </c>
      <c r="AW133" s="14" t="s">
        <v>26</v>
      </c>
      <c r="AX133" s="14" t="s">
        <v>75</v>
      </c>
      <c r="AY133" s="167" t="s">
        <v>110</v>
      </c>
    </row>
    <row r="134" spans="1:65" s="2" customFormat="1" ht="24.2" customHeight="1">
      <c r="A134" s="28"/>
      <c r="B134" s="147"/>
      <c r="C134" s="148" t="s">
        <v>127</v>
      </c>
      <c r="D134" s="148" t="s">
        <v>112</v>
      </c>
      <c r="E134" s="149" t="s">
        <v>128</v>
      </c>
      <c r="F134" s="150" t="s">
        <v>129</v>
      </c>
      <c r="G134" s="151" t="s">
        <v>124</v>
      </c>
      <c r="H134" s="184">
        <v>20</v>
      </c>
      <c r="I134" s="184"/>
      <c r="J134" s="184">
        <f>ROUND(I134*H134,2)</f>
        <v>0</v>
      </c>
      <c r="K134" s="152"/>
      <c r="L134" s="29"/>
      <c r="M134" s="153" t="s">
        <v>1</v>
      </c>
      <c r="N134" s="154" t="s">
        <v>35</v>
      </c>
      <c r="O134" s="155">
        <v>0</v>
      </c>
      <c r="P134" s="155">
        <f>O134*H134</f>
        <v>0</v>
      </c>
      <c r="Q134" s="155">
        <v>0</v>
      </c>
      <c r="R134" s="155">
        <f>Q134*H134</f>
        <v>0</v>
      </c>
      <c r="S134" s="155">
        <v>0</v>
      </c>
      <c r="T134" s="156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57" t="s">
        <v>116</v>
      </c>
      <c r="AT134" s="157" t="s">
        <v>112</v>
      </c>
      <c r="AU134" s="157" t="s">
        <v>81</v>
      </c>
      <c r="AY134" s="16" t="s">
        <v>110</v>
      </c>
      <c r="BE134" s="158">
        <f>IF(N134="základná",J134,0)</f>
        <v>0</v>
      </c>
      <c r="BF134" s="158">
        <f>IF(N134="znížená",J134,0)</f>
        <v>0</v>
      </c>
      <c r="BG134" s="158">
        <f>IF(N134="zákl. prenesená",J134,0)</f>
        <v>0</v>
      </c>
      <c r="BH134" s="158">
        <f>IF(N134="zníž. prenesená",J134,0)</f>
        <v>0</v>
      </c>
      <c r="BI134" s="158">
        <f>IF(N134="nulová",J134,0)</f>
        <v>0</v>
      </c>
      <c r="BJ134" s="16" t="s">
        <v>81</v>
      </c>
      <c r="BK134" s="158">
        <f>ROUND(I134*H134,2)</f>
        <v>0</v>
      </c>
      <c r="BL134" s="16" t="s">
        <v>116</v>
      </c>
      <c r="BM134" s="157" t="s">
        <v>130</v>
      </c>
    </row>
    <row r="135" spans="1:65" s="13" customFormat="1">
      <c r="B135" s="159"/>
      <c r="D135" s="160" t="s">
        <v>117</v>
      </c>
      <c r="E135" s="161" t="s">
        <v>1</v>
      </c>
      <c r="F135" s="162" t="s">
        <v>131</v>
      </c>
      <c r="H135" s="185">
        <v>20</v>
      </c>
      <c r="I135" s="185"/>
      <c r="J135" s="185"/>
      <c r="L135" s="159"/>
      <c r="M135" s="163"/>
      <c r="N135" s="164"/>
      <c r="O135" s="164"/>
      <c r="P135" s="164"/>
      <c r="Q135" s="164"/>
      <c r="R135" s="164"/>
      <c r="S135" s="164"/>
      <c r="T135" s="165"/>
      <c r="AT135" s="161" t="s">
        <v>117</v>
      </c>
      <c r="AU135" s="161" t="s">
        <v>81</v>
      </c>
      <c r="AV135" s="13" t="s">
        <v>81</v>
      </c>
      <c r="AW135" s="13" t="s">
        <v>26</v>
      </c>
      <c r="AX135" s="13" t="s">
        <v>69</v>
      </c>
      <c r="AY135" s="161" t="s">
        <v>110</v>
      </c>
    </row>
    <row r="136" spans="1:65" s="14" customFormat="1">
      <c r="B136" s="166"/>
      <c r="D136" s="160" t="s">
        <v>117</v>
      </c>
      <c r="E136" s="167" t="s">
        <v>1</v>
      </c>
      <c r="F136" s="168" t="s">
        <v>126</v>
      </c>
      <c r="H136" s="186">
        <v>20</v>
      </c>
      <c r="I136" s="186"/>
      <c r="J136" s="186"/>
      <c r="L136" s="166"/>
      <c r="M136" s="169"/>
      <c r="N136" s="170"/>
      <c r="O136" s="170"/>
      <c r="P136" s="170"/>
      <c r="Q136" s="170"/>
      <c r="R136" s="170"/>
      <c r="S136" s="170"/>
      <c r="T136" s="171"/>
      <c r="AT136" s="167" t="s">
        <v>117</v>
      </c>
      <c r="AU136" s="167" t="s">
        <v>81</v>
      </c>
      <c r="AV136" s="14" t="s">
        <v>116</v>
      </c>
      <c r="AW136" s="14" t="s">
        <v>26</v>
      </c>
      <c r="AX136" s="14" t="s">
        <v>75</v>
      </c>
      <c r="AY136" s="167" t="s">
        <v>110</v>
      </c>
    </row>
    <row r="137" spans="1:65" s="2" customFormat="1" ht="33" customHeight="1">
      <c r="A137" s="28"/>
      <c r="B137" s="147"/>
      <c r="C137" s="148" t="s">
        <v>116</v>
      </c>
      <c r="D137" s="148" t="s">
        <v>112</v>
      </c>
      <c r="E137" s="149" t="s">
        <v>132</v>
      </c>
      <c r="F137" s="150" t="s">
        <v>133</v>
      </c>
      <c r="G137" s="151" t="s">
        <v>115</v>
      </c>
      <c r="H137" s="184">
        <v>30</v>
      </c>
      <c r="I137" s="184"/>
      <c r="J137" s="184">
        <f>ROUND(I137*H137,2)</f>
        <v>0</v>
      </c>
      <c r="K137" s="152"/>
      <c r="L137" s="29"/>
      <c r="M137" s="153" t="s">
        <v>1</v>
      </c>
      <c r="N137" s="154" t="s">
        <v>35</v>
      </c>
      <c r="O137" s="155">
        <v>0</v>
      </c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57" t="s">
        <v>116</v>
      </c>
      <c r="AT137" s="157" t="s">
        <v>112</v>
      </c>
      <c r="AU137" s="157" t="s">
        <v>81</v>
      </c>
      <c r="AY137" s="16" t="s">
        <v>110</v>
      </c>
      <c r="BE137" s="158">
        <f>IF(N137="základná",J137,0)</f>
        <v>0</v>
      </c>
      <c r="BF137" s="158">
        <f>IF(N137="znížená",J137,0)</f>
        <v>0</v>
      </c>
      <c r="BG137" s="158">
        <f>IF(N137="zákl. prenesená",J137,0)</f>
        <v>0</v>
      </c>
      <c r="BH137" s="158">
        <f>IF(N137="zníž. prenesená",J137,0)</f>
        <v>0</v>
      </c>
      <c r="BI137" s="158">
        <f>IF(N137="nulová",J137,0)</f>
        <v>0</v>
      </c>
      <c r="BJ137" s="16" t="s">
        <v>81</v>
      </c>
      <c r="BK137" s="158">
        <f>ROUND(I137*H137,2)</f>
        <v>0</v>
      </c>
      <c r="BL137" s="16" t="s">
        <v>116</v>
      </c>
      <c r="BM137" s="157" t="s">
        <v>134</v>
      </c>
    </row>
    <row r="138" spans="1:65" s="13" customFormat="1">
      <c r="B138" s="159"/>
      <c r="D138" s="160" t="s">
        <v>117</v>
      </c>
      <c r="E138" s="161" t="s">
        <v>1</v>
      </c>
      <c r="F138" s="162" t="s">
        <v>135</v>
      </c>
      <c r="H138" s="185">
        <v>30</v>
      </c>
      <c r="I138" s="185"/>
      <c r="J138" s="185"/>
      <c r="L138" s="159"/>
      <c r="M138" s="163"/>
      <c r="N138" s="164"/>
      <c r="O138" s="164"/>
      <c r="P138" s="164"/>
      <c r="Q138" s="164"/>
      <c r="R138" s="164"/>
      <c r="S138" s="164"/>
      <c r="T138" s="165"/>
      <c r="AT138" s="161" t="s">
        <v>117</v>
      </c>
      <c r="AU138" s="161" t="s">
        <v>81</v>
      </c>
      <c r="AV138" s="13" t="s">
        <v>81</v>
      </c>
      <c r="AW138" s="13" t="s">
        <v>26</v>
      </c>
      <c r="AX138" s="13" t="s">
        <v>69</v>
      </c>
      <c r="AY138" s="161" t="s">
        <v>110</v>
      </c>
    </row>
    <row r="139" spans="1:65" s="14" customFormat="1">
      <c r="B139" s="166"/>
      <c r="D139" s="160" t="s">
        <v>117</v>
      </c>
      <c r="E139" s="167" t="s">
        <v>1</v>
      </c>
      <c r="F139" s="168" t="s">
        <v>126</v>
      </c>
      <c r="H139" s="186">
        <v>30</v>
      </c>
      <c r="I139" s="186"/>
      <c r="J139" s="186"/>
      <c r="L139" s="166"/>
      <c r="M139" s="169"/>
      <c r="N139" s="170"/>
      <c r="O139" s="170"/>
      <c r="P139" s="170"/>
      <c r="Q139" s="170"/>
      <c r="R139" s="170"/>
      <c r="S139" s="170"/>
      <c r="T139" s="171"/>
      <c r="AT139" s="167" t="s">
        <v>117</v>
      </c>
      <c r="AU139" s="167" t="s">
        <v>81</v>
      </c>
      <c r="AV139" s="14" t="s">
        <v>116</v>
      </c>
      <c r="AW139" s="14" t="s">
        <v>26</v>
      </c>
      <c r="AX139" s="14" t="s">
        <v>75</v>
      </c>
      <c r="AY139" s="167" t="s">
        <v>110</v>
      </c>
    </row>
    <row r="140" spans="1:65" s="2" customFormat="1" ht="33" customHeight="1">
      <c r="A140" s="28"/>
      <c r="B140" s="147"/>
      <c r="C140" s="148" t="s">
        <v>136</v>
      </c>
      <c r="D140" s="148" t="s">
        <v>112</v>
      </c>
      <c r="E140" s="149" t="s">
        <v>137</v>
      </c>
      <c r="F140" s="150" t="s">
        <v>138</v>
      </c>
      <c r="G140" s="151" t="s">
        <v>115</v>
      </c>
      <c r="H140" s="184">
        <v>273</v>
      </c>
      <c r="I140" s="184"/>
      <c r="J140" s="184">
        <f>ROUND(I140*H140,2)</f>
        <v>0</v>
      </c>
      <c r="K140" s="152"/>
      <c r="L140" s="29"/>
      <c r="M140" s="153" t="s">
        <v>1</v>
      </c>
      <c r="N140" s="154" t="s">
        <v>35</v>
      </c>
      <c r="O140" s="155">
        <v>0</v>
      </c>
      <c r="P140" s="155">
        <f>O140*H140</f>
        <v>0</v>
      </c>
      <c r="Q140" s="155">
        <v>0</v>
      </c>
      <c r="R140" s="155">
        <f>Q140*H140</f>
        <v>0</v>
      </c>
      <c r="S140" s="155">
        <v>0</v>
      </c>
      <c r="T140" s="156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57" t="s">
        <v>116</v>
      </c>
      <c r="AT140" s="157" t="s">
        <v>112</v>
      </c>
      <c r="AU140" s="157" t="s">
        <v>81</v>
      </c>
      <c r="AY140" s="16" t="s">
        <v>110</v>
      </c>
      <c r="BE140" s="158">
        <f>IF(N140="základná",J140,0)</f>
        <v>0</v>
      </c>
      <c r="BF140" s="158">
        <f>IF(N140="znížená",J140,0)</f>
        <v>0</v>
      </c>
      <c r="BG140" s="158">
        <f>IF(N140="zákl. prenesená",J140,0)</f>
        <v>0</v>
      </c>
      <c r="BH140" s="158">
        <f>IF(N140="zníž. prenesená",J140,0)</f>
        <v>0</v>
      </c>
      <c r="BI140" s="158">
        <f>IF(N140="nulová",J140,0)</f>
        <v>0</v>
      </c>
      <c r="BJ140" s="16" t="s">
        <v>81</v>
      </c>
      <c r="BK140" s="158">
        <f>ROUND(I140*H140,2)</f>
        <v>0</v>
      </c>
      <c r="BL140" s="16" t="s">
        <v>116</v>
      </c>
      <c r="BM140" s="157" t="s">
        <v>139</v>
      </c>
    </row>
    <row r="141" spans="1:65" s="13" customFormat="1">
      <c r="B141" s="159"/>
      <c r="D141" s="160" t="s">
        <v>117</v>
      </c>
      <c r="E141" s="161" t="s">
        <v>1</v>
      </c>
      <c r="F141" s="162" t="s">
        <v>140</v>
      </c>
      <c r="H141" s="185">
        <v>145</v>
      </c>
      <c r="I141" s="185"/>
      <c r="J141" s="185"/>
      <c r="L141" s="159"/>
      <c r="M141" s="163"/>
      <c r="N141" s="164"/>
      <c r="O141" s="164"/>
      <c r="P141" s="164"/>
      <c r="Q141" s="164"/>
      <c r="R141" s="164"/>
      <c r="S141" s="164"/>
      <c r="T141" s="165"/>
      <c r="AT141" s="161" t="s">
        <v>117</v>
      </c>
      <c r="AU141" s="161" t="s">
        <v>81</v>
      </c>
      <c r="AV141" s="13" t="s">
        <v>81</v>
      </c>
      <c r="AW141" s="13" t="s">
        <v>26</v>
      </c>
      <c r="AX141" s="13" t="s">
        <v>69</v>
      </c>
      <c r="AY141" s="161" t="s">
        <v>110</v>
      </c>
    </row>
    <row r="142" spans="1:65" s="13" customFormat="1">
      <c r="B142" s="159"/>
      <c r="D142" s="160" t="s">
        <v>117</v>
      </c>
      <c r="E142" s="161" t="s">
        <v>1</v>
      </c>
      <c r="F142" s="162" t="s">
        <v>135</v>
      </c>
      <c r="H142" s="185">
        <v>30</v>
      </c>
      <c r="I142" s="185"/>
      <c r="J142" s="185"/>
      <c r="L142" s="159"/>
      <c r="M142" s="163"/>
      <c r="N142" s="164"/>
      <c r="O142" s="164"/>
      <c r="P142" s="164"/>
      <c r="Q142" s="164"/>
      <c r="R142" s="164"/>
      <c r="S142" s="164"/>
      <c r="T142" s="165"/>
      <c r="AT142" s="161" t="s">
        <v>117</v>
      </c>
      <c r="AU142" s="161" t="s">
        <v>81</v>
      </c>
      <c r="AV142" s="13" t="s">
        <v>81</v>
      </c>
      <c r="AW142" s="13" t="s">
        <v>26</v>
      </c>
      <c r="AX142" s="13" t="s">
        <v>69</v>
      </c>
      <c r="AY142" s="161" t="s">
        <v>110</v>
      </c>
    </row>
    <row r="143" spans="1:65" s="13" customFormat="1" ht="22.5">
      <c r="B143" s="159"/>
      <c r="D143" s="160" t="s">
        <v>117</v>
      </c>
      <c r="E143" s="161" t="s">
        <v>1</v>
      </c>
      <c r="F143" s="162" t="s">
        <v>141</v>
      </c>
      <c r="H143" s="185">
        <v>98</v>
      </c>
      <c r="I143" s="185"/>
      <c r="J143" s="185"/>
      <c r="L143" s="159"/>
      <c r="M143" s="163"/>
      <c r="N143" s="164"/>
      <c r="O143" s="164"/>
      <c r="P143" s="164"/>
      <c r="Q143" s="164"/>
      <c r="R143" s="164"/>
      <c r="S143" s="164"/>
      <c r="T143" s="165"/>
      <c r="AT143" s="161" t="s">
        <v>117</v>
      </c>
      <c r="AU143" s="161" t="s">
        <v>81</v>
      </c>
      <c r="AV143" s="13" t="s">
        <v>81</v>
      </c>
      <c r="AW143" s="13" t="s">
        <v>26</v>
      </c>
      <c r="AX143" s="13" t="s">
        <v>69</v>
      </c>
      <c r="AY143" s="161" t="s">
        <v>110</v>
      </c>
    </row>
    <row r="144" spans="1:65" s="14" customFormat="1">
      <c r="B144" s="166"/>
      <c r="D144" s="160" t="s">
        <v>117</v>
      </c>
      <c r="E144" s="167" t="s">
        <v>1</v>
      </c>
      <c r="F144" s="168" t="s">
        <v>121</v>
      </c>
      <c r="H144" s="186">
        <v>273</v>
      </c>
      <c r="I144" s="186"/>
      <c r="J144" s="186"/>
      <c r="L144" s="166"/>
      <c r="M144" s="169"/>
      <c r="N144" s="170"/>
      <c r="O144" s="170"/>
      <c r="P144" s="170"/>
      <c r="Q144" s="170"/>
      <c r="R144" s="170"/>
      <c r="S144" s="170"/>
      <c r="T144" s="171"/>
      <c r="AT144" s="167" t="s">
        <v>117</v>
      </c>
      <c r="AU144" s="167" t="s">
        <v>81</v>
      </c>
      <c r="AV144" s="14" t="s">
        <v>116</v>
      </c>
      <c r="AW144" s="14" t="s">
        <v>26</v>
      </c>
      <c r="AX144" s="14" t="s">
        <v>75</v>
      </c>
      <c r="AY144" s="167" t="s">
        <v>110</v>
      </c>
    </row>
    <row r="145" spans="1:65" s="2" customFormat="1" ht="16.5" customHeight="1">
      <c r="A145" s="28"/>
      <c r="B145" s="147"/>
      <c r="C145" s="148" t="s">
        <v>130</v>
      </c>
      <c r="D145" s="148" t="s">
        <v>112</v>
      </c>
      <c r="E145" s="149" t="s">
        <v>142</v>
      </c>
      <c r="F145" s="150" t="s">
        <v>143</v>
      </c>
      <c r="G145" s="151" t="s">
        <v>144</v>
      </c>
      <c r="H145" s="184">
        <v>49.41</v>
      </c>
      <c r="I145" s="184"/>
      <c r="J145" s="184">
        <f>ROUND(I145*H145,2)</f>
        <v>0</v>
      </c>
      <c r="K145" s="152"/>
      <c r="L145" s="29"/>
      <c r="M145" s="153" t="s">
        <v>1</v>
      </c>
      <c r="N145" s="154" t="s">
        <v>35</v>
      </c>
      <c r="O145" s="155">
        <v>0</v>
      </c>
      <c r="P145" s="155">
        <f>O145*H145</f>
        <v>0</v>
      </c>
      <c r="Q145" s="155">
        <v>0</v>
      </c>
      <c r="R145" s="155">
        <f>Q145*H145</f>
        <v>0</v>
      </c>
      <c r="S145" s="155">
        <v>0</v>
      </c>
      <c r="T145" s="156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57" t="s">
        <v>116</v>
      </c>
      <c r="AT145" s="157" t="s">
        <v>112</v>
      </c>
      <c r="AU145" s="157" t="s">
        <v>81</v>
      </c>
      <c r="AY145" s="16" t="s">
        <v>110</v>
      </c>
      <c r="BE145" s="158">
        <f>IF(N145="základná",J145,0)</f>
        <v>0</v>
      </c>
      <c r="BF145" s="158">
        <f>IF(N145="znížená",J145,0)</f>
        <v>0</v>
      </c>
      <c r="BG145" s="158">
        <f>IF(N145="zákl. prenesená",J145,0)</f>
        <v>0</v>
      </c>
      <c r="BH145" s="158">
        <f>IF(N145="zníž. prenesená",J145,0)</f>
        <v>0</v>
      </c>
      <c r="BI145" s="158">
        <f>IF(N145="nulová",J145,0)</f>
        <v>0</v>
      </c>
      <c r="BJ145" s="16" t="s">
        <v>81</v>
      </c>
      <c r="BK145" s="158">
        <f>ROUND(I145*H145,2)</f>
        <v>0</v>
      </c>
      <c r="BL145" s="16" t="s">
        <v>116</v>
      </c>
      <c r="BM145" s="157" t="s">
        <v>145</v>
      </c>
    </row>
    <row r="146" spans="1:65" s="13" customFormat="1">
      <c r="B146" s="159"/>
      <c r="D146" s="160" t="s">
        <v>117</v>
      </c>
      <c r="E146" s="161" t="s">
        <v>1</v>
      </c>
      <c r="F146" s="162" t="s">
        <v>146</v>
      </c>
      <c r="H146" s="185">
        <v>49.412999999999997</v>
      </c>
      <c r="I146" s="185"/>
      <c r="J146" s="185"/>
      <c r="L146" s="159"/>
      <c r="M146" s="163"/>
      <c r="N146" s="164"/>
      <c r="O146" s="164"/>
      <c r="P146" s="164"/>
      <c r="Q146" s="164"/>
      <c r="R146" s="164"/>
      <c r="S146" s="164"/>
      <c r="T146" s="165"/>
      <c r="AT146" s="161" t="s">
        <v>117</v>
      </c>
      <c r="AU146" s="161" t="s">
        <v>81</v>
      </c>
      <c r="AV146" s="13" t="s">
        <v>81</v>
      </c>
      <c r="AW146" s="13" t="s">
        <v>26</v>
      </c>
      <c r="AX146" s="13" t="s">
        <v>69</v>
      </c>
      <c r="AY146" s="161" t="s">
        <v>110</v>
      </c>
    </row>
    <row r="147" spans="1:65" s="14" customFormat="1">
      <c r="B147" s="166"/>
      <c r="D147" s="160" t="s">
        <v>117</v>
      </c>
      <c r="E147" s="167" t="s">
        <v>1</v>
      </c>
      <c r="F147" s="168" t="s">
        <v>126</v>
      </c>
      <c r="H147" s="186">
        <v>49.412999999999997</v>
      </c>
      <c r="I147" s="186"/>
      <c r="J147" s="186"/>
      <c r="L147" s="166"/>
      <c r="M147" s="169"/>
      <c r="N147" s="170"/>
      <c r="O147" s="170"/>
      <c r="P147" s="170"/>
      <c r="Q147" s="170"/>
      <c r="R147" s="170"/>
      <c r="S147" s="170"/>
      <c r="T147" s="171"/>
      <c r="AT147" s="167" t="s">
        <v>117</v>
      </c>
      <c r="AU147" s="167" t="s">
        <v>81</v>
      </c>
      <c r="AV147" s="14" t="s">
        <v>116</v>
      </c>
      <c r="AW147" s="14" t="s">
        <v>26</v>
      </c>
      <c r="AX147" s="14" t="s">
        <v>75</v>
      </c>
      <c r="AY147" s="167" t="s">
        <v>110</v>
      </c>
    </row>
    <row r="148" spans="1:65" s="2" customFormat="1" ht="16.5" customHeight="1">
      <c r="A148" s="28"/>
      <c r="B148" s="147"/>
      <c r="C148" s="148" t="s">
        <v>147</v>
      </c>
      <c r="D148" s="148" t="s">
        <v>112</v>
      </c>
      <c r="E148" s="149" t="s">
        <v>148</v>
      </c>
      <c r="F148" s="150" t="s">
        <v>149</v>
      </c>
      <c r="G148" s="151" t="s">
        <v>144</v>
      </c>
      <c r="H148" s="184">
        <v>4.17</v>
      </c>
      <c r="I148" s="184"/>
      <c r="J148" s="184">
        <f>ROUND(I148*H148,2)</f>
        <v>0</v>
      </c>
      <c r="K148" s="152"/>
      <c r="L148" s="29"/>
      <c r="M148" s="153" t="s">
        <v>1</v>
      </c>
      <c r="N148" s="154" t="s">
        <v>35</v>
      </c>
      <c r="O148" s="155">
        <v>0</v>
      </c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57" t="s">
        <v>116</v>
      </c>
      <c r="AT148" s="157" t="s">
        <v>112</v>
      </c>
      <c r="AU148" s="157" t="s">
        <v>81</v>
      </c>
      <c r="AY148" s="16" t="s">
        <v>110</v>
      </c>
      <c r="BE148" s="158">
        <f>IF(N148="základná",J148,0)</f>
        <v>0</v>
      </c>
      <c r="BF148" s="158">
        <f>IF(N148="znížená",J148,0)</f>
        <v>0</v>
      </c>
      <c r="BG148" s="158">
        <f>IF(N148="zákl. prenesená",J148,0)</f>
        <v>0</v>
      </c>
      <c r="BH148" s="158">
        <f>IF(N148="zníž. prenesená",J148,0)</f>
        <v>0</v>
      </c>
      <c r="BI148" s="158">
        <f>IF(N148="nulová",J148,0)</f>
        <v>0</v>
      </c>
      <c r="BJ148" s="16" t="s">
        <v>81</v>
      </c>
      <c r="BK148" s="158">
        <f>ROUND(I148*H148,2)</f>
        <v>0</v>
      </c>
      <c r="BL148" s="16" t="s">
        <v>116</v>
      </c>
      <c r="BM148" s="157" t="s">
        <v>150</v>
      </c>
    </row>
    <row r="149" spans="1:65" s="13" customFormat="1">
      <c r="B149" s="159"/>
      <c r="D149" s="160" t="s">
        <v>117</v>
      </c>
      <c r="E149" s="161" t="s">
        <v>1</v>
      </c>
      <c r="F149" s="162" t="s">
        <v>151</v>
      </c>
      <c r="H149" s="185">
        <v>3.43</v>
      </c>
      <c r="I149" s="185"/>
      <c r="J149" s="185"/>
      <c r="L149" s="159"/>
      <c r="M149" s="163"/>
      <c r="N149" s="164"/>
      <c r="O149" s="164"/>
      <c r="P149" s="164"/>
      <c r="Q149" s="164"/>
      <c r="R149" s="164"/>
      <c r="S149" s="164"/>
      <c r="T149" s="165"/>
      <c r="AT149" s="161" t="s">
        <v>117</v>
      </c>
      <c r="AU149" s="161" t="s">
        <v>81</v>
      </c>
      <c r="AV149" s="13" t="s">
        <v>81</v>
      </c>
      <c r="AW149" s="13" t="s">
        <v>26</v>
      </c>
      <c r="AX149" s="13" t="s">
        <v>69</v>
      </c>
      <c r="AY149" s="161" t="s">
        <v>110</v>
      </c>
    </row>
    <row r="150" spans="1:65" s="13" customFormat="1">
      <c r="B150" s="159"/>
      <c r="D150" s="160" t="s">
        <v>117</v>
      </c>
      <c r="E150" s="161" t="s">
        <v>1</v>
      </c>
      <c r="F150" s="162" t="s">
        <v>152</v>
      </c>
      <c r="H150" s="185">
        <v>0.73799999999999999</v>
      </c>
      <c r="I150" s="185"/>
      <c r="J150" s="185"/>
      <c r="L150" s="159"/>
      <c r="M150" s="163"/>
      <c r="N150" s="164"/>
      <c r="O150" s="164"/>
      <c r="P150" s="164"/>
      <c r="Q150" s="164"/>
      <c r="R150" s="164"/>
      <c r="S150" s="164"/>
      <c r="T150" s="165"/>
      <c r="AT150" s="161" t="s">
        <v>117</v>
      </c>
      <c r="AU150" s="161" t="s">
        <v>81</v>
      </c>
      <c r="AV150" s="13" t="s">
        <v>81</v>
      </c>
      <c r="AW150" s="13" t="s">
        <v>26</v>
      </c>
      <c r="AX150" s="13" t="s">
        <v>69</v>
      </c>
      <c r="AY150" s="161" t="s">
        <v>110</v>
      </c>
    </row>
    <row r="151" spans="1:65" s="14" customFormat="1">
      <c r="B151" s="166"/>
      <c r="D151" s="160" t="s">
        <v>117</v>
      </c>
      <c r="E151" s="167" t="s">
        <v>1</v>
      </c>
      <c r="F151" s="168" t="s">
        <v>121</v>
      </c>
      <c r="H151" s="186">
        <v>4.1680000000000001</v>
      </c>
      <c r="I151" s="186"/>
      <c r="J151" s="186"/>
      <c r="L151" s="166"/>
      <c r="M151" s="169"/>
      <c r="N151" s="170"/>
      <c r="O151" s="170"/>
      <c r="P151" s="170"/>
      <c r="Q151" s="170"/>
      <c r="R151" s="170"/>
      <c r="S151" s="170"/>
      <c r="T151" s="171"/>
      <c r="AT151" s="167" t="s">
        <v>117</v>
      </c>
      <c r="AU151" s="167" t="s">
        <v>81</v>
      </c>
      <c r="AV151" s="14" t="s">
        <v>116</v>
      </c>
      <c r="AW151" s="14" t="s">
        <v>26</v>
      </c>
      <c r="AX151" s="14" t="s">
        <v>75</v>
      </c>
      <c r="AY151" s="167" t="s">
        <v>110</v>
      </c>
    </row>
    <row r="152" spans="1:65" s="2" customFormat="1" ht="16.5" customHeight="1">
      <c r="A152" s="28"/>
      <c r="B152" s="147"/>
      <c r="C152" s="148" t="s">
        <v>134</v>
      </c>
      <c r="D152" s="148" t="s">
        <v>112</v>
      </c>
      <c r="E152" s="149" t="s">
        <v>153</v>
      </c>
      <c r="F152" s="150" t="s">
        <v>154</v>
      </c>
      <c r="G152" s="151" t="s">
        <v>144</v>
      </c>
      <c r="H152" s="184">
        <v>93.4</v>
      </c>
      <c r="I152" s="184"/>
      <c r="J152" s="184">
        <f>ROUND(I152*H152,2)</f>
        <v>0</v>
      </c>
      <c r="K152" s="152"/>
      <c r="L152" s="29"/>
      <c r="M152" s="153" t="s">
        <v>1</v>
      </c>
      <c r="N152" s="154" t="s">
        <v>35</v>
      </c>
      <c r="O152" s="155">
        <v>0</v>
      </c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57" t="s">
        <v>116</v>
      </c>
      <c r="AT152" s="157" t="s">
        <v>112</v>
      </c>
      <c r="AU152" s="157" t="s">
        <v>81</v>
      </c>
      <c r="AY152" s="16" t="s">
        <v>110</v>
      </c>
      <c r="BE152" s="158">
        <f>IF(N152="základná",J152,0)</f>
        <v>0</v>
      </c>
      <c r="BF152" s="158">
        <f>IF(N152="znížená",J152,0)</f>
        <v>0</v>
      </c>
      <c r="BG152" s="158">
        <f>IF(N152="zákl. prenesená",J152,0)</f>
        <v>0</v>
      </c>
      <c r="BH152" s="158">
        <f>IF(N152="zníž. prenesená",J152,0)</f>
        <v>0</v>
      </c>
      <c r="BI152" s="158">
        <f>IF(N152="nulová",J152,0)</f>
        <v>0</v>
      </c>
      <c r="BJ152" s="16" t="s">
        <v>81</v>
      </c>
      <c r="BK152" s="158">
        <f>ROUND(I152*H152,2)</f>
        <v>0</v>
      </c>
      <c r="BL152" s="16" t="s">
        <v>116</v>
      </c>
      <c r="BM152" s="157" t="s">
        <v>155</v>
      </c>
    </row>
    <row r="153" spans="1:65" s="13" customFormat="1">
      <c r="B153" s="159"/>
      <c r="D153" s="160" t="s">
        <v>117</v>
      </c>
      <c r="E153" s="161" t="s">
        <v>1</v>
      </c>
      <c r="F153" s="162" t="s">
        <v>156</v>
      </c>
      <c r="H153" s="185">
        <v>61.424999999999997</v>
      </c>
      <c r="I153" s="185"/>
      <c r="J153" s="185"/>
      <c r="L153" s="159"/>
      <c r="M153" s="163"/>
      <c r="N153" s="164"/>
      <c r="O153" s="164"/>
      <c r="P153" s="164"/>
      <c r="Q153" s="164"/>
      <c r="R153" s="164"/>
      <c r="S153" s="164"/>
      <c r="T153" s="165"/>
      <c r="AT153" s="161" t="s">
        <v>117</v>
      </c>
      <c r="AU153" s="161" t="s">
        <v>81</v>
      </c>
      <c r="AV153" s="13" t="s">
        <v>81</v>
      </c>
      <c r="AW153" s="13" t="s">
        <v>26</v>
      </c>
      <c r="AX153" s="13" t="s">
        <v>69</v>
      </c>
      <c r="AY153" s="161" t="s">
        <v>110</v>
      </c>
    </row>
    <row r="154" spans="1:65" s="13" customFormat="1">
      <c r="B154" s="159"/>
      <c r="D154" s="160" t="s">
        <v>117</v>
      </c>
      <c r="E154" s="161" t="s">
        <v>1</v>
      </c>
      <c r="F154" s="162" t="s">
        <v>157</v>
      </c>
      <c r="H154" s="185">
        <v>31.975000000000001</v>
      </c>
      <c r="I154" s="185"/>
      <c r="J154" s="185"/>
      <c r="L154" s="159"/>
      <c r="M154" s="163"/>
      <c r="N154" s="164"/>
      <c r="O154" s="164"/>
      <c r="P154" s="164"/>
      <c r="Q154" s="164"/>
      <c r="R154" s="164"/>
      <c r="S154" s="164"/>
      <c r="T154" s="165"/>
      <c r="AT154" s="161" t="s">
        <v>117</v>
      </c>
      <c r="AU154" s="161" t="s">
        <v>81</v>
      </c>
      <c r="AV154" s="13" t="s">
        <v>81</v>
      </c>
      <c r="AW154" s="13" t="s">
        <v>26</v>
      </c>
      <c r="AX154" s="13" t="s">
        <v>69</v>
      </c>
      <c r="AY154" s="161" t="s">
        <v>110</v>
      </c>
    </row>
    <row r="155" spans="1:65" s="14" customFormat="1">
      <c r="B155" s="166"/>
      <c r="D155" s="160" t="s">
        <v>117</v>
      </c>
      <c r="E155" s="167" t="s">
        <v>1</v>
      </c>
      <c r="F155" s="168" t="s">
        <v>121</v>
      </c>
      <c r="H155" s="186">
        <v>93.4</v>
      </c>
      <c r="I155" s="186"/>
      <c r="J155" s="186"/>
      <c r="L155" s="166"/>
      <c r="M155" s="169"/>
      <c r="N155" s="170"/>
      <c r="O155" s="170"/>
      <c r="P155" s="170"/>
      <c r="Q155" s="170"/>
      <c r="R155" s="170"/>
      <c r="S155" s="170"/>
      <c r="T155" s="171"/>
      <c r="AT155" s="167" t="s">
        <v>117</v>
      </c>
      <c r="AU155" s="167" t="s">
        <v>81</v>
      </c>
      <c r="AV155" s="14" t="s">
        <v>116</v>
      </c>
      <c r="AW155" s="14" t="s">
        <v>26</v>
      </c>
      <c r="AX155" s="14" t="s">
        <v>75</v>
      </c>
      <c r="AY155" s="167" t="s">
        <v>110</v>
      </c>
    </row>
    <row r="156" spans="1:65" s="2" customFormat="1" ht="16.5" customHeight="1">
      <c r="A156" s="28"/>
      <c r="B156" s="147"/>
      <c r="C156" s="148" t="s">
        <v>158</v>
      </c>
      <c r="D156" s="148" t="s">
        <v>112</v>
      </c>
      <c r="E156" s="149" t="s">
        <v>159</v>
      </c>
      <c r="F156" s="150" t="s">
        <v>160</v>
      </c>
      <c r="G156" s="151" t="s">
        <v>144</v>
      </c>
      <c r="H156" s="184">
        <v>7.05</v>
      </c>
      <c r="I156" s="184"/>
      <c r="J156" s="184">
        <f>ROUND(I156*H156,2)</f>
        <v>0</v>
      </c>
      <c r="K156" s="152"/>
      <c r="L156" s="29"/>
      <c r="M156" s="153" t="s">
        <v>1</v>
      </c>
      <c r="N156" s="154" t="s">
        <v>35</v>
      </c>
      <c r="O156" s="155">
        <v>0</v>
      </c>
      <c r="P156" s="155">
        <f>O156*H156</f>
        <v>0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57" t="s">
        <v>116</v>
      </c>
      <c r="AT156" s="157" t="s">
        <v>112</v>
      </c>
      <c r="AU156" s="157" t="s">
        <v>81</v>
      </c>
      <c r="AY156" s="16" t="s">
        <v>110</v>
      </c>
      <c r="BE156" s="158">
        <f>IF(N156="základná",J156,0)</f>
        <v>0</v>
      </c>
      <c r="BF156" s="158">
        <f>IF(N156="znížená",J156,0)</f>
        <v>0</v>
      </c>
      <c r="BG156" s="158">
        <f>IF(N156="zákl. prenesená",J156,0)</f>
        <v>0</v>
      </c>
      <c r="BH156" s="158">
        <f>IF(N156="zníž. prenesená",J156,0)</f>
        <v>0</v>
      </c>
      <c r="BI156" s="158">
        <f>IF(N156="nulová",J156,0)</f>
        <v>0</v>
      </c>
      <c r="BJ156" s="16" t="s">
        <v>81</v>
      </c>
      <c r="BK156" s="158">
        <f>ROUND(I156*H156,2)</f>
        <v>0</v>
      </c>
      <c r="BL156" s="16" t="s">
        <v>116</v>
      </c>
      <c r="BM156" s="157" t="s">
        <v>161</v>
      </c>
    </row>
    <row r="157" spans="1:65" s="13" customFormat="1">
      <c r="B157" s="159"/>
      <c r="D157" s="160" t="s">
        <v>117</v>
      </c>
      <c r="E157" s="161" t="s">
        <v>1</v>
      </c>
      <c r="F157" s="162" t="s">
        <v>162</v>
      </c>
      <c r="H157" s="185">
        <v>7.05</v>
      </c>
      <c r="I157" s="185"/>
      <c r="J157" s="185"/>
      <c r="L157" s="159"/>
      <c r="M157" s="163"/>
      <c r="N157" s="164"/>
      <c r="O157" s="164"/>
      <c r="P157" s="164"/>
      <c r="Q157" s="164"/>
      <c r="R157" s="164"/>
      <c r="S157" s="164"/>
      <c r="T157" s="165"/>
      <c r="AT157" s="161" t="s">
        <v>117</v>
      </c>
      <c r="AU157" s="161" t="s">
        <v>81</v>
      </c>
      <c r="AV157" s="13" t="s">
        <v>81</v>
      </c>
      <c r="AW157" s="13" t="s">
        <v>26</v>
      </c>
      <c r="AX157" s="13" t="s">
        <v>69</v>
      </c>
      <c r="AY157" s="161" t="s">
        <v>110</v>
      </c>
    </row>
    <row r="158" spans="1:65" s="14" customFormat="1">
      <c r="B158" s="166"/>
      <c r="D158" s="160" t="s">
        <v>117</v>
      </c>
      <c r="E158" s="167" t="s">
        <v>1</v>
      </c>
      <c r="F158" s="168" t="s">
        <v>126</v>
      </c>
      <c r="H158" s="186">
        <v>7.05</v>
      </c>
      <c r="I158" s="186"/>
      <c r="J158" s="186"/>
      <c r="L158" s="166"/>
      <c r="M158" s="169"/>
      <c r="N158" s="170"/>
      <c r="O158" s="170"/>
      <c r="P158" s="170"/>
      <c r="Q158" s="170"/>
      <c r="R158" s="170"/>
      <c r="S158" s="170"/>
      <c r="T158" s="171"/>
      <c r="AT158" s="167" t="s">
        <v>117</v>
      </c>
      <c r="AU158" s="167" t="s">
        <v>81</v>
      </c>
      <c r="AV158" s="14" t="s">
        <v>116</v>
      </c>
      <c r="AW158" s="14" t="s">
        <v>26</v>
      </c>
      <c r="AX158" s="14" t="s">
        <v>75</v>
      </c>
      <c r="AY158" s="167" t="s">
        <v>110</v>
      </c>
    </row>
    <row r="159" spans="1:65" s="2" customFormat="1" ht="37.9" customHeight="1">
      <c r="A159" s="28"/>
      <c r="B159" s="147"/>
      <c r="C159" s="172" t="s">
        <v>139</v>
      </c>
      <c r="D159" s="172" t="s">
        <v>163</v>
      </c>
      <c r="E159" s="173" t="s">
        <v>164</v>
      </c>
      <c r="F159" s="174" t="s">
        <v>210</v>
      </c>
      <c r="G159" s="175" t="s">
        <v>144</v>
      </c>
      <c r="H159" s="187">
        <v>146.97999999999999</v>
      </c>
      <c r="I159" s="187"/>
      <c r="J159" s="187">
        <f>ROUND(I159*H159,2)</f>
        <v>0</v>
      </c>
      <c r="K159" s="176"/>
      <c r="L159" s="177"/>
      <c r="M159" s="178" t="s">
        <v>1</v>
      </c>
      <c r="N159" s="179" t="s">
        <v>35</v>
      </c>
      <c r="O159" s="155">
        <v>0</v>
      </c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57" t="s">
        <v>134</v>
      </c>
      <c r="AT159" s="157" t="s">
        <v>163</v>
      </c>
      <c r="AU159" s="157" t="s">
        <v>81</v>
      </c>
      <c r="AY159" s="16" t="s">
        <v>110</v>
      </c>
      <c r="BE159" s="158">
        <f>IF(N159="základná",J159,0)</f>
        <v>0</v>
      </c>
      <c r="BF159" s="158">
        <f>IF(N159="znížená",J159,0)</f>
        <v>0</v>
      </c>
      <c r="BG159" s="158">
        <f>IF(N159="zákl. prenesená",J159,0)</f>
        <v>0</v>
      </c>
      <c r="BH159" s="158">
        <f>IF(N159="zníž. prenesená",J159,0)</f>
        <v>0</v>
      </c>
      <c r="BI159" s="158">
        <f>IF(N159="nulová",J159,0)</f>
        <v>0</v>
      </c>
      <c r="BJ159" s="16" t="s">
        <v>81</v>
      </c>
      <c r="BK159" s="158">
        <f>ROUND(I159*H159,2)</f>
        <v>0</v>
      </c>
      <c r="BL159" s="16" t="s">
        <v>116</v>
      </c>
      <c r="BM159" s="157" t="s">
        <v>7</v>
      </c>
    </row>
    <row r="160" spans="1:65" s="2" customFormat="1" ht="21.75" customHeight="1">
      <c r="A160" s="28"/>
      <c r="B160" s="147"/>
      <c r="C160" s="172" t="s">
        <v>165</v>
      </c>
      <c r="D160" s="172" t="s">
        <v>163</v>
      </c>
      <c r="E160" s="173" t="s">
        <v>166</v>
      </c>
      <c r="F160" s="174" t="s">
        <v>211</v>
      </c>
      <c r="G160" s="175" t="s">
        <v>144</v>
      </c>
      <c r="H160" s="187">
        <v>7.05</v>
      </c>
      <c r="I160" s="187"/>
      <c r="J160" s="187">
        <f>ROUND(I160*H160,2)</f>
        <v>0</v>
      </c>
      <c r="K160" s="176"/>
      <c r="L160" s="177"/>
      <c r="M160" s="178" t="s">
        <v>1</v>
      </c>
      <c r="N160" s="179" t="s">
        <v>35</v>
      </c>
      <c r="O160" s="155">
        <v>0</v>
      </c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57" t="s">
        <v>134</v>
      </c>
      <c r="AT160" s="157" t="s">
        <v>163</v>
      </c>
      <c r="AU160" s="157" t="s">
        <v>81</v>
      </c>
      <c r="AY160" s="16" t="s">
        <v>110</v>
      </c>
      <c r="BE160" s="158">
        <f>IF(N160="základná",J160,0)</f>
        <v>0</v>
      </c>
      <c r="BF160" s="158">
        <f>IF(N160="znížená",J160,0)</f>
        <v>0</v>
      </c>
      <c r="BG160" s="158">
        <f>IF(N160="zákl. prenesená",J160,0)</f>
        <v>0</v>
      </c>
      <c r="BH160" s="158">
        <f>IF(N160="zníž. prenesená",J160,0)</f>
        <v>0</v>
      </c>
      <c r="BI160" s="158">
        <f>IF(N160="nulová",J160,0)</f>
        <v>0</v>
      </c>
      <c r="BJ160" s="16" t="s">
        <v>81</v>
      </c>
      <c r="BK160" s="158">
        <f>ROUND(I160*H160,2)</f>
        <v>0</v>
      </c>
      <c r="BL160" s="16" t="s">
        <v>116</v>
      </c>
      <c r="BM160" s="157" t="s">
        <v>167</v>
      </c>
    </row>
    <row r="161" spans="1:65" s="12" customFormat="1" ht="22.9" customHeight="1">
      <c r="B161" s="135"/>
      <c r="D161" s="136" t="s">
        <v>68</v>
      </c>
      <c r="E161" s="145" t="s">
        <v>158</v>
      </c>
      <c r="F161" s="145" t="s">
        <v>168</v>
      </c>
      <c r="H161" s="188"/>
      <c r="I161" s="188"/>
      <c r="J161" s="189">
        <f>BK161</f>
        <v>0</v>
      </c>
      <c r="L161" s="135"/>
      <c r="M161" s="139"/>
      <c r="N161" s="140"/>
      <c r="O161" s="140"/>
      <c r="P161" s="141">
        <f>SUM(P162:P186)</f>
        <v>0</v>
      </c>
      <c r="Q161" s="140"/>
      <c r="R161" s="141">
        <f>SUM(R162:R186)</f>
        <v>0</v>
      </c>
      <c r="S161" s="140"/>
      <c r="T161" s="142">
        <f>SUM(T162:T186)</f>
        <v>0</v>
      </c>
      <c r="AR161" s="136" t="s">
        <v>75</v>
      </c>
      <c r="AT161" s="143" t="s">
        <v>68</v>
      </c>
      <c r="AU161" s="143" t="s">
        <v>75</v>
      </c>
      <c r="AY161" s="136" t="s">
        <v>110</v>
      </c>
      <c r="BK161" s="144">
        <f>SUM(BK162:BK186)</f>
        <v>0</v>
      </c>
    </row>
    <row r="162" spans="1:65" s="2" customFormat="1" ht="16.5" customHeight="1">
      <c r="A162" s="28"/>
      <c r="B162" s="147"/>
      <c r="C162" s="148" t="s">
        <v>169</v>
      </c>
      <c r="D162" s="148" t="s">
        <v>112</v>
      </c>
      <c r="E162" s="149" t="s">
        <v>170</v>
      </c>
      <c r="F162" s="150" t="s">
        <v>171</v>
      </c>
      <c r="G162" s="151" t="s">
        <v>172</v>
      </c>
      <c r="H162" s="184">
        <v>1</v>
      </c>
      <c r="I162" s="184"/>
      <c r="J162" s="184">
        <f>ROUND(I162*H162,2)</f>
        <v>0</v>
      </c>
      <c r="K162" s="152"/>
      <c r="L162" s="29"/>
      <c r="M162" s="153" t="s">
        <v>1</v>
      </c>
      <c r="N162" s="154" t="s">
        <v>35</v>
      </c>
      <c r="O162" s="155">
        <v>0</v>
      </c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57" t="s">
        <v>116</v>
      </c>
      <c r="AT162" s="157" t="s">
        <v>112</v>
      </c>
      <c r="AU162" s="157" t="s">
        <v>81</v>
      </c>
      <c r="AY162" s="16" t="s">
        <v>110</v>
      </c>
      <c r="BE162" s="158">
        <f>IF(N162="základná",J162,0)</f>
        <v>0</v>
      </c>
      <c r="BF162" s="158">
        <f>IF(N162="znížená",J162,0)</f>
        <v>0</v>
      </c>
      <c r="BG162" s="158">
        <f>IF(N162="zákl. prenesená",J162,0)</f>
        <v>0</v>
      </c>
      <c r="BH162" s="158">
        <f>IF(N162="zníž. prenesená",J162,0)</f>
        <v>0</v>
      </c>
      <c r="BI162" s="158">
        <f>IF(N162="nulová",J162,0)</f>
        <v>0</v>
      </c>
      <c r="BJ162" s="16" t="s">
        <v>81</v>
      </c>
      <c r="BK162" s="158">
        <f>ROUND(I162*H162,2)</f>
        <v>0</v>
      </c>
      <c r="BL162" s="16" t="s">
        <v>116</v>
      </c>
      <c r="BM162" s="157" t="s">
        <v>173</v>
      </c>
    </row>
    <row r="163" spans="1:65" s="2" customFormat="1" ht="24.2" customHeight="1">
      <c r="A163" s="28"/>
      <c r="B163" s="147"/>
      <c r="C163" s="148" t="s">
        <v>145</v>
      </c>
      <c r="D163" s="148" t="s">
        <v>112</v>
      </c>
      <c r="E163" s="149" t="s">
        <v>174</v>
      </c>
      <c r="F163" s="150" t="s">
        <v>175</v>
      </c>
      <c r="G163" s="151" t="s">
        <v>124</v>
      </c>
      <c r="H163" s="184">
        <v>98</v>
      </c>
      <c r="I163" s="184"/>
      <c r="J163" s="184">
        <f>ROUND(I163*H163,2)</f>
        <v>0</v>
      </c>
      <c r="K163" s="152"/>
      <c r="L163" s="29"/>
      <c r="M163" s="153" t="s">
        <v>1</v>
      </c>
      <c r="N163" s="154" t="s">
        <v>35</v>
      </c>
      <c r="O163" s="155">
        <v>0</v>
      </c>
      <c r="P163" s="155">
        <f>O163*H163</f>
        <v>0</v>
      </c>
      <c r="Q163" s="155">
        <v>0</v>
      </c>
      <c r="R163" s="155">
        <f>Q163*H163</f>
        <v>0</v>
      </c>
      <c r="S163" s="155">
        <v>0</v>
      </c>
      <c r="T163" s="156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57" t="s">
        <v>116</v>
      </c>
      <c r="AT163" s="157" t="s">
        <v>112</v>
      </c>
      <c r="AU163" s="157" t="s">
        <v>81</v>
      </c>
      <c r="AY163" s="16" t="s">
        <v>110</v>
      </c>
      <c r="BE163" s="158">
        <f>IF(N163="základná",J163,0)</f>
        <v>0</v>
      </c>
      <c r="BF163" s="158">
        <f>IF(N163="znížená",J163,0)</f>
        <v>0</v>
      </c>
      <c r="BG163" s="158">
        <f>IF(N163="zákl. prenesená",J163,0)</f>
        <v>0</v>
      </c>
      <c r="BH163" s="158">
        <f>IF(N163="zníž. prenesená",J163,0)</f>
        <v>0</v>
      </c>
      <c r="BI163" s="158">
        <f>IF(N163="nulová",J163,0)</f>
        <v>0</v>
      </c>
      <c r="BJ163" s="16" t="s">
        <v>81</v>
      </c>
      <c r="BK163" s="158">
        <f>ROUND(I163*H163,2)</f>
        <v>0</v>
      </c>
      <c r="BL163" s="16" t="s">
        <v>116</v>
      </c>
      <c r="BM163" s="157" t="s">
        <v>176</v>
      </c>
    </row>
    <row r="164" spans="1:65" s="2" customFormat="1" ht="24.2" customHeight="1">
      <c r="A164" s="28"/>
      <c r="B164" s="147"/>
      <c r="C164" s="148" t="s">
        <v>177</v>
      </c>
      <c r="D164" s="148" t="s">
        <v>112</v>
      </c>
      <c r="E164" s="149" t="s">
        <v>178</v>
      </c>
      <c r="F164" s="150" t="s">
        <v>179</v>
      </c>
      <c r="G164" s="151" t="s">
        <v>172</v>
      </c>
      <c r="H164" s="184">
        <v>9</v>
      </c>
      <c r="I164" s="184"/>
      <c r="J164" s="184">
        <f>ROUND(I164*H164,2)</f>
        <v>0</v>
      </c>
      <c r="K164" s="152"/>
      <c r="L164" s="29"/>
      <c r="M164" s="153" t="s">
        <v>1</v>
      </c>
      <c r="N164" s="154" t="s">
        <v>35</v>
      </c>
      <c r="O164" s="155">
        <v>0</v>
      </c>
      <c r="P164" s="155">
        <f>O164*H164</f>
        <v>0</v>
      </c>
      <c r="Q164" s="155">
        <v>0</v>
      </c>
      <c r="R164" s="155">
        <f>Q164*H164</f>
        <v>0</v>
      </c>
      <c r="S164" s="155">
        <v>0</v>
      </c>
      <c r="T164" s="156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57" t="s">
        <v>116</v>
      </c>
      <c r="AT164" s="157" t="s">
        <v>112</v>
      </c>
      <c r="AU164" s="157" t="s">
        <v>81</v>
      </c>
      <c r="AY164" s="16" t="s">
        <v>110</v>
      </c>
      <c r="BE164" s="158">
        <f>IF(N164="základná",J164,0)</f>
        <v>0</v>
      </c>
      <c r="BF164" s="158">
        <f>IF(N164="znížená",J164,0)</f>
        <v>0</v>
      </c>
      <c r="BG164" s="158">
        <f>IF(N164="zákl. prenesená",J164,0)</f>
        <v>0</v>
      </c>
      <c r="BH164" s="158">
        <f>IF(N164="zníž. prenesená",J164,0)</f>
        <v>0</v>
      </c>
      <c r="BI164" s="158">
        <f>IF(N164="nulová",J164,0)</f>
        <v>0</v>
      </c>
      <c r="BJ164" s="16" t="s">
        <v>81</v>
      </c>
      <c r="BK164" s="158">
        <f>ROUND(I164*H164,2)</f>
        <v>0</v>
      </c>
      <c r="BL164" s="16" t="s">
        <v>116</v>
      </c>
      <c r="BM164" s="157" t="s">
        <v>180</v>
      </c>
    </row>
    <row r="165" spans="1:65" s="2" customFormat="1" ht="24.2" customHeight="1">
      <c r="A165" s="28"/>
      <c r="B165" s="147"/>
      <c r="C165" s="148" t="s">
        <v>150</v>
      </c>
      <c r="D165" s="148" t="s">
        <v>112</v>
      </c>
      <c r="E165" s="149" t="s">
        <v>181</v>
      </c>
      <c r="F165" s="150" t="s">
        <v>182</v>
      </c>
      <c r="G165" s="151" t="s">
        <v>115</v>
      </c>
      <c r="H165" s="184">
        <v>76</v>
      </c>
      <c r="I165" s="184"/>
      <c r="J165" s="184">
        <f>ROUND(I165*H165,2)</f>
        <v>0</v>
      </c>
      <c r="K165" s="152"/>
      <c r="L165" s="29"/>
      <c r="M165" s="153" t="s">
        <v>1</v>
      </c>
      <c r="N165" s="154" t="s">
        <v>35</v>
      </c>
      <c r="O165" s="155">
        <v>0</v>
      </c>
      <c r="P165" s="155">
        <f>O165*H165</f>
        <v>0</v>
      </c>
      <c r="Q165" s="155">
        <v>0</v>
      </c>
      <c r="R165" s="155">
        <f>Q165*H165</f>
        <v>0</v>
      </c>
      <c r="S165" s="155">
        <v>0</v>
      </c>
      <c r="T165" s="156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57" t="s">
        <v>116</v>
      </c>
      <c r="AT165" s="157" t="s">
        <v>112</v>
      </c>
      <c r="AU165" s="157" t="s">
        <v>81</v>
      </c>
      <c r="AY165" s="16" t="s">
        <v>110</v>
      </c>
      <c r="BE165" s="158">
        <f>IF(N165="základná",J165,0)</f>
        <v>0</v>
      </c>
      <c r="BF165" s="158">
        <f>IF(N165="znížená",J165,0)</f>
        <v>0</v>
      </c>
      <c r="BG165" s="158">
        <f>IF(N165="zákl. prenesená",J165,0)</f>
        <v>0</v>
      </c>
      <c r="BH165" s="158">
        <f>IF(N165="zníž. prenesená",J165,0)</f>
        <v>0</v>
      </c>
      <c r="BI165" s="158">
        <f>IF(N165="nulová",J165,0)</f>
        <v>0</v>
      </c>
      <c r="BJ165" s="16" t="s">
        <v>81</v>
      </c>
      <c r="BK165" s="158">
        <f>ROUND(I165*H165,2)</f>
        <v>0</v>
      </c>
      <c r="BL165" s="16" t="s">
        <v>116</v>
      </c>
      <c r="BM165" s="157" t="s">
        <v>183</v>
      </c>
    </row>
    <row r="166" spans="1:65" s="13" customFormat="1" ht="22.5">
      <c r="B166" s="159"/>
      <c r="D166" s="160" t="s">
        <v>117</v>
      </c>
      <c r="E166" s="161" t="s">
        <v>1</v>
      </c>
      <c r="F166" s="162" t="s">
        <v>184</v>
      </c>
      <c r="H166" s="185">
        <v>55</v>
      </c>
      <c r="I166" s="185"/>
      <c r="J166" s="185"/>
      <c r="L166" s="159"/>
      <c r="M166" s="163"/>
      <c r="N166" s="164"/>
      <c r="O166" s="164"/>
      <c r="P166" s="164"/>
      <c r="Q166" s="164"/>
      <c r="R166" s="164"/>
      <c r="S166" s="164"/>
      <c r="T166" s="165"/>
      <c r="AT166" s="161" t="s">
        <v>117</v>
      </c>
      <c r="AU166" s="161" t="s">
        <v>81</v>
      </c>
      <c r="AV166" s="13" t="s">
        <v>81</v>
      </c>
      <c r="AW166" s="13" t="s">
        <v>26</v>
      </c>
      <c r="AX166" s="13" t="s">
        <v>69</v>
      </c>
      <c r="AY166" s="161" t="s">
        <v>110</v>
      </c>
    </row>
    <row r="167" spans="1:65" s="13" customFormat="1" ht="22.5">
      <c r="B167" s="159"/>
      <c r="D167" s="160" t="s">
        <v>117</v>
      </c>
      <c r="E167" s="161" t="s">
        <v>1</v>
      </c>
      <c r="F167" s="162" t="s">
        <v>185</v>
      </c>
      <c r="H167" s="185">
        <v>21</v>
      </c>
      <c r="I167" s="185"/>
      <c r="J167" s="185"/>
      <c r="L167" s="159"/>
      <c r="M167" s="163"/>
      <c r="N167" s="164"/>
      <c r="O167" s="164"/>
      <c r="P167" s="164"/>
      <c r="Q167" s="164"/>
      <c r="R167" s="164"/>
      <c r="S167" s="164"/>
      <c r="T167" s="165"/>
      <c r="AT167" s="161" t="s">
        <v>117</v>
      </c>
      <c r="AU167" s="161" t="s">
        <v>81</v>
      </c>
      <c r="AV167" s="13" t="s">
        <v>81</v>
      </c>
      <c r="AW167" s="13" t="s">
        <v>26</v>
      </c>
      <c r="AX167" s="13" t="s">
        <v>69</v>
      </c>
      <c r="AY167" s="161" t="s">
        <v>110</v>
      </c>
    </row>
    <row r="168" spans="1:65" s="14" customFormat="1">
      <c r="B168" s="166"/>
      <c r="D168" s="160" t="s">
        <v>117</v>
      </c>
      <c r="E168" s="167" t="s">
        <v>1</v>
      </c>
      <c r="F168" s="168" t="s">
        <v>121</v>
      </c>
      <c r="H168" s="186">
        <v>76</v>
      </c>
      <c r="I168" s="186"/>
      <c r="J168" s="186"/>
      <c r="L168" s="166"/>
      <c r="M168" s="169"/>
      <c r="N168" s="170"/>
      <c r="O168" s="170"/>
      <c r="P168" s="170"/>
      <c r="Q168" s="170"/>
      <c r="R168" s="170"/>
      <c r="S168" s="170"/>
      <c r="T168" s="171"/>
      <c r="AT168" s="167" t="s">
        <v>117</v>
      </c>
      <c r="AU168" s="167" t="s">
        <v>81</v>
      </c>
      <c r="AV168" s="14" t="s">
        <v>116</v>
      </c>
      <c r="AW168" s="14" t="s">
        <v>26</v>
      </c>
      <c r="AX168" s="14" t="s">
        <v>75</v>
      </c>
      <c r="AY168" s="167" t="s">
        <v>110</v>
      </c>
    </row>
    <row r="169" spans="1:65" s="2" customFormat="1" ht="24.2" customHeight="1">
      <c r="A169" s="28"/>
      <c r="B169" s="147"/>
      <c r="C169" s="148" t="s">
        <v>186</v>
      </c>
      <c r="D169" s="148" t="s">
        <v>112</v>
      </c>
      <c r="E169" s="149" t="s">
        <v>187</v>
      </c>
      <c r="F169" s="150" t="s">
        <v>188</v>
      </c>
      <c r="G169" s="151" t="s">
        <v>144</v>
      </c>
      <c r="H169" s="184">
        <v>122.06</v>
      </c>
      <c r="I169" s="184"/>
      <c r="J169" s="184">
        <f>ROUND(I169*H169,2)</f>
        <v>0</v>
      </c>
      <c r="K169" s="152"/>
      <c r="L169" s="29"/>
      <c r="M169" s="153" t="s">
        <v>1</v>
      </c>
      <c r="N169" s="154" t="s">
        <v>35</v>
      </c>
      <c r="O169" s="155">
        <v>0</v>
      </c>
      <c r="P169" s="155">
        <f>O169*H169</f>
        <v>0</v>
      </c>
      <c r="Q169" s="155">
        <v>0</v>
      </c>
      <c r="R169" s="155">
        <f>Q169*H169</f>
        <v>0</v>
      </c>
      <c r="S169" s="155">
        <v>0</v>
      </c>
      <c r="T169" s="156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57" t="s">
        <v>116</v>
      </c>
      <c r="AT169" s="157" t="s">
        <v>112</v>
      </c>
      <c r="AU169" s="157" t="s">
        <v>81</v>
      </c>
      <c r="AY169" s="16" t="s">
        <v>110</v>
      </c>
      <c r="BE169" s="158">
        <f>IF(N169="základná",J169,0)</f>
        <v>0</v>
      </c>
      <c r="BF169" s="158">
        <f>IF(N169="znížená",J169,0)</f>
        <v>0</v>
      </c>
      <c r="BG169" s="158">
        <f>IF(N169="zákl. prenesená",J169,0)</f>
        <v>0</v>
      </c>
      <c r="BH169" s="158">
        <f>IF(N169="zníž. prenesená",J169,0)</f>
        <v>0</v>
      </c>
      <c r="BI169" s="158">
        <f>IF(N169="nulová",J169,0)</f>
        <v>0</v>
      </c>
      <c r="BJ169" s="16" t="s">
        <v>81</v>
      </c>
      <c r="BK169" s="158">
        <f>ROUND(I169*H169,2)</f>
        <v>0</v>
      </c>
      <c r="BL169" s="16" t="s">
        <v>116</v>
      </c>
      <c r="BM169" s="157" t="s">
        <v>189</v>
      </c>
    </row>
    <row r="170" spans="1:65" s="13" customFormat="1">
      <c r="B170" s="159"/>
      <c r="D170" s="160" t="s">
        <v>117</v>
      </c>
      <c r="E170" s="161" t="s">
        <v>1</v>
      </c>
      <c r="F170" s="162" t="s">
        <v>146</v>
      </c>
      <c r="H170" s="185">
        <v>49.412999999999997</v>
      </c>
      <c r="I170" s="185"/>
      <c r="J170" s="185"/>
      <c r="L170" s="159"/>
      <c r="M170" s="163"/>
      <c r="N170" s="164"/>
      <c r="O170" s="164"/>
      <c r="P170" s="164"/>
      <c r="Q170" s="164"/>
      <c r="R170" s="164"/>
      <c r="S170" s="164"/>
      <c r="T170" s="165"/>
      <c r="AT170" s="161" t="s">
        <v>117</v>
      </c>
      <c r="AU170" s="161" t="s">
        <v>81</v>
      </c>
      <c r="AV170" s="13" t="s">
        <v>81</v>
      </c>
      <c r="AW170" s="13" t="s">
        <v>26</v>
      </c>
      <c r="AX170" s="13" t="s">
        <v>69</v>
      </c>
      <c r="AY170" s="161" t="s">
        <v>110</v>
      </c>
    </row>
    <row r="171" spans="1:65" s="13" customFormat="1">
      <c r="B171" s="159"/>
      <c r="D171" s="160" t="s">
        <v>117</v>
      </c>
      <c r="E171" s="161" t="s">
        <v>1</v>
      </c>
      <c r="F171" s="162" t="s">
        <v>162</v>
      </c>
      <c r="H171" s="185">
        <v>7.05</v>
      </c>
      <c r="I171" s="185"/>
      <c r="J171" s="185"/>
      <c r="L171" s="159"/>
      <c r="M171" s="163"/>
      <c r="N171" s="164"/>
      <c r="O171" s="164"/>
      <c r="P171" s="164"/>
      <c r="Q171" s="164"/>
      <c r="R171" s="164"/>
      <c r="S171" s="164"/>
      <c r="T171" s="165"/>
      <c r="AT171" s="161" t="s">
        <v>117</v>
      </c>
      <c r="AU171" s="161" t="s">
        <v>81</v>
      </c>
      <c r="AV171" s="13" t="s">
        <v>81</v>
      </c>
      <c r="AW171" s="13" t="s">
        <v>26</v>
      </c>
      <c r="AX171" s="13" t="s">
        <v>69</v>
      </c>
      <c r="AY171" s="161" t="s">
        <v>110</v>
      </c>
    </row>
    <row r="172" spans="1:65" s="13" customFormat="1">
      <c r="B172" s="159"/>
      <c r="D172" s="160" t="s">
        <v>117</v>
      </c>
      <c r="E172" s="161" t="s">
        <v>1</v>
      </c>
      <c r="F172" s="162" t="s">
        <v>190</v>
      </c>
      <c r="H172" s="185">
        <v>61.424999999999997</v>
      </c>
      <c r="I172" s="185"/>
      <c r="J172" s="185"/>
      <c r="L172" s="159"/>
      <c r="M172" s="163"/>
      <c r="N172" s="164"/>
      <c r="O172" s="164"/>
      <c r="P172" s="164"/>
      <c r="Q172" s="164"/>
      <c r="R172" s="164"/>
      <c r="S172" s="164"/>
      <c r="T172" s="165"/>
      <c r="AT172" s="161" t="s">
        <v>117</v>
      </c>
      <c r="AU172" s="161" t="s">
        <v>81</v>
      </c>
      <c r="AV172" s="13" t="s">
        <v>81</v>
      </c>
      <c r="AW172" s="13" t="s">
        <v>26</v>
      </c>
      <c r="AX172" s="13" t="s">
        <v>69</v>
      </c>
      <c r="AY172" s="161" t="s">
        <v>110</v>
      </c>
    </row>
    <row r="173" spans="1:65" s="13" customFormat="1">
      <c r="B173" s="159"/>
      <c r="D173" s="160" t="s">
        <v>117</v>
      </c>
      <c r="E173" s="161" t="s">
        <v>1</v>
      </c>
      <c r="F173" s="162" t="s">
        <v>151</v>
      </c>
      <c r="H173" s="185">
        <v>3.43</v>
      </c>
      <c r="I173" s="185"/>
      <c r="J173" s="185"/>
      <c r="L173" s="159"/>
      <c r="M173" s="163"/>
      <c r="N173" s="164"/>
      <c r="O173" s="164"/>
      <c r="P173" s="164"/>
      <c r="Q173" s="164"/>
      <c r="R173" s="164"/>
      <c r="S173" s="164"/>
      <c r="T173" s="165"/>
      <c r="AT173" s="161" t="s">
        <v>117</v>
      </c>
      <c r="AU173" s="161" t="s">
        <v>81</v>
      </c>
      <c r="AV173" s="13" t="s">
        <v>81</v>
      </c>
      <c r="AW173" s="13" t="s">
        <v>26</v>
      </c>
      <c r="AX173" s="13" t="s">
        <v>69</v>
      </c>
      <c r="AY173" s="161" t="s">
        <v>110</v>
      </c>
    </row>
    <row r="174" spans="1:65" s="13" customFormat="1">
      <c r="B174" s="159"/>
      <c r="D174" s="160" t="s">
        <v>117</v>
      </c>
      <c r="E174" s="161" t="s">
        <v>1</v>
      </c>
      <c r="F174" s="162" t="s">
        <v>152</v>
      </c>
      <c r="H174" s="185">
        <v>0.73799999999999999</v>
      </c>
      <c r="I174" s="185"/>
      <c r="J174" s="185"/>
      <c r="L174" s="159"/>
      <c r="M174" s="163"/>
      <c r="N174" s="164"/>
      <c r="O174" s="164"/>
      <c r="P174" s="164"/>
      <c r="Q174" s="164"/>
      <c r="R174" s="164"/>
      <c r="S174" s="164"/>
      <c r="T174" s="165"/>
      <c r="AT174" s="161" t="s">
        <v>117</v>
      </c>
      <c r="AU174" s="161" t="s">
        <v>81</v>
      </c>
      <c r="AV174" s="13" t="s">
        <v>81</v>
      </c>
      <c r="AW174" s="13" t="s">
        <v>26</v>
      </c>
      <c r="AX174" s="13" t="s">
        <v>69</v>
      </c>
      <c r="AY174" s="161" t="s">
        <v>110</v>
      </c>
    </row>
    <row r="175" spans="1:65" s="14" customFormat="1">
      <c r="B175" s="166"/>
      <c r="D175" s="160" t="s">
        <v>117</v>
      </c>
      <c r="E175" s="167" t="s">
        <v>1</v>
      </c>
      <c r="F175" s="168" t="s">
        <v>121</v>
      </c>
      <c r="H175" s="186">
        <v>122.056</v>
      </c>
      <c r="I175" s="186"/>
      <c r="J175" s="186"/>
      <c r="L175" s="166"/>
      <c r="M175" s="169"/>
      <c r="N175" s="170"/>
      <c r="O175" s="170"/>
      <c r="P175" s="170"/>
      <c r="Q175" s="170"/>
      <c r="R175" s="170"/>
      <c r="S175" s="170"/>
      <c r="T175" s="171"/>
      <c r="AT175" s="167" t="s">
        <v>117</v>
      </c>
      <c r="AU175" s="167" t="s">
        <v>81</v>
      </c>
      <c r="AV175" s="14" t="s">
        <v>116</v>
      </c>
      <c r="AW175" s="14" t="s">
        <v>26</v>
      </c>
      <c r="AX175" s="14" t="s">
        <v>75</v>
      </c>
      <c r="AY175" s="167" t="s">
        <v>110</v>
      </c>
    </row>
    <row r="176" spans="1:65" s="2" customFormat="1" ht="21.75" customHeight="1">
      <c r="A176" s="28"/>
      <c r="B176" s="147"/>
      <c r="C176" s="148" t="s">
        <v>155</v>
      </c>
      <c r="D176" s="148" t="s">
        <v>112</v>
      </c>
      <c r="E176" s="149" t="s">
        <v>191</v>
      </c>
      <c r="F176" s="150" t="s">
        <v>192</v>
      </c>
      <c r="G176" s="151" t="s">
        <v>144</v>
      </c>
      <c r="H176" s="184">
        <v>1708.78</v>
      </c>
      <c r="I176" s="184"/>
      <c r="J176" s="184">
        <f>ROUND(I176*H176,2)</f>
        <v>0</v>
      </c>
      <c r="K176" s="152"/>
      <c r="L176" s="29"/>
      <c r="M176" s="153" t="s">
        <v>1</v>
      </c>
      <c r="N176" s="154" t="s">
        <v>35</v>
      </c>
      <c r="O176" s="155">
        <v>0</v>
      </c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57" t="s">
        <v>116</v>
      </c>
      <c r="AT176" s="157" t="s">
        <v>112</v>
      </c>
      <c r="AU176" s="157" t="s">
        <v>81</v>
      </c>
      <c r="AY176" s="16" t="s">
        <v>110</v>
      </c>
      <c r="BE176" s="158">
        <f>IF(N176="základná",J176,0)</f>
        <v>0</v>
      </c>
      <c r="BF176" s="158">
        <f>IF(N176="znížená",J176,0)</f>
        <v>0</v>
      </c>
      <c r="BG176" s="158">
        <f>IF(N176="zákl. prenesená",J176,0)</f>
        <v>0</v>
      </c>
      <c r="BH176" s="158">
        <f>IF(N176="zníž. prenesená",J176,0)</f>
        <v>0</v>
      </c>
      <c r="BI176" s="158">
        <f>IF(N176="nulová",J176,0)</f>
        <v>0</v>
      </c>
      <c r="BJ176" s="16" t="s">
        <v>81</v>
      </c>
      <c r="BK176" s="158">
        <f>ROUND(I176*H176,2)</f>
        <v>0</v>
      </c>
      <c r="BL176" s="16" t="s">
        <v>116</v>
      </c>
      <c r="BM176" s="157" t="s">
        <v>193</v>
      </c>
    </row>
    <row r="177" spans="1:65" s="13" customFormat="1">
      <c r="B177" s="159"/>
      <c r="D177" s="160" t="s">
        <v>117</v>
      </c>
      <c r="E177" s="161" t="s">
        <v>1</v>
      </c>
      <c r="F177" s="162" t="s">
        <v>194</v>
      </c>
      <c r="H177" s="185">
        <v>1708.7840000000001</v>
      </c>
      <c r="I177" s="185"/>
      <c r="J177" s="185"/>
      <c r="L177" s="159"/>
      <c r="M177" s="163"/>
      <c r="N177" s="164"/>
      <c r="O177" s="164"/>
      <c r="P177" s="164"/>
      <c r="Q177" s="164"/>
      <c r="R177" s="164"/>
      <c r="S177" s="164"/>
      <c r="T177" s="165"/>
      <c r="AT177" s="161" t="s">
        <v>117</v>
      </c>
      <c r="AU177" s="161" t="s">
        <v>81</v>
      </c>
      <c r="AV177" s="13" t="s">
        <v>81</v>
      </c>
      <c r="AW177" s="13" t="s">
        <v>26</v>
      </c>
      <c r="AX177" s="13" t="s">
        <v>69</v>
      </c>
      <c r="AY177" s="161" t="s">
        <v>110</v>
      </c>
    </row>
    <row r="178" spans="1:65" s="14" customFormat="1">
      <c r="B178" s="166"/>
      <c r="D178" s="160" t="s">
        <v>117</v>
      </c>
      <c r="E178" s="167" t="s">
        <v>1</v>
      </c>
      <c r="F178" s="168" t="s">
        <v>126</v>
      </c>
      <c r="H178" s="186">
        <v>1708.7840000000001</v>
      </c>
      <c r="I178" s="186"/>
      <c r="J178" s="186"/>
      <c r="L178" s="166"/>
      <c r="M178" s="169"/>
      <c r="N178" s="170"/>
      <c r="O178" s="170"/>
      <c r="P178" s="170"/>
      <c r="Q178" s="170"/>
      <c r="R178" s="170"/>
      <c r="S178" s="170"/>
      <c r="T178" s="171"/>
      <c r="AT178" s="167" t="s">
        <v>117</v>
      </c>
      <c r="AU178" s="167" t="s">
        <v>81</v>
      </c>
      <c r="AV178" s="14" t="s">
        <v>116</v>
      </c>
      <c r="AW178" s="14" t="s">
        <v>26</v>
      </c>
      <c r="AX178" s="14" t="s">
        <v>75</v>
      </c>
      <c r="AY178" s="167" t="s">
        <v>110</v>
      </c>
    </row>
    <row r="179" spans="1:65" s="2" customFormat="1" ht="33" customHeight="1">
      <c r="A179" s="28"/>
      <c r="B179" s="147"/>
      <c r="C179" s="148" t="s">
        <v>195</v>
      </c>
      <c r="D179" s="148" t="s">
        <v>112</v>
      </c>
      <c r="E179" s="149" t="s">
        <v>196</v>
      </c>
      <c r="F179" s="150" t="s">
        <v>197</v>
      </c>
      <c r="G179" s="151" t="s">
        <v>144</v>
      </c>
      <c r="H179" s="184">
        <v>31.98</v>
      </c>
      <c r="I179" s="184"/>
      <c r="J179" s="184">
        <f>ROUND(I179*H179,2)</f>
        <v>0</v>
      </c>
      <c r="K179" s="152"/>
      <c r="L179" s="29"/>
      <c r="M179" s="153" t="s">
        <v>1</v>
      </c>
      <c r="N179" s="154" t="s">
        <v>35</v>
      </c>
      <c r="O179" s="155">
        <v>0</v>
      </c>
      <c r="P179" s="155">
        <f>O179*H179</f>
        <v>0</v>
      </c>
      <c r="Q179" s="155">
        <v>0</v>
      </c>
      <c r="R179" s="155">
        <f>Q179*H179</f>
        <v>0</v>
      </c>
      <c r="S179" s="155">
        <v>0</v>
      </c>
      <c r="T179" s="156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57" t="s">
        <v>116</v>
      </c>
      <c r="AT179" s="157" t="s">
        <v>112</v>
      </c>
      <c r="AU179" s="157" t="s">
        <v>81</v>
      </c>
      <c r="AY179" s="16" t="s">
        <v>110</v>
      </c>
      <c r="BE179" s="158">
        <f>IF(N179="základná",J179,0)</f>
        <v>0</v>
      </c>
      <c r="BF179" s="158">
        <f>IF(N179="znížená",J179,0)</f>
        <v>0</v>
      </c>
      <c r="BG179" s="158">
        <f>IF(N179="zákl. prenesená",J179,0)</f>
        <v>0</v>
      </c>
      <c r="BH179" s="158">
        <f>IF(N179="zníž. prenesená",J179,0)</f>
        <v>0</v>
      </c>
      <c r="BI179" s="158">
        <f>IF(N179="nulová",J179,0)</f>
        <v>0</v>
      </c>
      <c r="BJ179" s="16" t="s">
        <v>81</v>
      </c>
      <c r="BK179" s="158">
        <f>ROUND(I179*H179,2)</f>
        <v>0</v>
      </c>
      <c r="BL179" s="16" t="s">
        <v>116</v>
      </c>
      <c r="BM179" s="157" t="s">
        <v>198</v>
      </c>
    </row>
    <row r="180" spans="1:65" s="13" customFormat="1">
      <c r="B180" s="159"/>
      <c r="D180" s="160" t="s">
        <v>117</v>
      </c>
      <c r="E180" s="161" t="s">
        <v>1</v>
      </c>
      <c r="F180" s="162" t="s">
        <v>157</v>
      </c>
      <c r="H180" s="185">
        <v>31.975000000000001</v>
      </c>
      <c r="I180" s="185"/>
      <c r="J180" s="185"/>
      <c r="L180" s="159"/>
      <c r="M180" s="163"/>
      <c r="N180" s="164"/>
      <c r="O180" s="164"/>
      <c r="P180" s="164"/>
      <c r="Q180" s="164"/>
      <c r="R180" s="164"/>
      <c r="S180" s="164"/>
      <c r="T180" s="165"/>
      <c r="AT180" s="161" t="s">
        <v>117</v>
      </c>
      <c r="AU180" s="161" t="s">
        <v>81</v>
      </c>
      <c r="AV180" s="13" t="s">
        <v>81</v>
      </c>
      <c r="AW180" s="13" t="s">
        <v>26</v>
      </c>
      <c r="AX180" s="13" t="s">
        <v>69</v>
      </c>
      <c r="AY180" s="161" t="s">
        <v>110</v>
      </c>
    </row>
    <row r="181" spans="1:65" s="14" customFormat="1">
      <c r="B181" s="166"/>
      <c r="D181" s="160" t="s">
        <v>117</v>
      </c>
      <c r="E181" s="167" t="s">
        <v>1</v>
      </c>
      <c r="F181" s="168" t="s">
        <v>126</v>
      </c>
      <c r="H181" s="186">
        <v>31.975000000000001</v>
      </c>
      <c r="I181" s="186"/>
      <c r="J181" s="186"/>
      <c r="L181" s="166"/>
      <c r="M181" s="169"/>
      <c r="N181" s="170"/>
      <c r="O181" s="170"/>
      <c r="P181" s="170"/>
      <c r="Q181" s="170"/>
      <c r="R181" s="170"/>
      <c r="S181" s="170"/>
      <c r="T181" s="171"/>
      <c r="AT181" s="167" t="s">
        <v>117</v>
      </c>
      <c r="AU181" s="167" t="s">
        <v>81</v>
      </c>
      <c r="AV181" s="14" t="s">
        <v>116</v>
      </c>
      <c r="AW181" s="14" t="s">
        <v>26</v>
      </c>
      <c r="AX181" s="14" t="s">
        <v>75</v>
      </c>
      <c r="AY181" s="167" t="s">
        <v>110</v>
      </c>
    </row>
    <row r="182" spans="1:65" s="2" customFormat="1" ht="24.2" customHeight="1">
      <c r="A182" s="28"/>
      <c r="B182" s="147"/>
      <c r="C182" s="148" t="s">
        <v>161</v>
      </c>
      <c r="D182" s="148" t="s">
        <v>112</v>
      </c>
      <c r="E182" s="149" t="s">
        <v>199</v>
      </c>
      <c r="F182" s="150" t="s">
        <v>200</v>
      </c>
      <c r="G182" s="151" t="s">
        <v>144</v>
      </c>
      <c r="H182" s="184">
        <v>63.95</v>
      </c>
      <c r="I182" s="184"/>
      <c r="J182" s="184">
        <f>ROUND(I182*H182,2)</f>
        <v>0</v>
      </c>
      <c r="K182" s="152"/>
      <c r="L182" s="29"/>
      <c r="M182" s="153" t="s">
        <v>1</v>
      </c>
      <c r="N182" s="154" t="s">
        <v>35</v>
      </c>
      <c r="O182" s="155">
        <v>0</v>
      </c>
      <c r="P182" s="155">
        <f>O182*H182</f>
        <v>0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57" t="s">
        <v>116</v>
      </c>
      <c r="AT182" s="157" t="s">
        <v>112</v>
      </c>
      <c r="AU182" s="157" t="s">
        <v>81</v>
      </c>
      <c r="AY182" s="16" t="s">
        <v>110</v>
      </c>
      <c r="BE182" s="158">
        <f>IF(N182="základná",J182,0)</f>
        <v>0</v>
      </c>
      <c r="BF182" s="158">
        <f>IF(N182="znížená",J182,0)</f>
        <v>0</v>
      </c>
      <c r="BG182" s="158">
        <f>IF(N182="zákl. prenesená",J182,0)</f>
        <v>0</v>
      </c>
      <c r="BH182" s="158">
        <f>IF(N182="zníž. prenesená",J182,0)</f>
        <v>0</v>
      </c>
      <c r="BI182" s="158">
        <f>IF(N182="nulová",J182,0)</f>
        <v>0</v>
      </c>
      <c r="BJ182" s="16" t="s">
        <v>81</v>
      </c>
      <c r="BK182" s="158">
        <f>ROUND(I182*H182,2)</f>
        <v>0</v>
      </c>
      <c r="BL182" s="16" t="s">
        <v>116</v>
      </c>
      <c r="BM182" s="157" t="s">
        <v>201</v>
      </c>
    </row>
    <row r="183" spans="1:65" s="13" customFormat="1">
      <c r="B183" s="159"/>
      <c r="D183" s="160" t="s">
        <v>117</v>
      </c>
      <c r="E183" s="161" t="s">
        <v>1</v>
      </c>
      <c r="F183" s="162" t="s">
        <v>202</v>
      </c>
      <c r="H183" s="185">
        <v>63.95</v>
      </c>
      <c r="I183" s="185"/>
      <c r="J183" s="185"/>
      <c r="L183" s="159"/>
      <c r="M183" s="163"/>
      <c r="N183" s="164"/>
      <c r="O183" s="164"/>
      <c r="P183" s="164"/>
      <c r="Q183" s="164"/>
      <c r="R183" s="164"/>
      <c r="S183" s="164"/>
      <c r="T183" s="165"/>
      <c r="AT183" s="161" t="s">
        <v>117</v>
      </c>
      <c r="AU183" s="161" t="s">
        <v>81</v>
      </c>
      <c r="AV183" s="13" t="s">
        <v>81</v>
      </c>
      <c r="AW183" s="13" t="s">
        <v>26</v>
      </c>
      <c r="AX183" s="13" t="s">
        <v>69</v>
      </c>
      <c r="AY183" s="161" t="s">
        <v>110</v>
      </c>
    </row>
    <row r="184" spans="1:65" s="14" customFormat="1">
      <c r="B184" s="166"/>
      <c r="D184" s="160" t="s">
        <v>117</v>
      </c>
      <c r="E184" s="167" t="s">
        <v>1</v>
      </c>
      <c r="F184" s="168" t="s">
        <v>126</v>
      </c>
      <c r="H184" s="186">
        <v>63.95</v>
      </c>
      <c r="I184" s="186"/>
      <c r="J184" s="186"/>
      <c r="L184" s="166"/>
      <c r="M184" s="169"/>
      <c r="N184" s="170"/>
      <c r="O184" s="170"/>
      <c r="P184" s="170"/>
      <c r="Q184" s="170"/>
      <c r="R184" s="170"/>
      <c r="S184" s="170"/>
      <c r="T184" s="171"/>
      <c r="AT184" s="167" t="s">
        <v>117</v>
      </c>
      <c r="AU184" s="167" t="s">
        <v>81</v>
      </c>
      <c r="AV184" s="14" t="s">
        <v>116</v>
      </c>
      <c r="AW184" s="14" t="s">
        <v>26</v>
      </c>
      <c r="AX184" s="14" t="s">
        <v>75</v>
      </c>
      <c r="AY184" s="167" t="s">
        <v>110</v>
      </c>
    </row>
    <row r="185" spans="1:65" s="2" customFormat="1" ht="24.2" customHeight="1">
      <c r="A185" s="28"/>
      <c r="B185" s="147"/>
      <c r="C185" s="148" t="s">
        <v>203</v>
      </c>
      <c r="D185" s="148" t="s">
        <v>112</v>
      </c>
      <c r="E185" s="149" t="s">
        <v>204</v>
      </c>
      <c r="F185" s="150" t="s">
        <v>205</v>
      </c>
      <c r="G185" s="151" t="s">
        <v>144</v>
      </c>
      <c r="H185" s="184">
        <v>122.06</v>
      </c>
      <c r="I185" s="184"/>
      <c r="J185" s="184">
        <f>ROUND(I185*H185,2)</f>
        <v>0</v>
      </c>
      <c r="K185" s="152"/>
      <c r="L185" s="29"/>
      <c r="M185" s="153" t="s">
        <v>1</v>
      </c>
      <c r="N185" s="154" t="s">
        <v>35</v>
      </c>
      <c r="O185" s="155">
        <v>0</v>
      </c>
      <c r="P185" s="155">
        <f>O185*H185</f>
        <v>0</v>
      </c>
      <c r="Q185" s="155">
        <v>0</v>
      </c>
      <c r="R185" s="155">
        <f>Q185*H185</f>
        <v>0</v>
      </c>
      <c r="S185" s="155">
        <v>0</v>
      </c>
      <c r="T185" s="156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57" t="s">
        <v>116</v>
      </c>
      <c r="AT185" s="157" t="s">
        <v>112</v>
      </c>
      <c r="AU185" s="157" t="s">
        <v>81</v>
      </c>
      <c r="AY185" s="16" t="s">
        <v>110</v>
      </c>
      <c r="BE185" s="158">
        <f>IF(N185="základná",J185,0)</f>
        <v>0</v>
      </c>
      <c r="BF185" s="158">
        <f>IF(N185="znížená",J185,0)</f>
        <v>0</v>
      </c>
      <c r="BG185" s="158">
        <f>IF(N185="zákl. prenesená",J185,0)</f>
        <v>0</v>
      </c>
      <c r="BH185" s="158">
        <f>IF(N185="zníž. prenesená",J185,0)</f>
        <v>0</v>
      </c>
      <c r="BI185" s="158">
        <f>IF(N185="nulová",J185,0)</f>
        <v>0</v>
      </c>
      <c r="BJ185" s="16" t="s">
        <v>81</v>
      </c>
      <c r="BK185" s="158">
        <f>ROUND(I185*H185,2)</f>
        <v>0</v>
      </c>
      <c r="BL185" s="16" t="s">
        <v>116</v>
      </c>
      <c r="BM185" s="157" t="s">
        <v>206</v>
      </c>
    </row>
    <row r="186" spans="1:65" s="2" customFormat="1" ht="24.2" customHeight="1">
      <c r="A186" s="28"/>
      <c r="B186" s="147"/>
      <c r="C186" s="148" t="s">
        <v>7</v>
      </c>
      <c r="D186" s="148" t="s">
        <v>112</v>
      </c>
      <c r="E186" s="149" t="s">
        <v>207</v>
      </c>
      <c r="F186" s="150" t="s">
        <v>208</v>
      </c>
      <c r="G186" s="151" t="s">
        <v>144</v>
      </c>
      <c r="H186" s="184">
        <v>31.98</v>
      </c>
      <c r="I186" s="184"/>
      <c r="J186" s="184">
        <f>ROUND(I186*H186,2)</f>
        <v>0</v>
      </c>
      <c r="K186" s="152"/>
      <c r="L186" s="29"/>
      <c r="M186" s="180" t="s">
        <v>1</v>
      </c>
      <c r="N186" s="181" t="s">
        <v>35</v>
      </c>
      <c r="O186" s="182">
        <v>0</v>
      </c>
      <c r="P186" s="182">
        <f>O186*H186</f>
        <v>0</v>
      </c>
      <c r="Q186" s="182">
        <v>0</v>
      </c>
      <c r="R186" s="182">
        <f>Q186*H186</f>
        <v>0</v>
      </c>
      <c r="S186" s="182">
        <v>0</v>
      </c>
      <c r="T186" s="183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57" t="s">
        <v>116</v>
      </c>
      <c r="AT186" s="157" t="s">
        <v>112</v>
      </c>
      <c r="AU186" s="157" t="s">
        <v>81</v>
      </c>
      <c r="AY186" s="16" t="s">
        <v>110</v>
      </c>
      <c r="BE186" s="158">
        <f>IF(N186="základná",J186,0)</f>
        <v>0</v>
      </c>
      <c r="BF186" s="158">
        <f>IF(N186="znížená",J186,0)</f>
        <v>0</v>
      </c>
      <c r="BG186" s="158">
        <f>IF(N186="zákl. prenesená",J186,0)</f>
        <v>0</v>
      </c>
      <c r="BH186" s="158">
        <f>IF(N186="zníž. prenesená",J186,0)</f>
        <v>0</v>
      </c>
      <c r="BI186" s="158">
        <f>IF(N186="nulová",J186,0)</f>
        <v>0</v>
      </c>
      <c r="BJ186" s="16" t="s">
        <v>81</v>
      </c>
      <c r="BK186" s="158">
        <f>ROUND(I186*H186,2)</f>
        <v>0</v>
      </c>
      <c r="BL186" s="16" t="s">
        <v>116</v>
      </c>
      <c r="BM186" s="157" t="s">
        <v>209</v>
      </c>
    </row>
    <row r="187" spans="1:65" s="2" customFormat="1" ht="6.95" customHeight="1">
      <c r="A187" s="28"/>
      <c r="B187" s="44"/>
      <c r="C187" s="45"/>
      <c r="D187" s="45"/>
      <c r="E187" s="45"/>
      <c r="F187" s="45"/>
      <c r="G187" s="45"/>
      <c r="H187" s="45"/>
      <c r="I187" s="45"/>
      <c r="J187" s="45"/>
      <c r="K187" s="45"/>
      <c r="L187" s="29"/>
      <c r="M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</row>
  </sheetData>
  <autoFilter ref="C122:K186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Objekt 010301 - SO 01.03....</vt:lpstr>
      <vt:lpstr>'Objekt 010301 - SO 01.03....'!Názvy_tlače</vt:lpstr>
      <vt:lpstr>'Rekapitulácia stavby'!Názvy_tlače</vt:lpstr>
      <vt:lpstr>'Objekt 010301 - SO 01.03....'!Oblasť_tlače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DESKTOP-J50H9RL\Lenovo</dc:creator>
  <cp:lastModifiedBy>user</cp:lastModifiedBy>
  <dcterms:created xsi:type="dcterms:W3CDTF">2021-09-01T06:17:50Z</dcterms:created>
  <dcterms:modified xsi:type="dcterms:W3CDTF">2021-10-01T12:08:23Z</dcterms:modified>
</cp:coreProperties>
</file>