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výkaz výmer\"/>
    </mc:Choice>
  </mc:AlternateContent>
  <xr:revisionPtr revIDLastSave="0" documentId="13_ncr:1_{EB83C1A5-E041-42FD-A99E-58BF3E165072}" xr6:coauthVersionLast="46" xr6:coauthVersionMax="46" xr10:uidLastSave="{00000000-0000-0000-0000-000000000000}"/>
  <bookViews>
    <workbookView xWindow="-120" yWindow="-120" windowWidth="25440" windowHeight="15390" firstSheet="1" activeTab="1" xr2:uid="{00000000-000D-0000-FFFF-FFFF00000000}"/>
  </bookViews>
  <sheets>
    <sheet name="Rekapitulácia stavby" sheetId="1" state="veryHidden" r:id="rId1"/>
    <sheet name="201917 - Umiestnenie lávk..." sheetId="2" r:id="rId2"/>
  </sheets>
  <definedNames>
    <definedName name="_xlnm._FilterDatabase" localSheetId="1" hidden="1">'201917 - Umiestnenie lávk...'!$C$130:$K$414</definedName>
    <definedName name="_xlnm.Print_Titles" localSheetId="1">'201917 - Umiestnenie lávk...'!$130:$130</definedName>
    <definedName name="_xlnm.Print_Titles" localSheetId="0">'Rekapitulácia stavby'!$92:$92</definedName>
    <definedName name="_xlnm.Print_Area" localSheetId="1">'201917 - Umiestnenie lávk...'!$C$4:$J$76,'201917 - Umiestnenie lávk...'!$C$118:$J$414</definedName>
    <definedName name="_xlnm.Print_Area" localSheetId="0">'Rekapitulácia stavby'!$D$4:$AO$76,'Rekapitulácia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4" i="2" l="1"/>
  <c r="J137" i="2"/>
  <c r="J140" i="2"/>
  <c r="J151" i="2"/>
  <c r="J152" i="2"/>
  <c r="J156" i="2"/>
  <c r="J157" i="2"/>
  <c r="J163" i="2"/>
  <c r="J164" i="2"/>
  <c r="J168" i="2"/>
  <c r="J172" i="2"/>
  <c r="J175" i="2"/>
  <c r="J182" i="2"/>
  <c r="J185" i="2"/>
  <c r="J189" i="2"/>
  <c r="J190" i="2"/>
  <c r="J192" i="2"/>
  <c r="J196" i="2"/>
  <c r="J200" i="2"/>
  <c r="J201" i="2"/>
  <c r="J211" i="2"/>
  <c r="J217" i="2"/>
  <c r="J221" i="2"/>
  <c r="J222" i="2"/>
  <c r="J230" i="2"/>
  <c r="J235" i="2"/>
  <c r="J240" i="2"/>
  <c r="J241" i="2"/>
  <c r="J249" i="2"/>
  <c r="J254" i="2"/>
  <c r="J260" i="2"/>
  <c r="J261" i="2"/>
  <c r="J267" i="2"/>
  <c r="J268" i="2"/>
  <c r="J269" i="2"/>
  <c r="J273" i="2"/>
  <c r="J274" i="2"/>
  <c r="J281" i="2"/>
  <c r="J285" i="2"/>
  <c r="J290" i="2"/>
  <c r="J294" i="2"/>
  <c r="J298" i="2"/>
  <c r="J299" i="2"/>
  <c r="J300" i="2"/>
  <c r="J304" i="2"/>
  <c r="J305" i="2"/>
  <c r="J307" i="2"/>
  <c r="J311" i="2"/>
  <c r="J315" i="2"/>
  <c r="J319" i="2"/>
  <c r="J320" i="2"/>
  <c r="J324" i="2"/>
  <c r="J326" i="2"/>
  <c r="J325" i="2"/>
  <c r="J330" i="2"/>
  <c r="J331" i="2"/>
  <c r="J332" i="2"/>
  <c r="J333" i="2"/>
  <c r="J337" i="2"/>
  <c r="J341" i="2"/>
  <c r="J345" i="2"/>
  <c r="J350" i="2"/>
  <c r="J351" i="2"/>
  <c r="J353" i="2"/>
  <c r="J361" i="2"/>
  <c r="J363" i="2"/>
  <c r="J369" i="2"/>
  <c r="J373" i="2"/>
  <c r="J377" i="2"/>
  <c r="J381" i="2"/>
  <c r="J382" i="2"/>
  <c r="J383" i="2"/>
  <c r="J384" i="2"/>
  <c r="J385" i="2"/>
  <c r="J389" i="2"/>
  <c r="J390" i="2"/>
  <c r="J394" i="2"/>
  <c r="J395" i="2"/>
  <c r="J399" i="2"/>
  <c r="J402" i="2"/>
  <c r="J405" i="2"/>
  <c r="J408" i="2"/>
  <c r="J409" i="2"/>
  <c r="J412" i="2"/>
  <c r="J414" i="2"/>
  <c r="J37" i="2" l="1"/>
  <c r="J36" i="2"/>
  <c r="AY96" i="1" s="1"/>
  <c r="J35" i="2"/>
  <c r="AX96" i="1" s="1"/>
  <c r="BI414" i="2"/>
  <c r="BH414" i="2"/>
  <c r="BG414" i="2"/>
  <c r="BE414" i="2"/>
  <c r="T414" i="2"/>
  <c r="T413" i="2" s="1"/>
  <c r="R414" i="2"/>
  <c r="R413" i="2" s="1"/>
  <c r="P414" i="2"/>
  <c r="P413" i="2" s="1"/>
  <c r="BI412" i="2"/>
  <c r="BH412" i="2"/>
  <c r="BG412" i="2"/>
  <c r="BE412" i="2"/>
  <c r="T412" i="2"/>
  <c r="T411" i="2" s="1"/>
  <c r="T410" i="2" s="1"/>
  <c r="R412" i="2"/>
  <c r="R411" i="2" s="1"/>
  <c r="R410" i="2" s="1"/>
  <c r="P412" i="2"/>
  <c r="P411" i="2" s="1"/>
  <c r="P410" i="2" s="1"/>
  <c r="BI409" i="2"/>
  <c r="BH409" i="2"/>
  <c r="BG409" i="2"/>
  <c r="BE409" i="2"/>
  <c r="T409" i="2"/>
  <c r="R409" i="2"/>
  <c r="P409" i="2"/>
  <c r="BI408" i="2"/>
  <c r="BH408" i="2"/>
  <c r="BG408" i="2"/>
  <c r="BE408" i="2"/>
  <c r="T408" i="2"/>
  <c r="R408" i="2"/>
  <c r="P408" i="2"/>
  <c r="BI405" i="2"/>
  <c r="BH405" i="2"/>
  <c r="BG405" i="2"/>
  <c r="BE405" i="2"/>
  <c r="T405" i="2"/>
  <c r="R405" i="2"/>
  <c r="P405" i="2"/>
  <c r="BI402" i="2"/>
  <c r="BH402" i="2"/>
  <c r="BG402" i="2"/>
  <c r="BE402" i="2"/>
  <c r="T402" i="2"/>
  <c r="R402" i="2"/>
  <c r="P402" i="2"/>
  <c r="BI399" i="2"/>
  <c r="BH399" i="2"/>
  <c r="BG399" i="2"/>
  <c r="BE399" i="2"/>
  <c r="T399" i="2"/>
  <c r="R399" i="2"/>
  <c r="P399" i="2"/>
  <c r="BI395" i="2"/>
  <c r="BH395" i="2"/>
  <c r="BG395" i="2"/>
  <c r="BE395" i="2"/>
  <c r="T395" i="2"/>
  <c r="R395" i="2"/>
  <c r="P395" i="2"/>
  <c r="BI394" i="2"/>
  <c r="BH394" i="2"/>
  <c r="BG394" i="2"/>
  <c r="BE394" i="2"/>
  <c r="T394" i="2"/>
  <c r="R394" i="2"/>
  <c r="P394" i="2"/>
  <c r="BI390" i="2"/>
  <c r="BH390" i="2"/>
  <c r="BG390" i="2"/>
  <c r="BE390" i="2"/>
  <c r="T390" i="2"/>
  <c r="R390" i="2"/>
  <c r="P390" i="2"/>
  <c r="BI389" i="2"/>
  <c r="BH389" i="2"/>
  <c r="BG389" i="2"/>
  <c r="BE389" i="2"/>
  <c r="T389" i="2"/>
  <c r="R389" i="2"/>
  <c r="P389" i="2"/>
  <c r="BI385" i="2"/>
  <c r="BH385" i="2"/>
  <c r="BG385" i="2"/>
  <c r="BE385" i="2"/>
  <c r="T385" i="2"/>
  <c r="R385" i="2"/>
  <c r="P385" i="2"/>
  <c r="BI384" i="2"/>
  <c r="BH384" i="2"/>
  <c r="BG384" i="2"/>
  <c r="BE384" i="2"/>
  <c r="T384" i="2"/>
  <c r="R384" i="2"/>
  <c r="P384" i="2"/>
  <c r="BI383" i="2"/>
  <c r="BH383" i="2"/>
  <c r="BG383" i="2"/>
  <c r="BE383" i="2"/>
  <c r="T383" i="2"/>
  <c r="R383" i="2"/>
  <c r="P383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77" i="2"/>
  <c r="BH377" i="2"/>
  <c r="BG377" i="2"/>
  <c r="BE377" i="2"/>
  <c r="T377" i="2"/>
  <c r="R377" i="2"/>
  <c r="P377" i="2"/>
  <c r="BI373" i="2"/>
  <c r="BH373" i="2"/>
  <c r="BG373" i="2"/>
  <c r="BE373" i="2"/>
  <c r="T373" i="2"/>
  <c r="R373" i="2"/>
  <c r="P373" i="2"/>
  <c r="BI369" i="2"/>
  <c r="BH369" i="2"/>
  <c r="BG369" i="2"/>
  <c r="BE369" i="2"/>
  <c r="T369" i="2"/>
  <c r="R369" i="2"/>
  <c r="P369" i="2"/>
  <c r="BI363" i="2"/>
  <c r="BH363" i="2"/>
  <c r="BG363" i="2"/>
  <c r="BE363" i="2"/>
  <c r="T363" i="2"/>
  <c r="R363" i="2"/>
  <c r="P363" i="2"/>
  <c r="BI361" i="2"/>
  <c r="BH361" i="2"/>
  <c r="BG361" i="2"/>
  <c r="BE361" i="2"/>
  <c r="T361" i="2"/>
  <c r="T360" i="2" s="1"/>
  <c r="R361" i="2"/>
  <c r="R360" i="2"/>
  <c r="P361" i="2"/>
  <c r="P360" i="2" s="1"/>
  <c r="BI353" i="2"/>
  <c r="BH353" i="2"/>
  <c r="BG353" i="2"/>
  <c r="BE353" i="2"/>
  <c r="T353" i="2"/>
  <c r="T352" i="2" s="1"/>
  <c r="R353" i="2"/>
  <c r="R352" i="2" s="1"/>
  <c r="P353" i="2"/>
  <c r="P352" i="2" s="1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5" i="2"/>
  <c r="BH345" i="2"/>
  <c r="BG345" i="2"/>
  <c r="BE345" i="2"/>
  <c r="T345" i="2"/>
  <c r="R345" i="2"/>
  <c r="P345" i="2"/>
  <c r="BI341" i="2"/>
  <c r="BH341" i="2"/>
  <c r="BG341" i="2"/>
  <c r="BE341" i="2"/>
  <c r="T341" i="2"/>
  <c r="R341" i="2"/>
  <c r="P341" i="2"/>
  <c r="BI337" i="2"/>
  <c r="BH337" i="2"/>
  <c r="BG337" i="2"/>
  <c r="BE337" i="2"/>
  <c r="T337" i="2"/>
  <c r="R337" i="2"/>
  <c r="P337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5" i="2"/>
  <c r="BH315" i="2"/>
  <c r="BG315" i="2"/>
  <c r="BE315" i="2"/>
  <c r="T315" i="2"/>
  <c r="R315" i="2"/>
  <c r="P315" i="2"/>
  <c r="BI311" i="2"/>
  <c r="BH311" i="2"/>
  <c r="BG311" i="2"/>
  <c r="BE311" i="2"/>
  <c r="T311" i="2"/>
  <c r="R311" i="2"/>
  <c r="P311" i="2"/>
  <c r="BI307" i="2"/>
  <c r="BH307" i="2"/>
  <c r="BG307" i="2"/>
  <c r="BE307" i="2"/>
  <c r="T307" i="2"/>
  <c r="R307" i="2"/>
  <c r="P307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4" i="2"/>
  <c r="BH294" i="2"/>
  <c r="BG294" i="2"/>
  <c r="BE294" i="2"/>
  <c r="T294" i="2"/>
  <c r="R294" i="2"/>
  <c r="P294" i="2"/>
  <c r="BI290" i="2"/>
  <c r="BH290" i="2"/>
  <c r="BG290" i="2"/>
  <c r="BE290" i="2"/>
  <c r="T290" i="2"/>
  <c r="R290" i="2"/>
  <c r="P290" i="2"/>
  <c r="BI285" i="2"/>
  <c r="BH285" i="2"/>
  <c r="BG285" i="2"/>
  <c r="BE285" i="2"/>
  <c r="T285" i="2"/>
  <c r="R285" i="2"/>
  <c r="P285" i="2"/>
  <c r="BI281" i="2"/>
  <c r="BH281" i="2"/>
  <c r="BG281" i="2"/>
  <c r="BE281" i="2"/>
  <c r="T281" i="2"/>
  <c r="R281" i="2"/>
  <c r="P281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4" i="2"/>
  <c r="BH254" i="2"/>
  <c r="BG254" i="2"/>
  <c r="BE254" i="2"/>
  <c r="T254" i="2"/>
  <c r="R254" i="2"/>
  <c r="P254" i="2"/>
  <c r="BI249" i="2"/>
  <c r="BH249" i="2"/>
  <c r="BG249" i="2"/>
  <c r="BE249" i="2"/>
  <c r="T249" i="2"/>
  <c r="R249" i="2"/>
  <c r="P249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5" i="2"/>
  <c r="BH235" i="2"/>
  <c r="BG235" i="2"/>
  <c r="BE235" i="2"/>
  <c r="T235" i="2"/>
  <c r="R235" i="2"/>
  <c r="P235" i="2"/>
  <c r="BI230" i="2"/>
  <c r="BH230" i="2"/>
  <c r="BG230" i="2"/>
  <c r="BE230" i="2"/>
  <c r="T230" i="2"/>
  <c r="R230" i="2"/>
  <c r="P230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17" i="2"/>
  <c r="BH217" i="2"/>
  <c r="BG217" i="2"/>
  <c r="BE217" i="2"/>
  <c r="T217" i="2"/>
  <c r="R217" i="2"/>
  <c r="P217" i="2"/>
  <c r="BI211" i="2"/>
  <c r="BH211" i="2"/>
  <c r="BG211" i="2"/>
  <c r="BE211" i="2"/>
  <c r="T211" i="2"/>
  <c r="R211" i="2"/>
  <c r="P211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6" i="2"/>
  <c r="BH196" i="2"/>
  <c r="BG196" i="2"/>
  <c r="BE196" i="2"/>
  <c r="T196" i="2"/>
  <c r="R196" i="2"/>
  <c r="P196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5" i="2"/>
  <c r="BH185" i="2"/>
  <c r="BG185" i="2"/>
  <c r="BE185" i="2"/>
  <c r="T185" i="2"/>
  <c r="R185" i="2"/>
  <c r="P185" i="2"/>
  <c r="BI182" i="2"/>
  <c r="BH182" i="2"/>
  <c r="BG182" i="2"/>
  <c r="BE182" i="2"/>
  <c r="T182" i="2"/>
  <c r="R182" i="2"/>
  <c r="P182" i="2"/>
  <c r="BI175" i="2"/>
  <c r="BH175" i="2"/>
  <c r="BG175" i="2"/>
  <c r="BE175" i="2"/>
  <c r="T175" i="2"/>
  <c r="R175" i="2"/>
  <c r="P175" i="2"/>
  <c r="BI172" i="2"/>
  <c r="BH172" i="2"/>
  <c r="BG172" i="2"/>
  <c r="BE172" i="2"/>
  <c r="T172" i="2"/>
  <c r="R172" i="2"/>
  <c r="P172" i="2"/>
  <c r="BI168" i="2"/>
  <c r="BH168" i="2"/>
  <c r="BG168" i="2"/>
  <c r="BE168" i="2"/>
  <c r="T168" i="2"/>
  <c r="R168" i="2"/>
  <c r="P168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40" i="2"/>
  <c r="BH140" i="2"/>
  <c r="BG140" i="2"/>
  <c r="BE140" i="2"/>
  <c r="T140" i="2"/>
  <c r="R140" i="2"/>
  <c r="P140" i="2"/>
  <c r="BI137" i="2"/>
  <c r="BH137" i="2"/>
  <c r="BG137" i="2"/>
  <c r="BE137" i="2"/>
  <c r="T137" i="2"/>
  <c r="R137" i="2"/>
  <c r="P137" i="2"/>
  <c r="BI134" i="2"/>
  <c r="BH134" i="2"/>
  <c r="BG134" i="2"/>
  <c r="BE134" i="2"/>
  <c r="T134" i="2"/>
  <c r="R134" i="2"/>
  <c r="P134" i="2"/>
  <c r="F125" i="2"/>
  <c r="E123" i="2"/>
  <c r="F89" i="2"/>
  <c r="E87" i="2"/>
  <c r="J24" i="2"/>
  <c r="E24" i="2"/>
  <c r="J92" i="2"/>
  <c r="J23" i="2"/>
  <c r="J21" i="2"/>
  <c r="E21" i="2"/>
  <c r="J127" i="2"/>
  <c r="J20" i="2"/>
  <c r="J18" i="2"/>
  <c r="E18" i="2"/>
  <c r="F92" i="2"/>
  <c r="J17" i="2"/>
  <c r="J15" i="2"/>
  <c r="E15" i="2"/>
  <c r="F127" i="2"/>
  <c r="J14" i="2"/>
  <c r="E7" i="2"/>
  <c r="E121" i="2" s="1"/>
  <c r="L90" i="1"/>
  <c r="AM90" i="1"/>
  <c r="AM89" i="1"/>
  <c r="L89" i="1"/>
  <c r="AM87" i="1"/>
  <c r="L87" i="1"/>
  <c r="L85" i="1"/>
  <c r="L84" i="1"/>
  <c r="BK385" i="2"/>
  <c r="BK230" i="2"/>
  <c r="BK395" i="2"/>
  <c r="BK337" i="2"/>
  <c r="BK307" i="2"/>
  <c r="BK290" i="2"/>
  <c r="BK175" i="2"/>
  <c r="BK409" i="2"/>
  <c r="BK399" i="2"/>
  <c r="BK382" i="2"/>
  <c r="BK211" i="2"/>
  <c r="BK363" i="2"/>
  <c r="BK285" i="2"/>
  <c r="BK332" i="2"/>
  <c r="BK268" i="2"/>
  <c r="BK189" i="2"/>
  <c r="BK249" i="2"/>
  <c r="BK182" i="2"/>
  <c r="BK369" i="2"/>
  <c r="BK324" i="2"/>
  <c r="BK201" i="2"/>
  <c r="BK390" i="2"/>
  <c r="BK281" i="2"/>
  <c r="BK333" i="2"/>
  <c r="BK299" i="2"/>
  <c r="BK304" i="2"/>
  <c r="BK221" i="2"/>
  <c r="BK267" i="2"/>
  <c r="BK192" i="2"/>
  <c r="BK414" i="2"/>
  <c r="BK350" i="2"/>
  <c r="BK260" i="2"/>
  <c r="BK331" i="2"/>
  <c r="BK269" i="2"/>
  <c r="BK151" i="2"/>
  <c r="BK402" i="2"/>
  <c r="BK383" i="2"/>
  <c r="BK196" i="2"/>
  <c r="BK326" i="2"/>
  <c r="BK330" i="2"/>
  <c r="BK273" i="2"/>
  <c r="BK298" i="2"/>
  <c r="BK217" i="2"/>
  <c r="BK274" i="2"/>
  <c r="BK185" i="2"/>
  <c r="BK156" i="2"/>
  <c r="BK394" i="2"/>
  <c r="BK377" i="2"/>
  <c r="BK361" i="2"/>
  <c r="BK168" i="2"/>
  <c r="BK412" i="2"/>
  <c r="BK353" i="2"/>
  <c r="BK163" i="2"/>
  <c r="BK319" i="2"/>
  <c r="BK235" i="2"/>
  <c r="BK152" i="2"/>
  <c r="BK137" i="2"/>
  <c r="BK389" i="2"/>
  <c r="BK345" i="2"/>
  <c r="BK315" i="2"/>
  <c r="BK405" i="2"/>
  <c r="BK381" i="2"/>
  <c r="BK300" i="2"/>
  <c r="BK261" i="2"/>
  <c r="BK140" i="2"/>
  <c r="BK157" i="2"/>
  <c r="BK320" i="2"/>
  <c r="BK384" i="2"/>
  <c r="BK325" i="2"/>
  <c r="BK351" i="2"/>
  <c r="BK305" i="2"/>
  <c r="BK241" i="2"/>
  <c r="BK172" i="2"/>
  <c r="BK254" i="2"/>
  <c r="BK190" i="2"/>
  <c r="BK408" i="2"/>
  <c r="BK134" i="2"/>
  <c r="BK373" i="2"/>
  <c r="BK294" i="2"/>
  <c r="BK222" i="2"/>
  <c r="AS95" i="1"/>
  <c r="BK311" i="2"/>
  <c r="BK164" i="2"/>
  <c r="BK341" i="2"/>
  <c r="BK200" i="2"/>
  <c r="BK240" i="2"/>
  <c r="BK191" i="2" l="1"/>
  <c r="J191" i="2" s="1"/>
  <c r="J99" i="2" s="1"/>
  <c r="R280" i="2"/>
  <c r="R349" i="2"/>
  <c r="BK133" i="2"/>
  <c r="BK306" i="2"/>
  <c r="J306" i="2" s="1"/>
  <c r="J101" i="2" s="1"/>
  <c r="T191" i="2"/>
  <c r="P280" i="2"/>
  <c r="BK349" i="2"/>
  <c r="J349" i="2" s="1"/>
  <c r="J102" i="2" s="1"/>
  <c r="P362" i="2"/>
  <c r="T398" i="2"/>
  <c r="R191" i="2"/>
  <c r="T306" i="2"/>
  <c r="BK362" i="2"/>
  <c r="J362" i="2" s="1"/>
  <c r="J105" i="2" s="1"/>
  <c r="R398" i="2"/>
  <c r="R133" i="2"/>
  <c r="BK280" i="2"/>
  <c r="J280" i="2" s="1"/>
  <c r="J100" i="2" s="1"/>
  <c r="T349" i="2"/>
  <c r="P398" i="2"/>
  <c r="BK404" i="2"/>
  <c r="J404" i="2" s="1"/>
  <c r="J108" i="2" s="1"/>
  <c r="P133" i="2"/>
  <c r="P306" i="2"/>
  <c r="BK398" i="2"/>
  <c r="J398" i="2" s="1"/>
  <c r="J106" i="2" s="1"/>
  <c r="P404" i="2"/>
  <c r="P403" i="2" s="1"/>
  <c r="T133" i="2"/>
  <c r="R306" i="2"/>
  <c r="R362" i="2"/>
  <c r="T404" i="2"/>
  <c r="T403" i="2"/>
  <c r="P191" i="2"/>
  <c r="T280" i="2"/>
  <c r="P349" i="2"/>
  <c r="T362" i="2"/>
  <c r="R404" i="2"/>
  <c r="R403" i="2" s="1"/>
  <c r="BK352" i="2"/>
  <c r="J352" i="2" s="1"/>
  <c r="J103" i="2" s="1"/>
  <c r="BK360" i="2"/>
  <c r="J360" i="2" s="1"/>
  <c r="J104" i="2" s="1"/>
  <c r="BK411" i="2"/>
  <c r="J411" i="2" s="1"/>
  <c r="J110" i="2" s="1"/>
  <c r="BK413" i="2"/>
  <c r="J413" i="2" s="1"/>
  <c r="J111" i="2" s="1"/>
  <c r="BF137" i="2"/>
  <c r="BF185" i="2"/>
  <c r="BF326" i="2"/>
  <c r="E85" i="2"/>
  <c r="F91" i="2"/>
  <c r="J128" i="2"/>
  <c r="BF151" i="2"/>
  <c r="BF200" i="2"/>
  <c r="BF217" i="2"/>
  <c r="BF241" i="2"/>
  <c r="J91" i="2"/>
  <c r="F128" i="2"/>
  <c r="BF152" i="2"/>
  <c r="BF172" i="2"/>
  <c r="BF190" i="2"/>
  <c r="BF222" i="2"/>
  <c r="BF230" i="2"/>
  <c r="BF260" i="2"/>
  <c r="BF261" i="2"/>
  <c r="BF269" i="2"/>
  <c r="BF274" i="2"/>
  <c r="BF290" i="2"/>
  <c r="BF157" i="2"/>
  <c r="BF175" i="2"/>
  <c r="BF182" i="2"/>
  <c r="BF221" i="2"/>
  <c r="BF315" i="2"/>
  <c r="BF331" i="2"/>
  <c r="BF345" i="2"/>
  <c r="BF134" i="2"/>
  <c r="BF168" i="2"/>
  <c r="BF254" i="2"/>
  <c r="BF298" i="2"/>
  <c r="BF300" i="2"/>
  <c r="BF304" i="2"/>
  <c r="BF305" i="2"/>
  <c r="BF319" i="2"/>
  <c r="BF325" i="2"/>
  <c r="BF337" i="2"/>
  <c r="BF369" i="2"/>
  <c r="BF373" i="2"/>
  <c r="BF235" i="2"/>
  <c r="BF268" i="2"/>
  <c r="BF281" i="2"/>
  <c r="BF285" i="2"/>
  <c r="BF307" i="2"/>
  <c r="BF324" i="2"/>
  <c r="BF332" i="2"/>
  <c r="BF350" i="2"/>
  <c r="BF351" i="2"/>
  <c r="BF353" i="2"/>
  <c r="BF381" i="2"/>
  <c r="BF384" i="2"/>
  <c r="BF385" i="2"/>
  <c r="BF389" i="2"/>
  <c r="BF399" i="2"/>
  <c r="BF163" i="2"/>
  <c r="BF189" i="2"/>
  <c r="BF192" i="2"/>
  <c r="BF201" i="2"/>
  <c r="BF211" i="2"/>
  <c r="BF240" i="2"/>
  <c r="BF249" i="2"/>
  <c r="BF294" i="2"/>
  <c r="BF299" i="2"/>
  <c r="BF320" i="2"/>
  <c r="BF333" i="2"/>
  <c r="BF361" i="2"/>
  <c r="BF363" i="2"/>
  <c r="BF377" i="2"/>
  <c r="BF382" i="2"/>
  <c r="BF390" i="2"/>
  <c r="BF394" i="2"/>
  <c r="J89" i="2"/>
  <c r="BF140" i="2"/>
  <c r="BF156" i="2"/>
  <c r="BF164" i="2"/>
  <c r="BF196" i="2"/>
  <c r="BF267" i="2"/>
  <c r="BF273" i="2"/>
  <c r="BF311" i="2"/>
  <c r="BF330" i="2"/>
  <c r="BF341" i="2"/>
  <c r="BF383" i="2"/>
  <c r="BF395" i="2"/>
  <c r="BF402" i="2"/>
  <c r="BF405" i="2"/>
  <c r="BF408" i="2"/>
  <c r="BF409" i="2"/>
  <c r="BF412" i="2"/>
  <c r="BF414" i="2"/>
  <c r="F37" i="2"/>
  <c r="BD96" i="1" s="1"/>
  <c r="BD95" i="1" s="1"/>
  <c r="BD94" i="1" s="1"/>
  <c r="W33" i="1" s="1"/>
  <c r="AS94" i="1"/>
  <c r="F35" i="2"/>
  <c r="BB96" i="1" s="1"/>
  <c r="BB95" i="1" s="1"/>
  <c r="BB94" i="1" s="1"/>
  <c r="AX94" i="1" s="1"/>
  <c r="F36" i="2"/>
  <c r="BC96" i="1" s="1"/>
  <c r="BC95" i="1" s="1"/>
  <c r="AY95" i="1" s="1"/>
  <c r="F33" i="2"/>
  <c r="AZ96" i="1" s="1"/>
  <c r="AZ95" i="1" s="1"/>
  <c r="AV95" i="1" s="1"/>
  <c r="J33" i="2"/>
  <c r="AV96" i="1" s="1"/>
  <c r="T132" i="2" l="1"/>
  <c r="T131" i="2" s="1"/>
  <c r="P132" i="2"/>
  <c r="P131" i="2" s="1"/>
  <c r="AU96" i="1" s="1"/>
  <c r="AU95" i="1" s="1"/>
  <c r="AU94" i="1" s="1"/>
  <c r="BK132" i="2"/>
  <c r="J132" i="2" s="1"/>
  <c r="J97" i="2" s="1"/>
  <c r="R132" i="2"/>
  <c r="R131" i="2" s="1"/>
  <c r="J133" i="2"/>
  <c r="J98" i="2" s="1"/>
  <c r="BK403" i="2"/>
  <c r="J403" i="2" s="1"/>
  <c r="J107" i="2" s="1"/>
  <c r="BK410" i="2"/>
  <c r="J410" i="2" s="1"/>
  <c r="J109" i="2" s="1"/>
  <c r="BC94" i="1"/>
  <c r="W32" i="1" s="1"/>
  <c r="F34" i="2"/>
  <c r="BA96" i="1" s="1"/>
  <c r="BA95" i="1" s="1"/>
  <c r="BA94" i="1" s="1"/>
  <c r="W30" i="1" s="1"/>
  <c r="AZ94" i="1"/>
  <c r="AV94" i="1" s="1"/>
  <c r="AK29" i="1" s="1"/>
  <c r="W31" i="1"/>
  <c r="AX95" i="1"/>
  <c r="J34" i="2"/>
  <c r="AW96" i="1" s="1"/>
  <c r="AT96" i="1" s="1"/>
  <c r="BK131" i="2" l="1"/>
  <c r="J131" i="2" s="1"/>
  <c r="J96" i="2" s="1"/>
  <c r="AW94" i="1"/>
  <c r="AK30" i="1" s="1"/>
  <c r="AY94" i="1"/>
  <c r="W29" i="1"/>
  <c r="AW95" i="1"/>
  <c r="AT95" i="1" s="1"/>
  <c r="J30" i="2" l="1"/>
  <c r="AG96" i="1" s="1"/>
  <c r="AG95" i="1" s="1"/>
  <c r="AG94" i="1" s="1"/>
  <c r="AT94" i="1"/>
  <c r="AK26" i="1" l="1"/>
  <c r="AK35" i="1" s="1"/>
  <c r="AN94" i="1"/>
  <c r="J39" i="2"/>
  <c r="AN96" i="1"/>
  <c r="AN95" i="1"/>
</calcChain>
</file>

<file path=xl/sharedStrings.xml><?xml version="1.0" encoding="utf-8"?>
<sst xmlns="http://schemas.openxmlformats.org/spreadsheetml/2006/main" count="3263" uniqueCount="570">
  <si>
    <t>Export Komplet</t>
  </si>
  <si>
    <t/>
  </si>
  <si>
    <t>2.0</t>
  </si>
  <si>
    <t>False</t>
  </si>
  <si>
    <t>{d3edc244-c7bb-4104-b4ab-bfde3ef5908d}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</si>
  <si>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</si>
  <si>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</si>
  <si>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</si>
  <si>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</si>
  <si>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</si>
  <si>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</si>
  <si>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</si>
  <si>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IMPORT</t>
  </si>
  <si>
    <t>Stavba:</t>
  </si>
  <si>
    <t>201917 - Umiestnenie lávky pre cyklistov a peších na Hornom rybníku v lokalite Kamenný mlyn</t>
  </si>
  <si>
    <t>JKSO:</t>
  </si>
  <si>
    <t>KS:</t>
  </si>
  <si>
    <t>Miesto:</t>
  </si>
  <si>
    <t xml:space="preserve"> </t>
  </si>
  <si>
    <t>Dátum:</t>
  </si>
  <si>
    <t>29. 8. 2021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</si>
  <si>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</si>
  <si>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</si>
  <si>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</si>
  <si>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</si>
  <si>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</si>
  <si>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</si>
  <si>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</si>
  <si>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</si>
  <si>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</si>
  <si>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</si>
  <si>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</si>
  <si>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</si>
  <si>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</si>
  <si>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</si>
  <si>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</si>
  <si>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</si>
  <si>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</si>
  <si>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</si>
  <si>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</si>
  <si>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</si>
  <si>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</si>
  <si>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</si>
  <si>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</si>
  <si>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</si>
  <si>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</si>
  <si>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</si>
  <si>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</si>
  <si>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</si>
  <si>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</si>
  <si>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</si>
  <si>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</si>
  <si>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</si>
  <si>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</si>
  <si>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</si>
  <si>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</si>
  <si>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</si>
  <si>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</si>
  <si>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</si>
  <si>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</si>
  <si>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</si>
  <si>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</si>
  <si>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</si>
  <si>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</si>
  <si>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</si>
  <si>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</si>
  <si>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</si>
  <si>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</si>
  <si>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</si>
  <si>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</si>
  <si>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</si>
  <si>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{00000000-0000-0000-0000-000000000000}</t>
  </si>
  <si>
    <t>201917</t>
  </si>
  <si>
    <t>Umiestnenie lávk...</t>
  </si>
  <si>
    <t>STA</t>
  </si>
  <si>
    <t>1</t>
  </si>
  <si>
    <t>{cd32032f-2047-4e10-bf38-6125cf18b10f}</t>
  </si>
  <si>
    <t>/</t>
  </si>
  <si>
    <t>Časť</t>
  </si>
  <si>
    <t>2</t>
  </si>
  <si>
    <t>###NOINSERT###</t>
  </si>
  <si>
    <t>KRYCÍ LIST ROZPOČTU</t>
  </si>
  <si>
    <t>Objekt:</t>
  </si>
  <si>
    <t>201917 - Umiestnenie lávk...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</si>
  <si>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</si>
  <si>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</si>
  <si>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</si>
  <si>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</si>
  <si>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</si>
  <si>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</si>
  <si>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</si>
  <si>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</si>
  <si>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</si>
  <si>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</si>
  <si>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</si>
  <si>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</si>
  <si>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8 - Rúrové vedenie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</si>
  <si>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</si>
  <si>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</si>
  <si>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</si>
  <si>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</si>
  <si>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>M - Práce a dodávky M</t>
  </si>
  <si>
    <t xml:space="preserve">    21-M - Elektromontáže</t>
  </si>
  <si>
    <t>VRN - Vedľajšie rozpočtové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</si>
  <si>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</si>
  <si>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</si>
  <si>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</si>
  <si>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</si>
  <si>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</si>
  <si>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</si>
  <si>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</si>
  <si>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</si>
  <si>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</si>
  <si>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</si>
  <si>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</si>
  <si>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</si>
  <si>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</si>
  <si>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</si>
  <si>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</si>
  <si>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</si>
  <si>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26</t>
  </si>
  <si>
    <t>K</t>
  </si>
  <si>
    <t>114203201</t>
  </si>
  <si>
    <t>Očistenie lomového kameňa alebo betónových tvárnic od hliny alebo piesku</t>
  </si>
  <si>
    <t>m3</t>
  </si>
  <si>
    <t>4</t>
  </si>
  <si>
    <t>VV</t>
  </si>
  <si>
    <t>10,6*260*1,1*0,2</t>
  </si>
  <si>
    <t>Súčet</t>
  </si>
  <si>
    <t>27</t>
  </si>
  <si>
    <t>114203301</t>
  </si>
  <si>
    <t>Triedenie lomového kameňa alebo bet.tvárnic pri rozoberaní dlažieb podľa druhu, veľkosti a tvaru 25% z celkového množstva (väčšie balvany)</t>
  </si>
  <si>
    <t>606,32*0,25 "Přepočítané koeficientom množstva</t>
  </si>
  <si>
    <t>121</t>
  </si>
  <si>
    <t>131311111</t>
  </si>
  <si>
    <t>Hĺbenie jám v  hornine tr.4 nesúdržných - ručným alebo pneumatickým náradím</t>
  </si>
  <si>
    <t>6</t>
  </si>
  <si>
    <t>výkop pre osadenie mobiláru</t>
  </si>
  <si>
    <t>odpadkový kôš</t>
  </si>
  <si>
    <t>0,4*0,4*0,5*4*1,1</t>
  </si>
  <si>
    <t>stojan na bycikle</t>
  </si>
  <si>
    <t>0,7*0,35*0,35*8*1,1</t>
  </si>
  <si>
    <t>informačná tabuľa</t>
  </si>
  <si>
    <t>0,6*0,8*0,5*2*2*1,1</t>
  </si>
  <si>
    <t>parková lavička</t>
  </si>
  <si>
    <t>1,4*0,5*0,22*(9+6)*1,1</t>
  </si>
  <si>
    <t>122</t>
  </si>
  <si>
    <t>131311119</t>
  </si>
  <si>
    <t>Príplatok za lepivosť pri hĺbení jám ručným alebo pneumatickým náradím v horninetr. 4</t>
  </si>
  <si>
    <t>8</t>
  </si>
  <si>
    <t>119</t>
  </si>
  <si>
    <t>132311101</t>
  </si>
  <si>
    <t>Hĺbenie rýh šírky do 600 mm v  hornine tr.4 súdržných - ručným  alebo pneumatickým náradím - pred výkopom vytýčiť všetky podzemné inžinierské siete</t>
  </si>
  <si>
    <t>10</t>
  </si>
  <si>
    <t>žľab pre kotvenie ochr. geotextílie a fólie</t>
  </si>
  <si>
    <t>0,5*0,6*250*1,05</t>
  </si>
  <si>
    <t>120</t>
  </si>
  <si>
    <t>132311119</t>
  </si>
  <si>
    <t>Príplatok za lepivosť pri hĺbení rýh š do 600 mm ručným alebo pneumatickým náradím v hornine tr. 4</t>
  </si>
  <si>
    <t>12</t>
  </si>
  <si>
    <t>32</t>
  </si>
  <si>
    <t>162301121</t>
  </si>
  <si>
    <t>Vodorovné premiestnenie výkopku po spevnenej ceste z horniny tr.1-4, nad 100 do 1000 m3 na vzdialenosť nad 50 do 500 m</t>
  </si>
  <si>
    <t>14</t>
  </si>
  <si>
    <t>rozdrvené kamenivo</t>
  </si>
  <si>
    <t>606,32*0,25*1,85*1,1</t>
  </si>
  <si>
    <t>zemina</t>
  </si>
  <si>
    <t>(3,776+78,75)</t>
  </si>
  <si>
    <t>33</t>
  </si>
  <si>
    <t>171101101</t>
  </si>
  <si>
    <t>Uloženie sypaniny do násypu súdržnej horniny s mierou zhutnenia podľa Proctor-Standard na 95 % - dreveného kameniva spresniť pri realizácii</t>
  </si>
  <si>
    <t>16</t>
  </si>
  <si>
    <t>28</t>
  </si>
  <si>
    <t>171151101</t>
  </si>
  <si>
    <t>Hutnenie bokov násypov z hornín súdržných a sypkých</t>
  </si>
  <si>
    <t>m2</t>
  </si>
  <si>
    <t>18</t>
  </si>
  <si>
    <t>zhutnenie povrchu brehu</t>
  </si>
  <si>
    <t>14,5*267*1,1</t>
  </si>
  <si>
    <t>118</t>
  </si>
  <si>
    <t>171209002</t>
  </si>
  <si>
    <t>Poplatok za skladovanie - zemina a kamenivo (17 05) ostatné</t>
  </si>
  <si>
    <t>t</t>
  </si>
  <si>
    <t>uloženie na skládku</t>
  </si>
  <si>
    <t>390,991*1,7</t>
  </si>
  <si>
    <t>117</t>
  </si>
  <si>
    <t>171209002-1</t>
  </si>
  <si>
    <t>22</t>
  </si>
  <si>
    <t>42</t>
  </si>
  <si>
    <t>174101003</t>
  </si>
  <si>
    <t>Zásyp sypaninou so zhutnením jám, šachiet, rýh, zárezov alebo okolo objektov nad 1000 do 10000 m3</t>
  </si>
  <si>
    <t>24</t>
  </si>
  <si>
    <t>násyp svahu - rozšírenie brehu</t>
  </si>
  <si>
    <t>(15,82*37,1*1,05)</t>
  </si>
  <si>
    <t>(18,7*145*1,05)</t>
  </si>
  <si>
    <t>(17,2*41*1,05)</t>
  </si>
  <si>
    <t>(22,65*38,5*1,05)</t>
  </si>
  <si>
    <t>43</t>
  </si>
  <si>
    <t>M</t>
  </si>
  <si>
    <t>583310004200</t>
  </si>
  <si>
    <t>Kamenivo ťažené hrubé drvené frakcia 0-63 mm, STN EN 13242 + A1</t>
  </si>
  <si>
    <t>5119,429*1,6 "Přepočítané koeficientom množstva</t>
  </si>
  <si>
    <t>29</t>
  </si>
  <si>
    <t>181101101</t>
  </si>
  <si>
    <t>Úprava pláne v zárezoch v hornine 1-4 bez zhutnenia</t>
  </si>
  <si>
    <t>úprava brehu pred realizáciou násypu</t>
  </si>
  <si>
    <t>109</t>
  </si>
  <si>
    <t>183204R</t>
  </si>
  <si>
    <t>SO 02 - Sadové úpravy - založenie vegetačných prvkov - viď samostatná časť</t>
  </si>
  <si>
    <t>30</t>
  </si>
  <si>
    <t>108</t>
  </si>
  <si>
    <t>185805R</t>
  </si>
  <si>
    <t>SO 02 Sádové úpravy - výrub drevín a pestovateľské opatrenia - viď samostatná časť</t>
  </si>
  <si>
    <t>Zakladanie</t>
  </si>
  <si>
    <t>215901101</t>
  </si>
  <si>
    <t>Zhutnenie podložia z rastlej horniny 1 až 4 pod násypy, z hornina súdržných do 92 % PS a nesúdržných</t>
  </si>
  <si>
    <t>34</t>
  </si>
  <si>
    <t>hutnenie násypov po vrstvách</t>
  </si>
  <si>
    <t>(3,2+3,9+4,35+4,9+5,3+5,8+6,3+6,7+6,5)*250*1,05</t>
  </si>
  <si>
    <t>47</t>
  </si>
  <si>
    <t>221121113</t>
  </si>
  <si>
    <t>Nastraženie a zabaranenie pilót zvislých na dľžku zabaranenia do 7m - spresniť vo výrobnej dokumentácii podľa podložia</t>
  </si>
  <si>
    <t>m</t>
  </si>
  <si>
    <t>36</t>
  </si>
  <si>
    <t xml:space="preserve">zakladanie </t>
  </si>
  <si>
    <t>5*2*7</t>
  </si>
  <si>
    <t>48</t>
  </si>
  <si>
    <t>593820000500R</t>
  </si>
  <si>
    <t>Pilóta železobetónová podľa PD statika dl 6m</t>
  </si>
  <si>
    <t>ks</t>
  </si>
  <si>
    <t>38</t>
  </si>
  <si>
    <t>93</t>
  </si>
  <si>
    <t>271573001</t>
  </si>
  <si>
    <t>Násyp pod základové  konštrukcie so zhutnením zo štrkopiesku fr.0-32 mm</t>
  </si>
  <si>
    <t>40</t>
  </si>
  <si>
    <t>odp.koš</t>
  </si>
  <si>
    <t>0,4*0,4*0,1*4*1,1</t>
  </si>
  <si>
    <t>stojan na bicykle</t>
  </si>
  <si>
    <t>0,7*0,35*0,1*8*1,1</t>
  </si>
  <si>
    <t>infor. tabula</t>
  </si>
  <si>
    <t>0,6*0,8*2*0,1*2*1,1</t>
  </si>
  <si>
    <t>1,4*0,5*0,1*15*1,1</t>
  </si>
  <si>
    <t>49</t>
  </si>
  <si>
    <t>273313711</t>
  </si>
  <si>
    <t>Betón základových dosiek, prostý tr. podľa PD statika</t>
  </si>
  <si>
    <t>podkladný betón základov</t>
  </si>
  <si>
    <t>((1,0*3,8)+(2,6*1,0)*2)*2*1,1*0,1</t>
  </si>
  <si>
    <t>podkladný betón pod prechodovú dosku</t>
  </si>
  <si>
    <t>2,8*3,6*0,1*1,1*2</t>
  </si>
  <si>
    <t>51</t>
  </si>
  <si>
    <t>273351215</t>
  </si>
  <si>
    <t>Debnenie stien základových dosiek, zhotovenie-dielce</t>
  </si>
  <si>
    <t>44</t>
  </si>
  <si>
    <t>podkladný betón</t>
  </si>
  <si>
    <t>(0,8+2,5+0,2+1,0+2,5+2,1+2,5+1,0+2,5+0,8+0,2+3,6)*0,2*2*1,1</t>
  </si>
  <si>
    <t>57</t>
  </si>
  <si>
    <t>273351216</t>
  </si>
  <si>
    <t>Debnenie stien základových dosiek, odstránenie-dielce</t>
  </si>
  <si>
    <t>46</t>
  </si>
  <si>
    <t>52</t>
  </si>
  <si>
    <t>273361821</t>
  </si>
  <si>
    <t>Výstuž podľa PD Statika - spreniť v dielenskej Výrobnej dokumentácii statiky dodávateľa, vid pol 114</t>
  </si>
  <si>
    <t>výkaz výstuže vrátane tvaru prutov</t>
  </si>
  <si>
    <t>6784,8/1000*1,1</t>
  </si>
  <si>
    <t>Výkaz sieti</t>
  </si>
  <si>
    <t>289,21/1000*1,1</t>
  </si>
  <si>
    <t>výkaz kovania</t>
  </si>
  <si>
    <t>127,347/1000*1,1</t>
  </si>
  <si>
    <t>53</t>
  </si>
  <si>
    <t>274321411</t>
  </si>
  <si>
    <t>Betón základových pásov, železový (bez výstuže), tr. podľa PD statika</t>
  </si>
  <si>
    <t>50</t>
  </si>
  <si>
    <t>základové pásy lávky</t>
  </si>
  <si>
    <t>2,75*0,75*0,5*2*2*1,05</t>
  </si>
  <si>
    <t>0,8*3,6*1,0*2*1,05</t>
  </si>
  <si>
    <t>54</t>
  </si>
  <si>
    <t>274351215</t>
  </si>
  <si>
    <t>Debnenie stien základových pásov, zhotovenie-dielce</t>
  </si>
  <si>
    <t>zakl.pasy lávky</t>
  </si>
  <si>
    <t>(2,5+0,75+2,5)*0,5*2*2*1,1</t>
  </si>
  <si>
    <t>(0,8+3,6+0,8+3,6)*1,0*2*1,1</t>
  </si>
  <si>
    <t>55</t>
  </si>
  <si>
    <t>274351216</t>
  </si>
  <si>
    <t>Debnenie stien základových pásov, odstránenie-dielce</t>
  </si>
  <si>
    <t>94</t>
  </si>
  <si>
    <t>275313711</t>
  </si>
  <si>
    <t>Betón základových pätiek, prostý tr. C 20/25</t>
  </si>
  <si>
    <t>56</t>
  </si>
  <si>
    <t>odp.kôš</t>
  </si>
  <si>
    <t>0,4*0,4*0,4*4*1,1</t>
  </si>
  <si>
    <t>0,7*0,35*0,7*8*1,1</t>
  </si>
  <si>
    <t>infor.tabula</t>
  </si>
  <si>
    <t>0,6*0,8*0,4*2*2*1,1</t>
  </si>
  <si>
    <t>58</t>
  </si>
  <si>
    <t>279321411</t>
  </si>
  <si>
    <t>Betón základových múrov, železový (bez výstuže), tr. podľa PD statika</t>
  </si>
  <si>
    <t>zakl.mú lávky</t>
  </si>
  <si>
    <t>2,5*0,3*1,08*2*1,05+2,5*0,3*1,110*2*1,05</t>
  </si>
  <si>
    <t>3,6*0,2*0,28*2*1,05</t>
  </si>
  <si>
    <t>59</t>
  </si>
  <si>
    <t>279351105</t>
  </si>
  <si>
    <t>Debnenie základových múrov obojstranné zhotovenie-dielce</t>
  </si>
  <si>
    <t>60</t>
  </si>
  <si>
    <t>zakl. mur. lávky</t>
  </si>
  <si>
    <t>(2,5+0,3+2,5)*1,110*2*1,1</t>
  </si>
  <si>
    <t>(2,5+0,3+2,5)*1,08*2*1,1</t>
  </si>
  <si>
    <t>(3,6+0,2+0,2+3,6)*0,28*1,1</t>
  </si>
  <si>
    <t>279351106</t>
  </si>
  <si>
    <t>Debnenie základových múrov obojstranné odstránenie-dielce</t>
  </si>
  <si>
    <t>62</t>
  </si>
  <si>
    <t>35</t>
  </si>
  <si>
    <t>289971222</t>
  </si>
  <si>
    <t>Zhotovenie vrstvy z geotextílie na uprav. povrchu sklon nad 1 : 5 do 1 : 2,5 , šírky nad 3 do 6 m</t>
  </si>
  <si>
    <t>64</t>
  </si>
  <si>
    <t>položenie separačno ochrannej netkanej geotextílie na breh</t>
  </si>
  <si>
    <t>15,7*250*1,15*1,1</t>
  </si>
  <si>
    <t>ochranná geotextília na zhutnenú a pripravenú pláň</t>
  </si>
  <si>
    <t>693110001200</t>
  </si>
  <si>
    <t>Geotextília polypropylénová , šírka 1,75-3,5 m, dĺžka 90 m, hrúbka 2,7 mm, netkaná - viď PD</t>
  </si>
  <si>
    <t>66</t>
  </si>
  <si>
    <t>39</t>
  </si>
  <si>
    <t>693110002100</t>
  </si>
  <si>
    <t>Geotextília polypropylénová,  netkaná separačno-filtračná geotextília -viď PD</t>
  </si>
  <si>
    <t>68</t>
  </si>
  <si>
    <t>289971313R</t>
  </si>
  <si>
    <t>Zhotovenie  vrstvy z geomreže k výstuženiu násypu na upravenom povrchu - podľa PD</t>
  </si>
  <si>
    <t>70</t>
  </si>
  <si>
    <t>geosyntetická HDPE výstuž násypu</t>
  </si>
  <si>
    <t>(9,5+4,8+5,0+4,9+4,5+4,4+4,0)*250*1,15*1,05</t>
  </si>
  <si>
    <t>41</t>
  </si>
  <si>
    <t>693210001600</t>
  </si>
  <si>
    <t>Tuhá geomreža výstužná, monolitická, jednoosová z HDPE, šxl 1,3x50 m - podľa PD</t>
  </si>
  <si>
    <t>72</t>
  </si>
  <si>
    <t>105</t>
  </si>
  <si>
    <t>289971711R</t>
  </si>
  <si>
    <t>M+D Spevnenie a stabilizáciu podkladu, plastová zatravňovacia rohož, sklon do 1:5</t>
  </si>
  <si>
    <t>74</t>
  </si>
  <si>
    <t>okolo parkovej lavičky</t>
  </si>
  <si>
    <t>(1,4+0,5+1,4+0,5)*1,0*15*1,1</t>
  </si>
  <si>
    <t>okolo odpadkoveho koša</t>
  </si>
  <si>
    <t>(0,4*4)*1,0*4*1,1</t>
  </si>
  <si>
    <t>3</t>
  </si>
  <si>
    <t>Zvislé a kompletné konštrukcie</t>
  </si>
  <si>
    <t>85</t>
  </si>
  <si>
    <t>317171121R</t>
  </si>
  <si>
    <t>M+D Kotvenie monolitického betónu rímsy do mostovky kotvou do vývrtu spresniť v PD RP statika</t>
  </si>
  <si>
    <t>76</t>
  </si>
  <si>
    <t>kotvenie rímsy a-250mm</t>
  </si>
  <si>
    <t>8,06/0,25*2</t>
  </si>
  <si>
    <t>317321411</t>
  </si>
  <si>
    <t>Betón prekladov železový (bez výstuže) tr. podľa PD statika</t>
  </si>
  <si>
    <t>78</t>
  </si>
  <si>
    <t>rímsa lávky</t>
  </si>
  <si>
    <t>(0,5*0,15*8,06)*1,05</t>
  </si>
  <si>
    <t>(0,5*0,18*8,06)*1,05</t>
  </si>
  <si>
    <t>63</t>
  </si>
  <si>
    <t>317351106</t>
  </si>
  <si>
    <t>Debnenie ríms alebo žľabových ríms vrátane podpernej konštrukcie odstránenie</t>
  </si>
  <si>
    <t>80</t>
  </si>
  <si>
    <t>(0,31+0,15+0,15)*8,06*1,1</t>
  </si>
  <si>
    <t>(0,25+0,18+0,18)*8,06*1,1</t>
  </si>
  <si>
    <t>95</t>
  </si>
  <si>
    <t>320102111</t>
  </si>
  <si>
    <t>Osadenie betónových prefabrikátov s hmotnosťou jednotlivo do 1000 kg -park. lavička 15ks</t>
  </si>
  <si>
    <t>82</t>
  </si>
  <si>
    <t>parkova lavička</t>
  </si>
  <si>
    <t>0,5*1,4*0,4*15</t>
  </si>
  <si>
    <t>96</t>
  </si>
  <si>
    <t>553560000200R</t>
  </si>
  <si>
    <t>84</t>
  </si>
  <si>
    <t>115</t>
  </si>
  <si>
    <t>553560000200-1R</t>
  </si>
  <si>
    <t>86</t>
  </si>
  <si>
    <t>348185121</t>
  </si>
  <si>
    <t>Mostné zábradlie dočasné z dreva mäkkého hobľovaného s dvojmadlom - výroba</t>
  </si>
  <si>
    <t>88</t>
  </si>
  <si>
    <t>lávka</t>
  </si>
  <si>
    <t>(8,1*2)*1,1</t>
  </si>
  <si>
    <t>87</t>
  </si>
  <si>
    <t>348185122</t>
  </si>
  <si>
    <t>Mostné zábradlie dočasné z dreva mäkkého hobľovaného s dvojmadlom - montáž</t>
  </si>
  <si>
    <t>90</t>
  </si>
  <si>
    <t>348185129</t>
  </si>
  <si>
    <t>Mostné zábradlie dočasné z dreva mäkkého hobľovaného s dvojmadlom - odstránenie</t>
  </si>
  <si>
    <t>92</t>
  </si>
  <si>
    <t>Vodorovné konštrukcie</t>
  </si>
  <si>
    <t>65</t>
  </si>
  <si>
    <t>421321217</t>
  </si>
  <si>
    <t>Mostné nosné konštrukcie doskové prechodové z betónu železového tr.podľa PD statika</t>
  </si>
  <si>
    <t>prech.doska lávky</t>
  </si>
  <si>
    <t>2,51*3,0*0,15*2*1,05</t>
  </si>
  <si>
    <t>75</t>
  </si>
  <si>
    <t>421321237</t>
  </si>
  <si>
    <t>Mostné nosné konštrukcie doskové z betónu železového tr.podĺa PD statika</t>
  </si>
  <si>
    <t>nosná doska lávky</t>
  </si>
  <si>
    <t>8,06*4,05*0,35*1,05</t>
  </si>
  <si>
    <t>421351212</t>
  </si>
  <si>
    <t>Debnenie boku prechodovej dosky konštrukcie mostov - zhotovenie</t>
  </si>
  <si>
    <t>98</t>
  </si>
  <si>
    <t>prech. doska lávky</t>
  </si>
  <si>
    <t>3,0*0,2*2*2*1,1</t>
  </si>
  <si>
    <t>67</t>
  </si>
  <si>
    <t>421351312</t>
  </si>
  <si>
    <t>Debnenie boku prechodovej dosky konštrukcie mostov - odstránenie</t>
  </si>
  <si>
    <t>100</t>
  </si>
  <si>
    <t>421352011</t>
  </si>
  <si>
    <t>Debnenie nosníkové vrátane debniacej dosky pre vyhotovenie debnenia mostovky doskových mostov - mesačný prenájom</t>
  </si>
  <si>
    <t>102</t>
  </si>
  <si>
    <t>mostná konštrukcia</t>
  </si>
  <si>
    <t>8,06*4,05*1,05+(8,06+4,05+8,06+4,05)*0,35*1,1</t>
  </si>
  <si>
    <t>69</t>
  </si>
  <si>
    <t>421352021</t>
  </si>
  <si>
    <t>Debnenie nosníkové vrátane debniacej dosky pre vyhotovenie debnenia mostovky doskových mostov - montáž</t>
  </si>
  <si>
    <t>104</t>
  </si>
  <si>
    <t>421352091</t>
  </si>
  <si>
    <t>Debnenie nosníkové vrátane debniacej dosky pre vyhotovenie debnenia mostovky doskových mostov - demontáž</t>
  </si>
  <si>
    <t>106</t>
  </si>
  <si>
    <t>73</t>
  </si>
  <si>
    <t>423951111</t>
  </si>
  <si>
    <t>Dočasné konštrukcie trámové z dreva hraneného - zhotovenie</t>
  </si>
  <si>
    <t>pomocné lešenie lávky</t>
  </si>
  <si>
    <t>8,06*0,6*0,15*2*1,1</t>
  </si>
  <si>
    <t>423952111</t>
  </si>
  <si>
    <t>Dočasné konštrukcie trámové z dreva hraneného - odstránenie</t>
  </si>
  <si>
    <t>110</t>
  </si>
  <si>
    <t>428995002R</t>
  </si>
  <si>
    <t>Osadenie mostného ložiska spresniť PD RP</t>
  </si>
  <si>
    <t>112</t>
  </si>
  <si>
    <t>77</t>
  </si>
  <si>
    <t>2838200R</t>
  </si>
  <si>
    <t>Ložisko lávky spresniť vo výrobnej dokumentácii pri realizácii</t>
  </si>
  <si>
    <t>114</t>
  </si>
  <si>
    <t>79</t>
  </si>
  <si>
    <t>451577121</t>
  </si>
  <si>
    <t>Podkladová a výplňová vrstva z kameniva drveného fr.0-63mm hr. do 200 mm</t>
  </si>
  <si>
    <t>116</t>
  </si>
  <si>
    <t>pod prech.dosku</t>
  </si>
  <si>
    <t>2,51*4*2*1,15</t>
  </si>
  <si>
    <t>452218010</t>
  </si>
  <si>
    <t>Zaisťovací prah z upraveného lomového kameňa fr.63-200MM, na dne a v svahu , na sucho - spresniť pri realizácii podľa podložia</t>
  </si>
  <si>
    <t xml:space="preserve">na dne </t>
  </si>
  <si>
    <t>3,8*1,0*250*1,05</t>
  </si>
  <si>
    <t>457311127</t>
  </si>
  <si>
    <t>Vyrovnávací alebo spádový betón C 25/30 vrátane úpravy povrchu metličkovaním</t>
  </si>
  <si>
    <t>horná vrstva beton. plochy lávky</t>
  </si>
  <si>
    <t>(8,06+2,71+2,71)*3,0*0,15*1,1</t>
  </si>
  <si>
    <t>463212121</t>
  </si>
  <si>
    <t>Rovnanina z lomového kameňa upraveného, triedeného, s vyplnením škár a dutín ťaženým kamenivom</t>
  </si>
  <si>
    <t>spevnenie brehu proti vlnobytiu lomovými kameňmi</t>
  </si>
  <si>
    <t>(248,4*3,7)*0,6*1,05</t>
  </si>
  <si>
    <t>5</t>
  </si>
  <si>
    <t>Komunikácie</t>
  </si>
  <si>
    <t>107</t>
  </si>
  <si>
    <t>561091R</t>
  </si>
  <si>
    <t>SO-01.03 Spevnené plochy, cyklotrasa, chodníky - viď samostatná časť</t>
  </si>
  <si>
    <t>124</t>
  </si>
  <si>
    <t>562091R</t>
  </si>
  <si>
    <t>SO-01.03.01 Búracie práce, demontáže - viď samostatná časť</t>
  </si>
  <si>
    <t>126</t>
  </si>
  <si>
    <t>Úpravy povrchov, podlahy, osadenie</t>
  </si>
  <si>
    <t>622661335</t>
  </si>
  <si>
    <t>Zjednocujúci náter betónových konštrukcií - spreniť vo výrobnej dokumentácii</t>
  </si>
  <si>
    <t>128</t>
  </si>
  <si>
    <t>most.konst.</t>
  </si>
  <si>
    <t>8,06*4,0*1,15</t>
  </si>
  <si>
    <t>(8,06+4,0+8,06+4,0)*0,35*1,15</t>
  </si>
  <si>
    <t>zakl. mury</t>
  </si>
  <si>
    <t>27,877*1,15</t>
  </si>
  <si>
    <t>Rúrové vedenie</t>
  </si>
  <si>
    <t>111</t>
  </si>
  <si>
    <t>871354R</t>
  </si>
  <si>
    <t>SO-01.04 Dažďová kanalizácia - viď samostatná časť</t>
  </si>
  <si>
    <t>130</t>
  </si>
  <si>
    <t>9</t>
  </si>
  <si>
    <t>Ostatné konštrukcie a práce-búranie</t>
  </si>
  <si>
    <t>89</t>
  </si>
  <si>
    <t>911131111R</t>
  </si>
  <si>
    <t>Osadenie a montáž zábradlia podľa PD - M1a - kotvenie v asfaltobetónovom chodníku M1b zábradlie premostenia</t>
  </si>
  <si>
    <t>132</t>
  </si>
  <si>
    <t>M1a zábradlie autobusová zastávka - 6ks dl. 2,5m</t>
  </si>
  <si>
    <t>M1b zábradlie premostenia</t>
  </si>
  <si>
    <t>133310001200R</t>
  </si>
  <si>
    <t>Zabradlie M1a podĺa PD - pri autobusovej zastávke</t>
  </si>
  <si>
    <t>134</t>
  </si>
  <si>
    <t>zábradlie M1a</t>
  </si>
  <si>
    <t>2,5*8</t>
  </si>
  <si>
    <t>133310001200R1</t>
  </si>
  <si>
    <t>Zabradlie M1b podĺa PD - premostenie</t>
  </si>
  <si>
    <t>136</t>
  </si>
  <si>
    <t>zábradlie M1b</t>
  </si>
  <si>
    <t>2,5*3</t>
  </si>
  <si>
    <t>81</t>
  </si>
  <si>
    <t>931994131</t>
  </si>
  <si>
    <t>Tesnenie pracovnej škáry betónovej konštrukcia silikónovým tmelom do pl. 1,5 cm2</t>
  </si>
  <si>
    <t>138</t>
  </si>
  <si>
    <t>tesnenie škár vrch.koštr.</t>
  </si>
  <si>
    <t>(8,06*2+2,7*2)*1,25</t>
  </si>
  <si>
    <t>97</t>
  </si>
  <si>
    <t>936104212</t>
  </si>
  <si>
    <t>Osadenie odpadkového koša kotevnými skrutkami - chemická kotva 4xM12x165 na pevný podklad</t>
  </si>
  <si>
    <t>140</t>
  </si>
  <si>
    <t>553560003700</t>
  </si>
  <si>
    <t>142</t>
  </si>
  <si>
    <t>99</t>
  </si>
  <si>
    <t>936174312</t>
  </si>
  <si>
    <t>Osadenie stojana na bicykle kotevnými skrutkam chem.kotva 4xM12x165mm bez zabetónovania nôh na pevný podklad</t>
  </si>
  <si>
    <t>144</t>
  </si>
  <si>
    <t>553560009100</t>
  </si>
  <si>
    <t>Stojan na bicykel oceľový stojan v tvare písmena P -viď PD</t>
  </si>
  <si>
    <t>146</t>
  </si>
  <si>
    <t>101</t>
  </si>
  <si>
    <t>936941131</t>
  </si>
  <si>
    <t>Osadenie reklamnej vitríny, informačného nosiča kotevnými skrutkami  cehm kotva 8xM16x200 bez zabetónovania nôh na pevný podklad</t>
  </si>
  <si>
    <t>148</t>
  </si>
  <si>
    <t>informačná tabula</t>
  </si>
  <si>
    <t>553560013100R</t>
  </si>
  <si>
    <t>150</t>
  </si>
  <si>
    <t>948102111</t>
  </si>
  <si>
    <t>Dočasný podperný systém pre mosty akéhokoľvek konštrukčného typu - montáž</t>
  </si>
  <si>
    <t>152</t>
  </si>
  <si>
    <t>podopretie lávky - (v m3 podopieraného priestoru - spresniť)</t>
  </si>
  <si>
    <t>8,06*1,28*4,0*1,15</t>
  </si>
  <si>
    <t>83</t>
  </si>
  <si>
    <t>948102191</t>
  </si>
  <si>
    <t>Dočasný podperný systém pre mosty akéhokoľvek konštrukčného typu - demontáž</t>
  </si>
  <si>
    <t>154</t>
  </si>
  <si>
    <t>31</t>
  </si>
  <si>
    <t>979093512R</t>
  </si>
  <si>
    <t>Drvenie kamenných balvanov väčších ako predpísaná frakcia - úprava brehu</t>
  </si>
  <si>
    <t>156</t>
  </si>
  <si>
    <t>Presun hmôt HSV</t>
  </si>
  <si>
    <t>998212111</t>
  </si>
  <si>
    <t>Presun hmôt pre mosty murované, monolitické,betónové,kovové,výšky mosta do 20 m</t>
  </si>
  <si>
    <t>158</t>
  </si>
  <si>
    <t>11908,509*0,1 "Přepočítané koeficientom množstva</t>
  </si>
  <si>
    <t>998222011</t>
  </si>
  <si>
    <t>Presun hmôt pre pozemné komunikácie s krytom z kameniva (8222, 8225) akejkoľvek dĺžky objektu</t>
  </si>
  <si>
    <t>160</t>
  </si>
  <si>
    <t>PSV</t>
  </si>
  <si>
    <t>Práce a dodávky PSV</t>
  </si>
  <si>
    <t>711</t>
  </si>
  <si>
    <t>Izolácie proti vode a vlhkosti</t>
  </si>
  <si>
    <t>37</t>
  </si>
  <si>
    <t>711531500</t>
  </si>
  <si>
    <t>Zhotovenie izoláčnej fólie na ploche vodorovnej položením voľne - izolačná fólia</t>
  </si>
  <si>
    <t>162</t>
  </si>
  <si>
    <t>15,7*250*1,15*1,05</t>
  </si>
  <si>
    <t>283220003200R</t>
  </si>
  <si>
    <t>Položenie izolačnej fólie iných vodných plôch - spresniť vo výrobnej dokumentácii</t>
  </si>
  <si>
    <t>164</t>
  </si>
  <si>
    <t>998711101</t>
  </si>
  <si>
    <t>Presun hmôt pre izoláciu proti vode v objektoch výšky do 6 m</t>
  </si>
  <si>
    <t>166</t>
  </si>
  <si>
    <t>Práce a dodávky M</t>
  </si>
  <si>
    <t>21-M</t>
  </si>
  <si>
    <t>Elektromontáže</t>
  </si>
  <si>
    <t>113</t>
  </si>
  <si>
    <t>21020R</t>
  </si>
  <si>
    <t>168</t>
  </si>
  <si>
    <t>VRN</t>
  </si>
  <si>
    <t>Vedľajšie rozpočtové náklady</t>
  </si>
  <si>
    <t>0003R</t>
  </si>
  <si>
    <t>Výrobná dokumentácia, statika</t>
  </si>
  <si>
    <t>170</t>
  </si>
  <si>
    <t>Zákonný poplatok obci oslobodený od DPH - zemina a kamenivo NEPODLIEHA ZDANENIU</t>
  </si>
  <si>
    <t>Lavička z betonoveho prefabrikatu a sedáku z drevených hranolov - vid PD, vrátane kotvenia cez závitové tyče - na zatravnovacích tvárniciach</t>
  </si>
  <si>
    <t>Lavička z betonoveho prefabrikatu a sedáku z drevených hranolov - vid PD, vrátane kotvenia cez závitové tyče - na asfaltovej ploche</t>
  </si>
  <si>
    <t xml:space="preserve">Kôš odpadkový -viď PD </t>
  </si>
  <si>
    <t>Informačná tabula - viď PD</t>
  </si>
  <si>
    <t>SO03 Verejné osvetlenie- viď samostatná časť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</si>
</sst>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2" fontId="0" fillId="0" borderId="0" xfId="0" applyNumberFormat="1" applyFont="1" applyAlignment="1">
      <alignment vertical="center"/>
    </xf>
    <xf numFmtId="2" fontId="23" fillId="0" borderId="0" xfId="0" applyNumberFormat="1" applyFont="1" applyAlignment="1"/>
    <xf numFmtId="2" fontId="8" fillId="0" borderId="0" xfId="0" applyNumberFormat="1" applyFont="1" applyAlignment="1"/>
    <xf numFmtId="2" fontId="6" fillId="0" borderId="0" xfId="0" applyNumberFormat="1" applyFont="1" applyAlignment="1"/>
    <xf numFmtId="2" fontId="7" fillId="0" borderId="0" xfId="0" applyNumberFormat="1" applyFont="1" applyAlignment="1"/>
    <xf numFmtId="2" fontId="21" fillId="0" borderId="22" xfId="0" applyNumberFormat="1" applyFont="1" applyBorder="1" applyAlignment="1" applyProtection="1">
      <alignment vertical="center"/>
      <protection locked="0"/>
    </xf>
    <xf numFmtId="2" fontId="9" fillId="0" borderId="0" xfId="0" applyNumberFormat="1" applyFont="1" applyAlignment="1">
      <alignment vertical="center"/>
    </xf>
    <xf numFmtId="2" fontId="10" fillId="0" borderId="0" xfId="0" applyNumberFormat="1" applyFont="1" applyAlignment="1">
      <alignment vertical="center"/>
    </xf>
    <xf numFmtId="2" fontId="11" fillId="0" borderId="0" xfId="0" applyNumberFormat="1" applyFont="1" applyAlignment="1">
      <alignment horizontal="left" vertical="center"/>
    </xf>
    <xf numFmtId="2" fontId="11" fillId="0" borderId="0" xfId="0" applyNumberFormat="1" applyFont="1" applyAlignment="1">
      <alignment vertical="center"/>
    </xf>
    <xf numFmtId="2" fontId="35" fillId="0" borderId="22" xfId="0" applyNumberFormat="1" applyFont="1" applyBorder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 x14ac:dyDescent="0.2">
      <c r="AR2" s="219" t="s">
        <v>5</v>
      </c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S2" s="17" t="s">
        <v>6</v>
      </c>
      <c r="BT2" s="17" t="s">
        <v>7</v>
      </c>
    </row>
    <row r="3" spans="1:74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s="1" customFormat="1" ht="24.95" customHeight="1" x14ac:dyDescent="0.2">
      <c r="B4" s="20"/>
      <c r="D4" s="21" t="s">
        <v>8</v>
      </c>
      <c r="AR4" s="20"/>
      <c r="AS4" s="22" t="s">
        <v>9</v>
      </c>
      <c r="BS4" s="17" t="s">
        <v>10</v>
      </c>
    </row>
    <row r="5" spans="1:74" s="1" customFormat="1" ht="12" customHeight="1" x14ac:dyDescent="0.2">
      <c r="B5" s="20"/>
      <c r="D5" s="23" t="s">
        <v>11</v>
      </c>
      <c r="K5" s="198" t="s">
        <v>12</v>
      </c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R5" s="20"/>
      <c r="BS5" s="17" t="s">
        <v>6</v>
      </c>
    </row>
    <row r="6" spans="1:74" s="1" customFormat="1" ht="36.950000000000003" customHeight="1" x14ac:dyDescent="0.2">
      <c r="B6" s="20"/>
      <c r="D6" s="25" t="s">
        <v>13</v>
      </c>
      <c r="K6" s="200" t="s">
        <v>14</v>
      </c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199"/>
      <c r="AN6" s="199"/>
      <c r="AO6" s="199"/>
      <c r="AR6" s="20"/>
      <c r="BS6" s="17" t="s">
        <v>6</v>
      </c>
    </row>
    <row r="7" spans="1:74" s="1" customFormat="1" ht="12" customHeight="1" x14ac:dyDescent="0.2">
      <c r="B7" s="20"/>
      <c r="D7" s="26" t="s">
        <v>15</v>
      </c>
      <c r="K7" s="24" t="s">
        <v>1</v>
      </c>
      <c r="AK7" s="26" t="s">
        <v>16</v>
      </c>
      <c r="AN7" s="24" t="s">
        <v>1</v>
      </c>
      <c r="AR7" s="20"/>
      <c r="BS7" s="17" t="s">
        <v>6</v>
      </c>
    </row>
    <row r="8" spans="1:74" s="1" customFormat="1" ht="12" customHeight="1" x14ac:dyDescent="0.2">
      <c r="B8" s="20"/>
      <c r="D8" s="26" t="s">
        <v>17</v>
      </c>
      <c r="K8" s="24" t="s">
        <v>18</v>
      </c>
      <c r="AK8" s="26" t="s">
        <v>19</v>
      </c>
      <c r="AN8" s="24" t="s">
        <v>20</v>
      </c>
      <c r="AR8" s="20"/>
      <c r="BS8" s="17" t="s">
        <v>6</v>
      </c>
    </row>
    <row r="9" spans="1:74" s="1" customFormat="1" ht="14.45" customHeight="1" x14ac:dyDescent="0.2">
      <c r="B9" s="20"/>
      <c r="AR9" s="20"/>
      <c r="BS9" s="17" t="s">
        <v>6</v>
      </c>
    </row>
    <row r="10" spans="1:74" s="1" customFormat="1" ht="12" customHeight="1" x14ac:dyDescent="0.2">
      <c r="B10" s="20"/>
      <c r="D10" s="26" t="s">
        <v>21</v>
      </c>
      <c r="AK10" s="26" t="s">
        <v>22</v>
      </c>
      <c r="AN10" s="24" t="s">
        <v>1</v>
      </c>
      <c r="AR10" s="20"/>
      <c r="BS10" s="17" t="s">
        <v>6</v>
      </c>
    </row>
    <row r="11" spans="1:74" s="1" customFormat="1" ht="18.399999999999999" customHeight="1" x14ac:dyDescent="0.2">
      <c r="B11" s="20"/>
      <c r="E11" s="24" t="s">
        <v>18</v>
      </c>
      <c r="AK11" s="26" t="s">
        <v>23</v>
      </c>
      <c r="AN11" s="24" t="s">
        <v>1</v>
      </c>
      <c r="AR11" s="20"/>
      <c r="BS11" s="17" t="s">
        <v>6</v>
      </c>
    </row>
    <row r="12" spans="1:74" s="1" customFormat="1" ht="6.95" customHeight="1" x14ac:dyDescent="0.2">
      <c r="B12" s="20"/>
      <c r="AR12" s="20"/>
      <c r="BS12" s="17" t="s">
        <v>6</v>
      </c>
    </row>
    <row r="13" spans="1:74" s="1" customFormat="1" ht="12" customHeight="1" x14ac:dyDescent="0.2">
      <c r="B13" s="20"/>
      <c r="D13" s="26" t="s">
        <v>24</v>
      </c>
      <c r="AK13" s="26" t="s">
        <v>22</v>
      </c>
      <c r="AN13" s="24" t="s">
        <v>1</v>
      </c>
      <c r="AR13" s="20"/>
      <c r="BS13" s="17" t="s">
        <v>6</v>
      </c>
    </row>
    <row r="14" spans="1:74" ht="12.75" x14ac:dyDescent="0.2">
      <c r="B14" s="20"/>
      <c r="E14" s="24" t="s">
        <v>18</v>
      </c>
      <c r="AK14" s="26" t="s">
        <v>23</v>
      </c>
      <c r="AN14" s="24" t="s">
        <v>1</v>
      </c>
      <c r="AR14" s="20"/>
      <c r="BS14" s="17" t="s">
        <v>6</v>
      </c>
    </row>
    <row r="15" spans="1:74" s="1" customFormat="1" ht="6.95" customHeight="1" x14ac:dyDescent="0.2">
      <c r="B15" s="20"/>
      <c r="AR15" s="20"/>
      <c r="BS15" s="17" t="s">
        <v>3</v>
      </c>
    </row>
    <row r="16" spans="1:74" s="1" customFormat="1" ht="12" customHeight="1" x14ac:dyDescent="0.2">
      <c r="B16" s="20"/>
      <c r="D16" s="26" t="s">
        <v>25</v>
      </c>
      <c r="AK16" s="26" t="s">
        <v>22</v>
      </c>
      <c r="AN16" s="24" t="s">
        <v>1</v>
      </c>
      <c r="AR16" s="20"/>
      <c r="BS16" s="17" t="s">
        <v>3</v>
      </c>
    </row>
    <row r="17" spans="1:71" s="1" customFormat="1" ht="18.399999999999999" customHeight="1" x14ac:dyDescent="0.2">
      <c r="B17" s="20"/>
      <c r="E17" s="24" t="s">
        <v>18</v>
      </c>
      <c r="AK17" s="26" t="s">
        <v>23</v>
      </c>
      <c r="AN17" s="24" t="s">
        <v>1</v>
      </c>
      <c r="AR17" s="20"/>
      <c r="BS17" s="17" t="s">
        <v>26</v>
      </c>
    </row>
    <row r="18" spans="1:71" s="1" customFormat="1" ht="6.95" customHeight="1" x14ac:dyDescent="0.2">
      <c r="B18" s="20"/>
      <c r="AR18" s="20"/>
      <c r="BS18" s="17" t="s">
        <v>6</v>
      </c>
    </row>
    <row r="19" spans="1:71" s="1" customFormat="1" ht="12" customHeight="1" x14ac:dyDescent="0.2">
      <c r="B19" s="20"/>
      <c r="D19" s="26" t="s">
        <v>27</v>
      </c>
      <c r="AK19" s="26" t="s">
        <v>22</v>
      </c>
      <c r="AN19" s="24" t="s">
        <v>1</v>
      </c>
      <c r="AR19" s="20"/>
      <c r="BS19" s="17" t="s">
        <v>6</v>
      </c>
    </row>
    <row r="20" spans="1:71" s="1" customFormat="1" ht="18.399999999999999" customHeight="1" x14ac:dyDescent="0.2">
      <c r="B20" s="20"/>
      <c r="E20" s="24" t="s">
        <v>18</v>
      </c>
      <c r="AK20" s="26" t="s">
        <v>23</v>
      </c>
      <c r="AN20" s="24" t="s">
        <v>1</v>
      </c>
      <c r="AR20" s="20"/>
      <c r="BS20" s="17" t="s">
        <v>26</v>
      </c>
    </row>
    <row r="21" spans="1:71" s="1" customFormat="1" ht="6.95" customHeight="1" x14ac:dyDescent="0.2">
      <c r="B21" s="20"/>
      <c r="AR21" s="20"/>
    </row>
    <row r="22" spans="1:71" s="1" customFormat="1" ht="12" customHeight="1" x14ac:dyDescent="0.2">
      <c r="B22" s="20"/>
      <c r="D22" s="26" t="s">
        <v>28</v>
      </c>
      <c r="AR22" s="20"/>
    </row>
    <row r="23" spans="1:71" s="1" customFormat="1" ht="16.5" customHeight="1" x14ac:dyDescent="0.2">
      <c r="B23" s="20"/>
      <c r="E23" s="201" t="s">
        <v>1</v>
      </c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201"/>
      <c r="AD23" s="201"/>
      <c r="AE23" s="201"/>
      <c r="AF23" s="201"/>
      <c r="AG23" s="201"/>
      <c r="AH23" s="201"/>
      <c r="AI23" s="201"/>
      <c r="AJ23" s="201"/>
      <c r="AK23" s="201"/>
      <c r="AL23" s="201"/>
      <c r="AM23" s="201"/>
      <c r="AN23" s="201"/>
      <c r="AR23" s="20"/>
    </row>
    <row r="24" spans="1:71" s="1" customFormat="1" ht="6.95" customHeight="1" x14ac:dyDescent="0.2">
      <c r="B24" s="20"/>
      <c r="AR24" s="20"/>
    </row>
    <row r="25" spans="1:71" s="1" customFormat="1" ht="6.95" customHeight="1" x14ac:dyDescent="0.2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" customHeight="1" x14ac:dyDescent="0.2">
      <c r="A26" s="29"/>
      <c r="B26" s="30"/>
      <c r="C26" s="29"/>
      <c r="D26" s="31" t="s">
        <v>29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2">
        <f>ROUND(AG94,2)</f>
        <v>0</v>
      </c>
      <c r="AL26" s="203"/>
      <c r="AM26" s="203"/>
      <c r="AN26" s="203"/>
      <c r="AO26" s="203"/>
      <c r="AP26" s="29"/>
      <c r="AQ26" s="29"/>
      <c r="AR26" s="30"/>
      <c r="BE26" s="29"/>
    </row>
    <row r="27" spans="1:7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 ht="12.75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04" t="s">
        <v>30</v>
      </c>
      <c r="M28" s="204"/>
      <c r="N28" s="204"/>
      <c r="O28" s="204"/>
      <c r="P28" s="204"/>
      <c r="Q28" s="29"/>
      <c r="R28" s="29"/>
      <c r="S28" s="29"/>
      <c r="T28" s="29"/>
      <c r="U28" s="29"/>
      <c r="V28" s="29"/>
      <c r="W28" s="204" t="s">
        <v>31</v>
      </c>
      <c r="X28" s="204"/>
      <c r="Y28" s="204"/>
      <c r="Z28" s="204"/>
      <c r="AA28" s="204"/>
      <c r="AB28" s="204"/>
      <c r="AC28" s="204"/>
      <c r="AD28" s="204"/>
      <c r="AE28" s="204"/>
      <c r="AF28" s="29"/>
      <c r="AG28" s="29"/>
      <c r="AH28" s="29"/>
      <c r="AI28" s="29"/>
      <c r="AJ28" s="29"/>
      <c r="AK28" s="204" t="s">
        <v>32</v>
      </c>
      <c r="AL28" s="204"/>
      <c r="AM28" s="204"/>
      <c r="AN28" s="204"/>
      <c r="AO28" s="204"/>
      <c r="AP28" s="29"/>
      <c r="AQ28" s="29"/>
      <c r="AR28" s="30"/>
      <c r="BE28" s="29"/>
    </row>
    <row r="29" spans="1:71" s="3" customFormat="1" ht="14.45" customHeight="1" x14ac:dyDescent="0.2">
      <c r="B29" s="34"/>
      <c r="D29" s="26" t="s">
        <v>33</v>
      </c>
      <c r="F29" s="35" t="s">
        <v>34</v>
      </c>
      <c r="L29" s="207">
        <v>0.2</v>
      </c>
      <c r="M29" s="206"/>
      <c r="N29" s="206"/>
      <c r="O29" s="206"/>
      <c r="P29" s="206"/>
      <c r="W29" s="205">
        <f>ROUND(AZ94, 2)</f>
        <v>0</v>
      </c>
      <c r="X29" s="206"/>
      <c r="Y29" s="206"/>
      <c r="Z29" s="206"/>
      <c r="AA29" s="206"/>
      <c r="AB29" s="206"/>
      <c r="AC29" s="206"/>
      <c r="AD29" s="206"/>
      <c r="AE29" s="206"/>
      <c r="AK29" s="205">
        <f>ROUND(AV94, 2)</f>
        <v>0</v>
      </c>
      <c r="AL29" s="206"/>
      <c r="AM29" s="206"/>
      <c r="AN29" s="206"/>
      <c r="AO29" s="206"/>
      <c r="AR29" s="34"/>
    </row>
    <row r="30" spans="1:71" s="3" customFormat="1" ht="14.45" customHeight="1" x14ac:dyDescent="0.2">
      <c r="B30" s="34"/>
      <c r="F30" s="35" t="s">
        <v>35</v>
      </c>
      <c r="L30" s="207">
        <v>0.2</v>
      </c>
      <c r="M30" s="206"/>
      <c r="N30" s="206"/>
      <c r="O30" s="206"/>
      <c r="P30" s="206"/>
      <c r="W30" s="205">
        <f>ROUND(BA94, 2)</f>
        <v>0</v>
      </c>
      <c r="X30" s="206"/>
      <c r="Y30" s="206"/>
      <c r="Z30" s="206"/>
      <c r="AA30" s="206"/>
      <c r="AB30" s="206"/>
      <c r="AC30" s="206"/>
      <c r="AD30" s="206"/>
      <c r="AE30" s="206"/>
      <c r="AK30" s="205">
        <f>ROUND(AW94, 2)</f>
        <v>0</v>
      </c>
      <c r="AL30" s="206"/>
      <c r="AM30" s="206"/>
      <c r="AN30" s="206"/>
      <c r="AO30" s="206"/>
      <c r="AR30" s="34"/>
    </row>
    <row r="31" spans="1:71" s="3" customFormat="1" ht="14.45" hidden="1" customHeight="1" x14ac:dyDescent="0.2">
      <c r="B31" s="34"/>
      <c r="F31" s="26" t="s">
        <v>36</v>
      </c>
      <c r="L31" s="207">
        <v>0.2</v>
      </c>
      <c r="M31" s="206"/>
      <c r="N31" s="206"/>
      <c r="O31" s="206"/>
      <c r="P31" s="206"/>
      <c r="W31" s="205">
        <f>ROUND(BB94, 2)</f>
        <v>0</v>
      </c>
      <c r="X31" s="206"/>
      <c r="Y31" s="206"/>
      <c r="Z31" s="206"/>
      <c r="AA31" s="206"/>
      <c r="AB31" s="206"/>
      <c r="AC31" s="206"/>
      <c r="AD31" s="206"/>
      <c r="AE31" s="206"/>
      <c r="AK31" s="205">
        <v>0</v>
      </c>
      <c r="AL31" s="206"/>
      <c r="AM31" s="206"/>
      <c r="AN31" s="206"/>
      <c r="AO31" s="206"/>
      <c r="AR31" s="34"/>
    </row>
    <row r="32" spans="1:71" s="3" customFormat="1" ht="14.45" hidden="1" customHeight="1" x14ac:dyDescent="0.2">
      <c r="B32" s="34"/>
      <c r="F32" s="26" t="s">
        <v>37</v>
      </c>
      <c r="L32" s="207">
        <v>0.2</v>
      </c>
      <c r="M32" s="206"/>
      <c r="N32" s="206"/>
      <c r="O32" s="206"/>
      <c r="P32" s="206"/>
      <c r="W32" s="205">
        <f>ROUND(BC94, 2)</f>
        <v>0</v>
      </c>
      <c r="X32" s="206"/>
      <c r="Y32" s="206"/>
      <c r="Z32" s="206"/>
      <c r="AA32" s="206"/>
      <c r="AB32" s="206"/>
      <c r="AC32" s="206"/>
      <c r="AD32" s="206"/>
      <c r="AE32" s="206"/>
      <c r="AK32" s="205">
        <v>0</v>
      </c>
      <c r="AL32" s="206"/>
      <c r="AM32" s="206"/>
      <c r="AN32" s="206"/>
      <c r="AO32" s="206"/>
      <c r="AR32" s="34"/>
    </row>
    <row r="33" spans="1:57" s="3" customFormat="1" ht="14.45" hidden="1" customHeight="1" x14ac:dyDescent="0.2">
      <c r="B33" s="34"/>
      <c r="F33" s="35" t="s">
        <v>38</v>
      </c>
      <c r="L33" s="207">
        <v>0</v>
      </c>
      <c r="M33" s="206"/>
      <c r="N33" s="206"/>
      <c r="O33" s="206"/>
      <c r="P33" s="206"/>
      <c r="W33" s="205">
        <f>ROUND(BD94, 2)</f>
        <v>0</v>
      </c>
      <c r="X33" s="206"/>
      <c r="Y33" s="206"/>
      <c r="Z33" s="206"/>
      <c r="AA33" s="206"/>
      <c r="AB33" s="206"/>
      <c r="AC33" s="206"/>
      <c r="AD33" s="206"/>
      <c r="AE33" s="206"/>
      <c r="AK33" s="205">
        <v>0</v>
      </c>
      <c r="AL33" s="206"/>
      <c r="AM33" s="206"/>
      <c r="AN33" s="206"/>
      <c r="AO33" s="206"/>
      <c r="AR33" s="34"/>
    </row>
    <row r="34" spans="1:57" s="2" customFormat="1" ht="6.95" customHeight="1" x14ac:dyDescent="0.2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 x14ac:dyDescent="0.2">
      <c r="A35" s="29"/>
      <c r="B35" s="30"/>
      <c r="C35" s="36"/>
      <c r="D35" s="37" t="s">
        <v>39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40</v>
      </c>
      <c r="U35" s="38"/>
      <c r="V35" s="38"/>
      <c r="W35" s="38"/>
      <c r="X35" s="208" t="s">
        <v>41</v>
      </c>
      <c r="Y35" s="209"/>
      <c r="Z35" s="209"/>
      <c r="AA35" s="209"/>
      <c r="AB35" s="209"/>
      <c r="AC35" s="38"/>
      <c r="AD35" s="38"/>
      <c r="AE35" s="38"/>
      <c r="AF35" s="38"/>
      <c r="AG35" s="38"/>
      <c r="AH35" s="38"/>
      <c r="AI35" s="38"/>
      <c r="AJ35" s="38"/>
      <c r="AK35" s="210">
        <f>SUM(AK26:AK33)</f>
        <v>0</v>
      </c>
      <c r="AL35" s="209"/>
      <c r="AM35" s="209"/>
      <c r="AN35" s="209"/>
      <c r="AO35" s="211"/>
      <c r="AP35" s="36"/>
      <c r="AQ35" s="36"/>
      <c r="AR35" s="30"/>
      <c r="BE35" s="29"/>
    </row>
    <row r="36" spans="1:57" s="2" customFormat="1" ht="6.95" customHeight="1" x14ac:dyDescent="0.2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 x14ac:dyDescent="0.2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 x14ac:dyDescent="0.2">
      <c r="B38" s="20"/>
      <c r="AR38" s="20"/>
    </row>
    <row r="39" spans="1:57" s="1" customFormat="1" ht="14.45" customHeight="1" x14ac:dyDescent="0.2">
      <c r="B39" s="20"/>
      <c r="AR39" s="20"/>
    </row>
    <row r="40" spans="1:57" s="1" customFormat="1" ht="14.45" customHeight="1" x14ac:dyDescent="0.2">
      <c r="B40" s="20"/>
      <c r="AR40" s="20"/>
    </row>
    <row r="41" spans="1:57" s="1" customFormat="1" ht="14.45" customHeight="1" x14ac:dyDescent="0.2">
      <c r="B41" s="20"/>
      <c r="AR41" s="20"/>
    </row>
    <row r="42" spans="1:57" s="1" customFormat="1" ht="14.45" customHeight="1" x14ac:dyDescent="0.2">
      <c r="B42" s="20"/>
      <c r="AR42" s="20"/>
    </row>
    <row r="43" spans="1:57" s="1" customFormat="1" ht="14.45" customHeight="1" x14ac:dyDescent="0.2">
      <c r="B43" s="20"/>
      <c r="AR43" s="20"/>
    </row>
    <row r="44" spans="1:57" s="1" customFormat="1" ht="14.45" customHeight="1" x14ac:dyDescent="0.2">
      <c r="B44" s="20"/>
      <c r="AR44" s="20"/>
    </row>
    <row r="45" spans="1:57" s="1" customFormat="1" ht="14.45" customHeight="1" x14ac:dyDescent="0.2">
      <c r="B45" s="20"/>
      <c r="AR45" s="20"/>
    </row>
    <row r="46" spans="1:57" s="1" customFormat="1" ht="14.45" customHeight="1" x14ac:dyDescent="0.2">
      <c r="B46" s="20"/>
      <c r="AR46" s="20"/>
    </row>
    <row r="47" spans="1:57" s="1" customFormat="1" ht="14.45" customHeight="1" x14ac:dyDescent="0.2">
      <c r="B47" s="20"/>
      <c r="AR47" s="20"/>
    </row>
    <row r="48" spans="1:57" s="1" customFormat="1" ht="14.45" customHeight="1" x14ac:dyDescent="0.2">
      <c r="B48" s="20"/>
      <c r="AR48" s="20"/>
    </row>
    <row r="49" spans="1:57" s="2" customFormat="1" ht="14.45" customHeight="1" x14ac:dyDescent="0.2">
      <c r="B49" s="40"/>
      <c r="D49" s="41" t="s">
        <v>42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43</v>
      </c>
      <c r="AI49" s="42"/>
      <c r="AJ49" s="42"/>
      <c r="AK49" s="42"/>
      <c r="AL49" s="42"/>
      <c r="AM49" s="42"/>
      <c r="AN49" s="42"/>
      <c r="AO49" s="42"/>
      <c r="AR49" s="40"/>
    </row>
    <row r="50" spans="1:57" x14ac:dyDescent="0.2">
      <c r="B50" s="20"/>
      <c r="AR50" s="20"/>
    </row>
    <row r="51" spans="1:57" x14ac:dyDescent="0.2">
      <c r="B51" s="20"/>
      <c r="AR51" s="20"/>
    </row>
    <row r="52" spans="1:57" x14ac:dyDescent="0.2">
      <c r="B52" s="20"/>
      <c r="AR52" s="20"/>
    </row>
    <row r="53" spans="1:57" x14ac:dyDescent="0.2">
      <c r="B53" s="20"/>
      <c r="AR53" s="20"/>
    </row>
    <row r="54" spans="1:57" x14ac:dyDescent="0.2">
      <c r="B54" s="20"/>
      <c r="AR54" s="20"/>
    </row>
    <row r="55" spans="1:57" x14ac:dyDescent="0.2">
      <c r="B55" s="20"/>
      <c r="AR55" s="20"/>
    </row>
    <row r="56" spans="1:57" x14ac:dyDescent="0.2">
      <c r="B56" s="20"/>
      <c r="AR56" s="20"/>
    </row>
    <row r="57" spans="1:57" x14ac:dyDescent="0.2">
      <c r="B57" s="20"/>
      <c r="AR57" s="20"/>
    </row>
    <row r="58" spans="1:57" x14ac:dyDescent="0.2">
      <c r="B58" s="20"/>
      <c r="AR58" s="20"/>
    </row>
    <row r="59" spans="1:57" x14ac:dyDescent="0.2">
      <c r="B59" s="20"/>
      <c r="AR59" s="20"/>
    </row>
    <row r="60" spans="1:57" s="2" customFormat="1" ht="12.75" x14ac:dyDescent="0.2">
      <c r="A60" s="29"/>
      <c r="B60" s="30"/>
      <c r="C60" s="29"/>
      <c r="D60" s="43" t="s">
        <v>44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3" t="s">
        <v>45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3" t="s">
        <v>44</v>
      </c>
      <c r="AI60" s="32"/>
      <c r="AJ60" s="32"/>
      <c r="AK60" s="32"/>
      <c r="AL60" s="32"/>
      <c r="AM60" s="43" t="s">
        <v>45</v>
      </c>
      <c r="AN60" s="32"/>
      <c r="AO60" s="32"/>
      <c r="AP60" s="29"/>
      <c r="AQ60" s="29"/>
      <c r="AR60" s="30"/>
      <c r="BE60" s="29"/>
    </row>
    <row r="61" spans="1:57" x14ac:dyDescent="0.2">
      <c r="B61" s="20"/>
      <c r="AR61" s="20"/>
    </row>
    <row r="62" spans="1:57" x14ac:dyDescent="0.2">
      <c r="B62" s="20"/>
      <c r="AR62" s="20"/>
    </row>
    <row r="63" spans="1:57" x14ac:dyDescent="0.2">
      <c r="B63" s="20"/>
      <c r="AR63" s="20"/>
    </row>
    <row r="64" spans="1:57" s="2" customFormat="1" ht="12.75" x14ac:dyDescent="0.2">
      <c r="A64" s="29"/>
      <c r="B64" s="30"/>
      <c r="C64" s="29"/>
      <c r="D64" s="41" t="s">
        <v>46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47</v>
      </c>
      <c r="AI64" s="44"/>
      <c r="AJ64" s="44"/>
      <c r="AK64" s="44"/>
      <c r="AL64" s="44"/>
      <c r="AM64" s="44"/>
      <c r="AN64" s="44"/>
      <c r="AO64" s="44"/>
      <c r="AP64" s="29"/>
      <c r="AQ64" s="29"/>
      <c r="AR64" s="30"/>
      <c r="BE64" s="29"/>
    </row>
    <row r="65" spans="1:57" x14ac:dyDescent="0.2">
      <c r="B65" s="20"/>
      <c r="AR65" s="20"/>
    </row>
    <row r="66" spans="1:57" x14ac:dyDescent="0.2">
      <c r="B66" s="20"/>
      <c r="AR66" s="20"/>
    </row>
    <row r="67" spans="1:57" x14ac:dyDescent="0.2">
      <c r="B67" s="20"/>
      <c r="AR67" s="20"/>
    </row>
    <row r="68" spans="1:57" x14ac:dyDescent="0.2">
      <c r="B68" s="20"/>
      <c r="AR68" s="20"/>
    </row>
    <row r="69" spans="1:57" x14ac:dyDescent="0.2">
      <c r="B69" s="20"/>
      <c r="AR69" s="20"/>
    </row>
    <row r="70" spans="1:57" x14ac:dyDescent="0.2">
      <c r="B70" s="20"/>
      <c r="AR70" s="20"/>
    </row>
    <row r="71" spans="1:57" x14ac:dyDescent="0.2">
      <c r="B71" s="20"/>
      <c r="AR71" s="20"/>
    </row>
    <row r="72" spans="1:57" x14ac:dyDescent="0.2">
      <c r="B72" s="20"/>
      <c r="AR72" s="20"/>
    </row>
    <row r="73" spans="1:57" x14ac:dyDescent="0.2">
      <c r="B73" s="20"/>
      <c r="AR73" s="20"/>
    </row>
    <row r="74" spans="1:57" x14ac:dyDescent="0.2">
      <c r="B74" s="20"/>
      <c r="AR74" s="20"/>
    </row>
    <row r="75" spans="1:57" s="2" customFormat="1" ht="12.75" x14ac:dyDescent="0.2">
      <c r="A75" s="29"/>
      <c r="B75" s="30"/>
      <c r="C75" s="29"/>
      <c r="D75" s="43" t="s">
        <v>44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3" t="s">
        <v>45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3" t="s">
        <v>44</v>
      </c>
      <c r="AI75" s="32"/>
      <c r="AJ75" s="32"/>
      <c r="AK75" s="32"/>
      <c r="AL75" s="32"/>
      <c r="AM75" s="43" t="s">
        <v>45</v>
      </c>
      <c r="AN75" s="32"/>
      <c r="AO75" s="32"/>
      <c r="AP75" s="29"/>
      <c r="AQ75" s="29"/>
      <c r="AR75" s="30"/>
      <c r="BE75" s="29"/>
    </row>
    <row r="76" spans="1:57" s="2" customFormat="1" x14ac:dyDescent="0.2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 x14ac:dyDescent="0.2">
      <c r="A77" s="29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0"/>
      <c r="BE77" s="29"/>
    </row>
    <row r="81" spans="1:91" s="2" customFormat="1" ht="6.95" customHeight="1" x14ac:dyDescent="0.2">
      <c r="A81" s="29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0"/>
      <c r="BE81" s="29"/>
    </row>
    <row r="82" spans="1:91" s="2" customFormat="1" ht="24.95" customHeight="1" x14ac:dyDescent="0.2">
      <c r="A82" s="29"/>
      <c r="B82" s="30"/>
      <c r="C82" s="21" t="s">
        <v>48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 x14ac:dyDescent="0.2">
      <c r="B84" s="49"/>
      <c r="C84" s="26" t="s">
        <v>11</v>
      </c>
      <c r="L84" s="4" t="str">
        <f>K5</f>
        <v>IMPORT</v>
      </c>
      <c r="AR84" s="49"/>
    </row>
    <row r="85" spans="1:91" s="5" customFormat="1" ht="36.950000000000003" customHeight="1" x14ac:dyDescent="0.2">
      <c r="B85" s="50"/>
      <c r="C85" s="51" t="s">
        <v>13</v>
      </c>
      <c r="L85" s="234" t="str">
        <f>K6</f>
        <v>201917 - Umiestnenie lávky pre cyklistov a peších na Hornom rybníku v lokalite Kamenný mlyn</v>
      </c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/>
      <c r="AF85" s="235"/>
      <c r="AG85" s="235"/>
      <c r="AH85" s="235"/>
      <c r="AI85" s="235"/>
      <c r="AJ85" s="235"/>
      <c r="AK85" s="235"/>
      <c r="AL85" s="235"/>
      <c r="AM85" s="235"/>
      <c r="AN85" s="235"/>
      <c r="AO85" s="235"/>
      <c r="AR85" s="50"/>
    </row>
    <row r="86" spans="1:91" s="2" customFormat="1" ht="6.95" customHeight="1" x14ac:dyDescent="0.2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 x14ac:dyDescent="0.2">
      <c r="A87" s="29"/>
      <c r="B87" s="30"/>
      <c r="C87" s="26" t="s">
        <v>17</v>
      </c>
      <c r="D87" s="29"/>
      <c r="E87" s="29"/>
      <c r="F87" s="29"/>
      <c r="G87" s="29"/>
      <c r="H87" s="29"/>
      <c r="I87" s="29"/>
      <c r="J87" s="29"/>
      <c r="K87" s="29"/>
      <c r="L87" s="52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6" t="s">
        <v>19</v>
      </c>
      <c r="AJ87" s="29"/>
      <c r="AK87" s="29"/>
      <c r="AL87" s="29"/>
      <c r="AM87" s="212" t="str">
        <f>IF(AN8= "","",AN8)</f>
        <v>29. 8. 2021</v>
      </c>
      <c r="AN87" s="212"/>
      <c r="AO87" s="29"/>
      <c r="AP87" s="29"/>
      <c r="AQ87" s="29"/>
      <c r="AR87" s="30"/>
      <c r="BE87" s="29"/>
    </row>
    <row r="88" spans="1:91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 x14ac:dyDescent="0.2">
      <c r="A89" s="29"/>
      <c r="B89" s="30"/>
      <c r="C89" s="26" t="s">
        <v>21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6" t="s">
        <v>25</v>
      </c>
      <c r="AJ89" s="29"/>
      <c r="AK89" s="29"/>
      <c r="AL89" s="29"/>
      <c r="AM89" s="213" t="str">
        <f>IF(E17="","",E17)</f>
        <v xml:space="preserve"> </v>
      </c>
      <c r="AN89" s="214"/>
      <c r="AO89" s="214"/>
      <c r="AP89" s="214"/>
      <c r="AQ89" s="29"/>
      <c r="AR89" s="30"/>
      <c r="AS89" s="215" t="s">
        <v>49</v>
      </c>
      <c r="AT89" s="216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29"/>
    </row>
    <row r="90" spans="1:91" s="2" customFormat="1" ht="15.2" customHeight="1" x14ac:dyDescent="0.2">
      <c r="A90" s="29"/>
      <c r="B90" s="30"/>
      <c r="C90" s="26" t="s">
        <v>24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 xml:space="preserve"> 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6" t="s">
        <v>27</v>
      </c>
      <c r="AJ90" s="29"/>
      <c r="AK90" s="29"/>
      <c r="AL90" s="29"/>
      <c r="AM90" s="213" t="str">
        <f>IF(E20="","",E20)</f>
        <v xml:space="preserve"> </v>
      </c>
      <c r="AN90" s="214"/>
      <c r="AO90" s="214"/>
      <c r="AP90" s="214"/>
      <c r="AQ90" s="29"/>
      <c r="AR90" s="30"/>
      <c r="AS90" s="217"/>
      <c r="AT90" s="218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29"/>
    </row>
    <row r="91" spans="1:91" s="2" customFormat="1" ht="10.9" customHeight="1" x14ac:dyDescent="0.2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17"/>
      <c r="AT91" s="218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29"/>
    </row>
    <row r="92" spans="1:91" s="2" customFormat="1" ht="29.25" customHeight="1" x14ac:dyDescent="0.2">
      <c r="A92" s="29"/>
      <c r="B92" s="30"/>
      <c r="C92" s="225" t="s">
        <v>50</v>
      </c>
      <c r="D92" s="226"/>
      <c r="E92" s="226"/>
      <c r="F92" s="226"/>
      <c r="G92" s="226"/>
      <c r="H92" s="58"/>
      <c r="I92" s="227" t="s">
        <v>51</v>
      </c>
      <c r="J92" s="226"/>
      <c r="K92" s="226"/>
      <c r="L92" s="226"/>
      <c r="M92" s="226"/>
      <c r="N92" s="226"/>
      <c r="O92" s="226"/>
      <c r="P92" s="226"/>
      <c r="Q92" s="226"/>
      <c r="R92" s="226"/>
      <c r="S92" s="226"/>
      <c r="T92" s="226"/>
      <c r="U92" s="226"/>
      <c r="V92" s="226"/>
      <c r="W92" s="226"/>
      <c r="X92" s="226"/>
      <c r="Y92" s="226"/>
      <c r="Z92" s="226"/>
      <c r="AA92" s="226"/>
      <c r="AB92" s="226"/>
      <c r="AC92" s="226"/>
      <c r="AD92" s="226"/>
      <c r="AE92" s="226"/>
      <c r="AF92" s="226"/>
      <c r="AG92" s="228" t="s">
        <v>52</v>
      </c>
      <c r="AH92" s="226"/>
      <c r="AI92" s="226"/>
      <c r="AJ92" s="226"/>
      <c r="AK92" s="226"/>
      <c r="AL92" s="226"/>
      <c r="AM92" s="226"/>
      <c r="AN92" s="227" t="s">
        <v>53</v>
      </c>
      <c r="AO92" s="226"/>
      <c r="AP92" s="229"/>
      <c r="AQ92" s="59" t="s">
        <v>54</v>
      </c>
      <c r="AR92" s="30"/>
      <c r="AS92" s="60" t="s">
        <v>55</v>
      </c>
      <c r="AT92" s="61" t="s">
        <v>56</v>
      </c>
      <c r="AU92" s="61" t="s">
        <v>57</v>
      </c>
      <c r="AV92" s="61" t="s">
        <v>58</v>
      </c>
      <c r="AW92" s="61" t="s">
        <v>59</v>
      </c>
      <c r="AX92" s="61" t="s">
        <v>60</v>
      </c>
      <c r="AY92" s="61" t="s">
        <v>61</v>
      </c>
      <c r="AZ92" s="61" t="s">
        <v>62</v>
      </c>
      <c r="BA92" s="61" t="s">
        <v>63</v>
      </c>
      <c r="BB92" s="61" t="s">
        <v>64</v>
      </c>
      <c r="BC92" s="61" t="s">
        <v>65</v>
      </c>
      <c r="BD92" s="62" t="s">
        <v>66</v>
      </c>
      <c r="BE92" s="29"/>
    </row>
    <row r="93" spans="1:91" s="2" customFormat="1" ht="10.9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29"/>
    </row>
    <row r="94" spans="1:91" s="6" customFormat="1" ht="32.450000000000003" customHeight="1" x14ac:dyDescent="0.2">
      <c r="B94" s="66"/>
      <c r="C94" s="67" t="s">
        <v>67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23">
        <f>ROUND(AG95,2)</f>
        <v>0</v>
      </c>
      <c r="AH94" s="223"/>
      <c r="AI94" s="223"/>
      <c r="AJ94" s="223"/>
      <c r="AK94" s="223"/>
      <c r="AL94" s="223"/>
      <c r="AM94" s="223"/>
      <c r="AN94" s="224">
        <f>SUM(AG94,AT94)</f>
        <v>0</v>
      </c>
      <c r="AO94" s="224"/>
      <c r="AP94" s="224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 t="shared" ref="AZ94:BD95" si="0">ROUND(AZ95,2)</f>
        <v>0</v>
      </c>
      <c r="BA94" s="72">
        <f t="shared" si="0"/>
        <v>0</v>
      </c>
      <c r="BB94" s="72">
        <f t="shared" si="0"/>
        <v>0</v>
      </c>
      <c r="BC94" s="72">
        <f t="shared" si="0"/>
        <v>0</v>
      </c>
      <c r="BD94" s="74">
        <f t="shared" si="0"/>
        <v>0</v>
      </c>
      <c r="BS94" s="75" t="s">
        <v>68</v>
      </c>
      <c r="BT94" s="75" t="s">
        <v>69</v>
      </c>
      <c r="BU94" s="76" t="s">
        <v>70</v>
      </c>
      <c r="BV94" s="75" t="s">
        <v>12</v>
      </c>
      <c r="BW94" s="75" t="s">
        <v>4</v>
      </c>
      <c r="BX94" s="75" t="s">
        <v>71</v>
      </c>
      <c r="CL94" s="75" t="s">
        <v>1</v>
      </c>
    </row>
    <row r="95" spans="1:91" s="7" customFormat="1" ht="16.5" customHeight="1" x14ac:dyDescent="0.2">
      <c r="B95" s="77"/>
      <c r="C95" s="78"/>
      <c r="D95" s="233" t="s">
        <v>72</v>
      </c>
      <c r="E95" s="233"/>
      <c r="F95" s="233"/>
      <c r="G95" s="233"/>
      <c r="H95" s="233"/>
      <c r="I95" s="79"/>
      <c r="J95" s="233" t="s">
        <v>73</v>
      </c>
      <c r="K95" s="233"/>
      <c r="L95" s="233"/>
      <c r="M95" s="233"/>
      <c r="N95" s="233"/>
      <c r="O95" s="233"/>
      <c r="P95" s="233"/>
      <c r="Q95" s="233"/>
      <c r="R95" s="233"/>
      <c r="S95" s="233"/>
      <c r="T95" s="233"/>
      <c r="U95" s="233"/>
      <c r="V95" s="233"/>
      <c r="W95" s="233"/>
      <c r="X95" s="233"/>
      <c r="Y95" s="233"/>
      <c r="Z95" s="233"/>
      <c r="AA95" s="233"/>
      <c r="AB95" s="233"/>
      <c r="AC95" s="233"/>
      <c r="AD95" s="233"/>
      <c r="AE95" s="233"/>
      <c r="AF95" s="233"/>
      <c r="AG95" s="232">
        <f>ROUND(AG96,2)</f>
        <v>0</v>
      </c>
      <c r="AH95" s="231"/>
      <c r="AI95" s="231"/>
      <c r="AJ95" s="231"/>
      <c r="AK95" s="231"/>
      <c r="AL95" s="231"/>
      <c r="AM95" s="231"/>
      <c r="AN95" s="230">
        <f>SUM(AG95,AT95)</f>
        <v>0</v>
      </c>
      <c r="AO95" s="231"/>
      <c r="AP95" s="231"/>
      <c r="AQ95" s="80" t="s">
        <v>74</v>
      </c>
      <c r="AR95" s="77"/>
      <c r="AS95" s="81">
        <f>ROUND(AS96,2)</f>
        <v>0</v>
      </c>
      <c r="AT95" s="82">
        <f>ROUND(SUM(AV95:AW95),2)</f>
        <v>0</v>
      </c>
      <c r="AU95" s="83">
        <f>ROUND(AU96,5)</f>
        <v>0</v>
      </c>
      <c r="AV95" s="82">
        <f>ROUND(AZ95*L29,2)</f>
        <v>0</v>
      </c>
      <c r="AW95" s="82">
        <f>ROUND(BA95*L30,2)</f>
        <v>0</v>
      </c>
      <c r="AX95" s="82">
        <f>ROUND(BB95*L29,2)</f>
        <v>0</v>
      </c>
      <c r="AY95" s="82">
        <f>ROUND(BC95*L30,2)</f>
        <v>0</v>
      </c>
      <c r="AZ95" s="82">
        <f t="shared" si="0"/>
        <v>0</v>
      </c>
      <c r="BA95" s="82">
        <f t="shared" si="0"/>
        <v>0</v>
      </c>
      <c r="BB95" s="82">
        <f t="shared" si="0"/>
        <v>0</v>
      </c>
      <c r="BC95" s="82">
        <f t="shared" si="0"/>
        <v>0</v>
      </c>
      <c r="BD95" s="84">
        <f t="shared" si="0"/>
        <v>0</v>
      </c>
      <c r="BS95" s="85" t="s">
        <v>68</v>
      </c>
      <c r="BT95" s="85" t="s">
        <v>75</v>
      </c>
      <c r="BV95" s="85" t="s">
        <v>12</v>
      </c>
      <c r="BW95" s="85" t="s">
        <v>76</v>
      </c>
      <c r="BX95" s="85" t="s">
        <v>4</v>
      </c>
      <c r="CL95" s="85" t="s">
        <v>1</v>
      </c>
      <c r="CM95" s="85" t="s">
        <v>69</v>
      </c>
    </row>
    <row r="96" spans="1:91" s="4" customFormat="1" ht="16.5" customHeight="1" x14ac:dyDescent="0.2">
      <c r="A96" s="86" t="s">
        <v>77</v>
      </c>
      <c r="B96" s="49"/>
      <c r="C96" s="10"/>
      <c r="D96" s="10"/>
      <c r="E96" s="222" t="s">
        <v>72</v>
      </c>
      <c r="F96" s="222"/>
      <c r="G96" s="222"/>
      <c r="H96" s="222"/>
      <c r="I96" s="222"/>
      <c r="J96" s="10"/>
      <c r="K96" s="222" t="s">
        <v>73</v>
      </c>
      <c r="L96" s="222"/>
      <c r="M96" s="222"/>
      <c r="N96" s="222"/>
      <c r="O96" s="222"/>
      <c r="P96" s="222"/>
      <c r="Q96" s="222"/>
      <c r="R96" s="222"/>
      <c r="S96" s="222"/>
      <c r="T96" s="222"/>
      <c r="U96" s="222"/>
      <c r="V96" s="222"/>
      <c r="W96" s="222"/>
      <c r="X96" s="222"/>
      <c r="Y96" s="222"/>
      <c r="Z96" s="222"/>
      <c r="AA96" s="222"/>
      <c r="AB96" s="222"/>
      <c r="AC96" s="222"/>
      <c r="AD96" s="222"/>
      <c r="AE96" s="222"/>
      <c r="AF96" s="222"/>
      <c r="AG96" s="220">
        <f>'201917 - Umiestnenie lávk...'!J30</f>
        <v>0</v>
      </c>
      <c r="AH96" s="221"/>
      <c r="AI96" s="221"/>
      <c r="AJ96" s="221"/>
      <c r="AK96" s="221"/>
      <c r="AL96" s="221"/>
      <c r="AM96" s="221"/>
      <c r="AN96" s="220">
        <f>SUM(AG96,AT96)</f>
        <v>0</v>
      </c>
      <c r="AO96" s="221"/>
      <c r="AP96" s="221"/>
      <c r="AQ96" s="87" t="s">
        <v>78</v>
      </c>
      <c r="AR96" s="49"/>
      <c r="AS96" s="88">
        <v>0</v>
      </c>
      <c r="AT96" s="89">
        <f>ROUND(SUM(AV96:AW96),2)</f>
        <v>0</v>
      </c>
      <c r="AU96" s="90">
        <f>'201917 - Umiestnenie lávk...'!P131</f>
        <v>0</v>
      </c>
      <c r="AV96" s="89">
        <f>'201917 - Umiestnenie lávk...'!J33</f>
        <v>0</v>
      </c>
      <c r="AW96" s="89">
        <f>'201917 - Umiestnenie lávk...'!J34</f>
        <v>0</v>
      </c>
      <c r="AX96" s="89">
        <f>'201917 - Umiestnenie lávk...'!J35</f>
        <v>0</v>
      </c>
      <c r="AY96" s="89">
        <f>'201917 - Umiestnenie lávk...'!J36</f>
        <v>0</v>
      </c>
      <c r="AZ96" s="89">
        <f>'201917 - Umiestnenie lávk...'!F33</f>
        <v>0</v>
      </c>
      <c r="BA96" s="89">
        <f>'201917 - Umiestnenie lávk...'!F34</f>
        <v>0</v>
      </c>
      <c r="BB96" s="89">
        <f>'201917 - Umiestnenie lávk...'!F35</f>
        <v>0</v>
      </c>
      <c r="BC96" s="89">
        <f>'201917 - Umiestnenie lávk...'!F36</f>
        <v>0</v>
      </c>
      <c r="BD96" s="91">
        <f>'201917 - Umiestnenie lávk...'!F37</f>
        <v>0</v>
      </c>
      <c r="BT96" s="24" t="s">
        <v>79</v>
      </c>
      <c r="BU96" s="24" t="s">
        <v>80</v>
      </c>
      <c r="BV96" s="24" t="s">
        <v>12</v>
      </c>
      <c r="BW96" s="24" t="s">
        <v>76</v>
      </c>
      <c r="BX96" s="24" t="s">
        <v>4</v>
      </c>
      <c r="CL96" s="24" t="s">
        <v>1</v>
      </c>
      <c r="CM96" s="24" t="s">
        <v>69</v>
      </c>
    </row>
    <row r="97" spans="1:57" s="2" customFormat="1" ht="30" customHeight="1" x14ac:dyDescent="0.2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  <row r="98" spans="1:57" s="2" customFormat="1" ht="6.95" customHeight="1" x14ac:dyDescent="0.2">
      <c r="A98" s="29"/>
      <c r="B98" s="45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  <c r="AG98" s="46"/>
      <c r="AH98" s="46"/>
      <c r="AI98" s="46"/>
      <c r="AJ98" s="46"/>
      <c r="AK98" s="46"/>
      <c r="AL98" s="46"/>
      <c r="AM98" s="46"/>
      <c r="AN98" s="46"/>
      <c r="AO98" s="46"/>
      <c r="AP98" s="46"/>
      <c r="AQ98" s="46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</sheetData>
  <mergeCells count="44">
    <mergeCell ref="AR2:BE2"/>
    <mergeCell ref="AN96:AP96"/>
    <mergeCell ref="AG96:AM96"/>
    <mergeCell ref="E96:I96"/>
    <mergeCell ref="K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6" location="'201917 - Umiestnenie lávk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415"/>
  <sheetViews>
    <sheetView showGridLines="0" tabSelected="1" topLeftCell="A68" workbookViewId="0">
      <selection activeCell="I32" sqref="I32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2"/>
    </row>
    <row r="2" spans="1:46" s="1" customFormat="1" ht="36.950000000000003" customHeight="1" x14ac:dyDescent="0.2">
      <c r="L2" s="219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7" t="s">
        <v>76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69</v>
      </c>
    </row>
    <row r="4" spans="1:46" s="1" customFormat="1" ht="24.95" customHeight="1" x14ac:dyDescent="0.2">
      <c r="B4" s="20"/>
      <c r="D4" s="21" t="s">
        <v>81</v>
      </c>
      <c r="L4" s="20"/>
      <c r="M4" s="93" t="s">
        <v>9</v>
      </c>
      <c r="AT4" s="17" t="s">
        <v>3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26" t="s">
        <v>13</v>
      </c>
      <c r="L6" s="20"/>
    </row>
    <row r="7" spans="1:46" s="1" customFormat="1" ht="26.25" customHeight="1" x14ac:dyDescent="0.2">
      <c r="B7" s="20"/>
      <c r="E7" s="237" t="str">
        <f>'Rekapitulácia stavby'!K6</f>
        <v>201917 - Umiestnenie lávky pre cyklistov a peších na Hornom rybníku v lokalite Kamenný mlyn</v>
      </c>
      <c r="F7" s="238"/>
      <c r="G7" s="238"/>
      <c r="H7" s="238"/>
      <c r="L7" s="20"/>
    </row>
    <row r="8" spans="1:46" s="2" customFormat="1" ht="12" customHeight="1" x14ac:dyDescent="0.2">
      <c r="A8" s="29"/>
      <c r="B8" s="30"/>
      <c r="C8" s="29"/>
      <c r="D8" s="26" t="s">
        <v>82</v>
      </c>
      <c r="E8" s="29"/>
      <c r="F8" s="29"/>
      <c r="G8" s="29"/>
      <c r="H8" s="29"/>
      <c r="I8" s="29"/>
      <c r="J8" s="29"/>
      <c r="K8" s="29"/>
      <c r="L8" s="40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34" t="s">
        <v>83</v>
      </c>
      <c r="F9" s="236"/>
      <c r="G9" s="236"/>
      <c r="H9" s="236"/>
      <c r="I9" s="29"/>
      <c r="J9" s="29"/>
      <c r="K9" s="29"/>
      <c r="L9" s="40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0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6" t="s">
        <v>15</v>
      </c>
      <c r="E11" s="29"/>
      <c r="F11" s="24" t="s">
        <v>1</v>
      </c>
      <c r="G11" s="29"/>
      <c r="H11" s="29"/>
      <c r="I11" s="26" t="s">
        <v>16</v>
      </c>
      <c r="J11" s="24" t="s">
        <v>1</v>
      </c>
      <c r="K11" s="29"/>
      <c r="L11" s="40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6" t="s">
        <v>17</v>
      </c>
      <c r="E12" s="29"/>
      <c r="F12" s="24" t="s">
        <v>18</v>
      </c>
      <c r="G12" s="29"/>
      <c r="H12" s="29"/>
      <c r="I12" s="26" t="s">
        <v>19</v>
      </c>
      <c r="J12" s="53">
        <v>44474</v>
      </c>
      <c r="K12" s="29"/>
      <c r="L12" s="40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0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6" t="s">
        <v>21</v>
      </c>
      <c r="E14" s="29"/>
      <c r="F14" s="29"/>
      <c r="G14" s="29"/>
      <c r="H14" s="29"/>
      <c r="I14" s="26" t="s">
        <v>22</v>
      </c>
      <c r="J14" s="24" t="str">
        <f>IF('Rekapitulácia stavby'!AN10="","",'Rekapitulácia stavby'!AN10)</f>
        <v/>
      </c>
      <c r="K14" s="29"/>
      <c r="L14" s="40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4" t="str">
        <f>IF('Rekapitulácia stavby'!E11="","",'Rekapitulácia stavby'!E11)</f>
        <v xml:space="preserve"> </v>
      </c>
      <c r="F15" s="29"/>
      <c r="G15" s="29"/>
      <c r="H15" s="29"/>
      <c r="I15" s="26" t="s">
        <v>23</v>
      </c>
      <c r="J15" s="24" t="str">
        <f>IF('Rekapitulácia stavby'!AN11="","",'Rekapitulácia stavby'!AN11)</f>
        <v/>
      </c>
      <c r="K15" s="29"/>
      <c r="L15" s="40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0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52" s="2" customFormat="1" ht="12" customHeight="1" x14ac:dyDescent="0.2">
      <c r="A17" s="29"/>
      <c r="B17" s="30"/>
      <c r="C17" s="29"/>
      <c r="D17" s="26" t="s">
        <v>24</v>
      </c>
      <c r="E17" s="29"/>
      <c r="F17" s="29"/>
      <c r="G17" s="29"/>
      <c r="H17" s="29"/>
      <c r="I17" s="26" t="s">
        <v>22</v>
      </c>
      <c r="J17" s="24" t="str">
        <f>'Rekapitulácia stavby'!AN13</f>
        <v/>
      </c>
      <c r="K17" s="29"/>
      <c r="L17" s="40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52" s="2" customFormat="1" ht="18" customHeight="1" x14ac:dyDescent="0.2">
      <c r="A18" s="29"/>
      <c r="B18" s="30"/>
      <c r="C18" s="29"/>
      <c r="D18" s="29"/>
      <c r="E18" s="198" t="str">
        <f>'Rekapitulácia stavby'!E14</f>
        <v xml:space="preserve"> </v>
      </c>
      <c r="F18" s="198"/>
      <c r="G18" s="198"/>
      <c r="H18" s="198"/>
      <c r="I18" s="26" t="s">
        <v>23</v>
      </c>
      <c r="J18" s="24" t="str">
        <f>'Rekapitulácia stavby'!AN14</f>
        <v/>
      </c>
      <c r="K18" s="29"/>
      <c r="L18" s="40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52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0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52" s="2" customFormat="1" ht="12" customHeight="1" x14ac:dyDescent="0.2">
      <c r="A20" s="29"/>
      <c r="B20" s="30"/>
      <c r="C20" s="29"/>
      <c r="D20" s="26" t="s">
        <v>25</v>
      </c>
      <c r="E20" s="29"/>
      <c r="F20" s="29"/>
      <c r="G20" s="29"/>
      <c r="H20" s="29"/>
      <c r="I20" s="26" t="s">
        <v>22</v>
      </c>
      <c r="J20" s="24" t="str">
        <f>IF('Rekapitulácia stavby'!AN16="","",'Rekapitulácia stavby'!AN16)</f>
        <v/>
      </c>
      <c r="K20" s="29"/>
      <c r="L20" s="40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52" s="2" customFormat="1" ht="18" customHeight="1" x14ac:dyDescent="0.2">
      <c r="A21" s="29"/>
      <c r="B21" s="30"/>
      <c r="C21" s="29"/>
      <c r="D21" s="29"/>
      <c r="E21" s="24" t="str">
        <f>IF('Rekapitulácia stavby'!E17="","",'Rekapitulácia stavby'!E17)</f>
        <v xml:space="preserve"> </v>
      </c>
      <c r="F21" s="29"/>
      <c r="G21" s="29"/>
      <c r="H21" s="29"/>
      <c r="I21" s="26" t="s">
        <v>23</v>
      </c>
      <c r="J21" s="24" t="str">
        <f>IF('Rekapitulácia stavby'!AN17="","",'Rekapitulácia stavby'!AN17)</f>
        <v/>
      </c>
      <c r="K21" s="29"/>
      <c r="L21" s="40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52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0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52" s="2" customFormat="1" ht="12" customHeight="1" x14ac:dyDescent="0.2">
      <c r="A23" s="29"/>
      <c r="B23" s="30"/>
      <c r="C23" s="29"/>
      <c r="D23" s="26" t="s">
        <v>27</v>
      </c>
      <c r="E23" s="29"/>
      <c r="F23" s="29"/>
      <c r="G23" s="29"/>
      <c r="H23" s="29"/>
      <c r="I23" s="26" t="s">
        <v>22</v>
      </c>
      <c r="J23" s="24" t="str">
        <f>IF('Rekapitulácia stavby'!AN19="","",'Rekapitulácia stavby'!AN19)</f>
        <v/>
      </c>
      <c r="K23" s="29"/>
      <c r="L23" s="40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52" s="2" customFormat="1" ht="18" customHeight="1" x14ac:dyDescent="0.2">
      <c r="A24" s="29"/>
      <c r="B24" s="30"/>
      <c r="C24" s="29"/>
      <c r="D24" s="29"/>
      <c r="E24" s="24" t="str">
        <f>IF('Rekapitulácia stavby'!E20="","",'Rekapitulácia stavby'!E20)</f>
        <v xml:space="preserve"> </v>
      </c>
      <c r="F24" s="29"/>
      <c r="G24" s="29"/>
      <c r="H24" s="29"/>
      <c r="I24" s="26" t="s">
        <v>23</v>
      </c>
      <c r="J24" s="24" t="str">
        <f>IF('Rekapitulácia stavby'!AN20="","",'Rekapitulácia stavby'!AN20)</f>
        <v/>
      </c>
      <c r="K24" s="29"/>
      <c r="L24" s="40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52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0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52" s="2" customFormat="1" ht="12" customHeight="1" x14ac:dyDescent="0.2">
      <c r="A26" s="29"/>
      <c r="B26" s="30"/>
      <c r="C26" s="29"/>
      <c r="D26" s="26" t="s">
        <v>28</v>
      </c>
      <c r="E26" s="29"/>
      <c r="F26" s="29"/>
      <c r="G26" s="29"/>
      <c r="H26" s="29"/>
      <c r="I26" s="29"/>
      <c r="J26" s="29"/>
      <c r="K26" s="29"/>
      <c r="L26" s="40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52" s="8" customFormat="1" ht="16.5" customHeight="1" x14ac:dyDescent="0.2">
      <c r="A27" s="94"/>
      <c r="B27" s="95"/>
      <c r="C27" s="94"/>
      <c r="D27" s="94"/>
      <c r="E27" s="201" t="s">
        <v>1</v>
      </c>
      <c r="F27" s="201"/>
      <c r="G27" s="201"/>
      <c r="H27" s="201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52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0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52" s="2" customFormat="1" ht="6.95" customHeight="1" x14ac:dyDescent="0.2">
      <c r="A29" s="29"/>
      <c r="B29" s="30"/>
      <c r="C29" s="29"/>
      <c r="D29" s="64"/>
      <c r="E29" s="64"/>
      <c r="F29" s="64"/>
      <c r="G29" s="64"/>
      <c r="H29" s="64"/>
      <c r="I29" s="64"/>
      <c r="J29" s="64"/>
      <c r="K29" s="64"/>
      <c r="L29" s="97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  <c r="AH29" s="98"/>
      <c r="AI29" s="98"/>
      <c r="AJ29" s="98"/>
      <c r="AK29" s="98"/>
      <c r="AL29" s="98"/>
      <c r="AM29" s="98"/>
      <c r="AN29" s="98"/>
      <c r="AO29" s="98"/>
      <c r="AP29" s="98"/>
      <c r="AQ29" s="98"/>
      <c r="AR29" s="98"/>
      <c r="AS29" s="98"/>
      <c r="AT29" s="98"/>
      <c r="AU29" s="98"/>
      <c r="AV29" s="98"/>
      <c r="AW29" s="98"/>
      <c r="AX29" s="98"/>
      <c r="AY29" s="98"/>
      <c r="AZ29" s="98"/>
    </row>
    <row r="30" spans="1:52" s="2" customFormat="1" ht="25.35" customHeight="1" x14ac:dyDescent="0.2">
      <c r="A30" s="29"/>
      <c r="B30" s="30"/>
      <c r="C30" s="29"/>
      <c r="D30" s="99" t="s">
        <v>29</v>
      </c>
      <c r="E30" s="29"/>
      <c r="F30" s="29"/>
      <c r="G30" s="29"/>
      <c r="H30" s="29"/>
      <c r="I30" s="29"/>
      <c r="J30" s="69">
        <f>ROUND(J131, 2)</f>
        <v>0</v>
      </c>
      <c r="K30" s="29"/>
      <c r="L30" s="97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</row>
    <row r="31" spans="1:52" s="2" customFormat="1" ht="6.95" customHeight="1" x14ac:dyDescent="0.2">
      <c r="A31" s="29"/>
      <c r="B31" s="30"/>
      <c r="C31" s="29"/>
      <c r="D31" s="64"/>
      <c r="E31" s="64"/>
      <c r="F31" s="64"/>
      <c r="G31" s="64"/>
      <c r="H31" s="64"/>
      <c r="I31" s="64"/>
      <c r="J31" s="64"/>
      <c r="K31" s="64"/>
      <c r="L31" s="40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52" s="2" customFormat="1" ht="14.45" customHeight="1" x14ac:dyDescent="0.2">
      <c r="A32" s="29"/>
      <c r="B32" s="30"/>
      <c r="C32" s="29"/>
      <c r="D32" s="29"/>
      <c r="E32" s="29"/>
      <c r="F32" s="33" t="s">
        <v>31</v>
      </c>
      <c r="G32" s="29"/>
      <c r="H32" s="29"/>
      <c r="I32" s="33" t="s">
        <v>30</v>
      </c>
      <c r="J32" s="33" t="s">
        <v>32</v>
      </c>
      <c r="K32" s="29"/>
      <c r="L32" s="40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52" s="2" customFormat="1" ht="14.45" customHeight="1" x14ac:dyDescent="0.2">
      <c r="A33" s="29"/>
      <c r="B33" s="30"/>
      <c r="C33" s="29"/>
      <c r="D33" s="100" t="s">
        <v>33</v>
      </c>
      <c r="E33" s="35" t="s">
        <v>34</v>
      </c>
      <c r="F33" s="101">
        <f>ROUND((SUM(BE131:BE414)),  2)</f>
        <v>0</v>
      </c>
      <c r="G33" s="98"/>
      <c r="H33" s="98"/>
      <c r="I33" s="102">
        <v>0.2</v>
      </c>
      <c r="J33" s="101">
        <f>ROUND(((SUM(BE131:BE414))*I33),  2)</f>
        <v>0</v>
      </c>
      <c r="K33" s="29"/>
      <c r="L33" s="97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98"/>
      <c r="AG33" s="98"/>
      <c r="AH33" s="98"/>
      <c r="AI33" s="98"/>
      <c r="AJ33" s="98"/>
      <c r="AK33" s="98"/>
      <c r="AL33" s="98"/>
      <c r="AM33" s="98"/>
      <c r="AN33" s="98"/>
      <c r="AO33" s="98"/>
      <c r="AP33" s="98"/>
      <c r="AQ33" s="98"/>
      <c r="AR33" s="98"/>
      <c r="AS33" s="98"/>
      <c r="AT33" s="98"/>
      <c r="AU33" s="98"/>
      <c r="AV33" s="98"/>
      <c r="AW33" s="98"/>
      <c r="AX33" s="98"/>
      <c r="AY33" s="98"/>
      <c r="AZ33" s="98"/>
    </row>
    <row r="34" spans="1:52" s="2" customFormat="1" ht="14.45" customHeight="1" x14ac:dyDescent="0.2">
      <c r="A34" s="29"/>
      <c r="B34" s="30"/>
      <c r="C34" s="29"/>
      <c r="D34" s="29"/>
      <c r="E34" s="35" t="s">
        <v>35</v>
      </c>
      <c r="F34" s="103">
        <f>ROUND((SUM(BF131:BF414)),  2)</f>
        <v>0</v>
      </c>
      <c r="G34" s="29"/>
      <c r="H34" s="29"/>
      <c r="I34" s="104">
        <v>0.2</v>
      </c>
      <c r="J34" s="103">
        <f>ROUND(((SUM(BF131:BF414))*I34),  2)</f>
        <v>0</v>
      </c>
      <c r="K34" s="29"/>
      <c r="L34" s="40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52" s="2" customFormat="1" ht="14.45" hidden="1" customHeight="1" x14ac:dyDescent="0.2">
      <c r="A35" s="29"/>
      <c r="B35" s="30"/>
      <c r="C35" s="29"/>
      <c r="D35" s="29"/>
      <c r="E35" s="26" t="s">
        <v>36</v>
      </c>
      <c r="F35" s="103">
        <f>ROUND((SUM(BG131:BG414)),  2)</f>
        <v>0</v>
      </c>
      <c r="G35" s="29"/>
      <c r="H35" s="29"/>
      <c r="I35" s="104">
        <v>0.2</v>
      </c>
      <c r="J35" s="103">
        <f>0</f>
        <v>0</v>
      </c>
      <c r="K35" s="29"/>
      <c r="L35" s="40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52" s="2" customFormat="1" ht="14.45" hidden="1" customHeight="1" x14ac:dyDescent="0.2">
      <c r="A36" s="29"/>
      <c r="B36" s="30"/>
      <c r="C36" s="29"/>
      <c r="D36" s="29"/>
      <c r="E36" s="26" t="s">
        <v>37</v>
      </c>
      <c r="F36" s="103">
        <f>ROUND((SUM(BH131:BH414)),  2)</f>
        <v>0</v>
      </c>
      <c r="G36" s="29"/>
      <c r="H36" s="29"/>
      <c r="I36" s="104">
        <v>0.2</v>
      </c>
      <c r="J36" s="103">
        <f>0</f>
        <v>0</v>
      </c>
      <c r="K36" s="29"/>
      <c r="L36" s="40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52" s="2" customFormat="1" ht="14.45" hidden="1" customHeight="1" x14ac:dyDescent="0.2">
      <c r="A37" s="29"/>
      <c r="B37" s="30"/>
      <c r="C37" s="29"/>
      <c r="D37" s="29"/>
      <c r="E37" s="35" t="s">
        <v>38</v>
      </c>
      <c r="F37" s="101">
        <f>ROUND((SUM(BI131:BI414)),  2)</f>
        <v>0</v>
      </c>
      <c r="G37" s="98"/>
      <c r="H37" s="98"/>
      <c r="I37" s="102">
        <v>0</v>
      </c>
      <c r="J37" s="101">
        <f>0</f>
        <v>0</v>
      </c>
      <c r="K37" s="29"/>
      <c r="L37" s="40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52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0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52" s="2" customFormat="1" ht="25.35" customHeight="1" x14ac:dyDescent="0.2">
      <c r="A39" s="29"/>
      <c r="B39" s="30"/>
      <c r="C39" s="105"/>
      <c r="D39" s="106" t="s">
        <v>39</v>
      </c>
      <c r="E39" s="58"/>
      <c r="F39" s="58"/>
      <c r="G39" s="107" t="s">
        <v>40</v>
      </c>
      <c r="H39" s="108" t="s">
        <v>41</v>
      </c>
      <c r="I39" s="58"/>
      <c r="J39" s="109">
        <f>SUM(J30:J37)</f>
        <v>0</v>
      </c>
      <c r="K39" s="110"/>
      <c r="L39" s="40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52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0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52" s="1" customFormat="1" ht="14.45" customHeight="1" x14ac:dyDescent="0.2">
      <c r="B41" s="20"/>
      <c r="L41" s="20"/>
    </row>
    <row r="42" spans="1:52" s="1" customFormat="1" ht="14.45" customHeight="1" x14ac:dyDescent="0.2">
      <c r="B42" s="20"/>
      <c r="L42" s="20"/>
    </row>
    <row r="43" spans="1:52" s="1" customFormat="1" ht="14.45" customHeight="1" x14ac:dyDescent="0.2">
      <c r="B43" s="20"/>
      <c r="L43" s="20"/>
    </row>
    <row r="44" spans="1:52" s="1" customFormat="1" ht="14.45" customHeight="1" x14ac:dyDescent="0.2">
      <c r="B44" s="20"/>
      <c r="L44" s="20"/>
    </row>
    <row r="45" spans="1:52" s="1" customFormat="1" ht="14.45" customHeight="1" x14ac:dyDescent="0.2">
      <c r="B45" s="20"/>
      <c r="L45" s="20"/>
    </row>
    <row r="46" spans="1:52" s="1" customFormat="1" ht="14.45" customHeight="1" x14ac:dyDescent="0.2">
      <c r="B46" s="20"/>
      <c r="L46" s="20"/>
    </row>
    <row r="47" spans="1:52" s="1" customFormat="1" ht="14.45" customHeight="1" x14ac:dyDescent="0.2">
      <c r="B47" s="20"/>
      <c r="L47" s="20"/>
    </row>
    <row r="48" spans="1:52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40"/>
      <c r="D50" s="41" t="s">
        <v>42</v>
      </c>
      <c r="E50" s="42"/>
      <c r="F50" s="42"/>
      <c r="G50" s="41" t="s">
        <v>43</v>
      </c>
      <c r="H50" s="42"/>
      <c r="I50" s="42"/>
      <c r="J50" s="42"/>
      <c r="K50" s="42"/>
      <c r="L50" s="40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29"/>
      <c r="B61" s="30"/>
      <c r="C61" s="29"/>
      <c r="D61" s="43" t="s">
        <v>44</v>
      </c>
      <c r="E61" s="32"/>
      <c r="F61" s="111" t="s">
        <v>45</v>
      </c>
      <c r="G61" s="43" t="s">
        <v>44</v>
      </c>
      <c r="H61" s="32"/>
      <c r="I61" s="32"/>
      <c r="J61" s="112" t="s">
        <v>45</v>
      </c>
      <c r="K61" s="32"/>
      <c r="L61" s="40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29"/>
      <c r="B65" s="30"/>
      <c r="C65" s="29"/>
      <c r="D65" s="41" t="s">
        <v>46</v>
      </c>
      <c r="E65" s="44"/>
      <c r="F65" s="44"/>
      <c r="G65" s="41" t="s">
        <v>47</v>
      </c>
      <c r="H65" s="44"/>
      <c r="I65" s="44"/>
      <c r="J65" s="44"/>
      <c r="K65" s="44"/>
      <c r="L65" s="40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29"/>
      <c r="B76" s="30"/>
      <c r="C76" s="29"/>
      <c r="D76" s="43" t="s">
        <v>44</v>
      </c>
      <c r="E76" s="32"/>
      <c r="F76" s="111" t="s">
        <v>45</v>
      </c>
      <c r="G76" s="43" t="s">
        <v>44</v>
      </c>
      <c r="H76" s="32"/>
      <c r="I76" s="32"/>
      <c r="J76" s="112" t="s">
        <v>45</v>
      </c>
      <c r="K76" s="32"/>
      <c r="L76" s="40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hidden="1" customHeight="1" x14ac:dyDescent="0.2">
      <c r="A81" s="29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 x14ac:dyDescent="0.2">
      <c r="A82" s="29"/>
      <c r="B82" s="30"/>
      <c r="C82" s="21" t="s">
        <v>84</v>
      </c>
      <c r="D82" s="29"/>
      <c r="E82" s="29"/>
      <c r="F82" s="29"/>
      <c r="G82" s="29"/>
      <c r="H82" s="29"/>
      <c r="I82" s="29"/>
      <c r="J82" s="29"/>
      <c r="K82" s="29"/>
      <c r="L82" s="40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0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 x14ac:dyDescent="0.2">
      <c r="A84" s="29"/>
      <c r="B84" s="30"/>
      <c r="C84" s="26" t="s">
        <v>13</v>
      </c>
      <c r="D84" s="29"/>
      <c r="E84" s="29"/>
      <c r="F84" s="29"/>
      <c r="G84" s="29"/>
      <c r="H84" s="29"/>
      <c r="I84" s="29"/>
      <c r="J84" s="29"/>
      <c r="K84" s="29"/>
      <c r="L84" s="40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hidden="1" customHeight="1" x14ac:dyDescent="0.2">
      <c r="A85" s="29"/>
      <c r="B85" s="30"/>
      <c r="C85" s="29"/>
      <c r="D85" s="29"/>
      <c r="E85" s="237" t="str">
        <f>E7</f>
        <v>201917 - Umiestnenie lávky pre cyklistov a peších na Hornom rybníku v lokalite Kamenný mlyn</v>
      </c>
      <c r="F85" s="238"/>
      <c r="G85" s="238"/>
      <c r="H85" s="238"/>
      <c r="I85" s="29"/>
      <c r="J85" s="29"/>
      <c r="K85" s="29"/>
      <c r="L85" s="40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 x14ac:dyDescent="0.2">
      <c r="A86" s="29"/>
      <c r="B86" s="30"/>
      <c r="C86" s="26" t="s">
        <v>82</v>
      </c>
      <c r="D86" s="29"/>
      <c r="E86" s="29"/>
      <c r="F86" s="29"/>
      <c r="G86" s="29"/>
      <c r="H86" s="29"/>
      <c r="I86" s="29"/>
      <c r="J86" s="29"/>
      <c r="K86" s="29"/>
      <c r="L86" s="40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 x14ac:dyDescent="0.2">
      <c r="A87" s="29"/>
      <c r="B87" s="30"/>
      <c r="C87" s="29"/>
      <c r="D87" s="29"/>
      <c r="E87" s="234" t="str">
        <f>E9</f>
        <v>201917 - Umiestnenie lávk...</v>
      </c>
      <c r="F87" s="236"/>
      <c r="G87" s="236"/>
      <c r="H87" s="236"/>
      <c r="I87" s="29"/>
      <c r="J87" s="29"/>
      <c r="K87" s="29"/>
      <c r="L87" s="40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0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 x14ac:dyDescent="0.2">
      <c r="A89" s="29"/>
      <c r="B89" s="30"/>
      <c r="C89" s="26" t="s">
        <v>17</v>
      </c>
      <c r="D89" s="29"/>
      <c r="E89" s="29"/>
      <c r="F89" s="24" t="str">
        <f>F12</f>
        <v xml:space="preserve"> </v>
      </c>
      <c r="G89" s="29"/>
      <c r="H89" s="29"/>
      <c r="I89" s="26" t="s">
        <v>19</v>
      </c>
      <c r="J89" s="53">
        <f>IF(J12="","",J12)</f>
        <v>44474</v>
      </c>
      <c r="K89" s="29"/>
      <c r="L89" s="40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0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 x14ac:dyDescent="0.2">
      <c r="A91" s="29"/>
      <c r="B91" s="30"/>
      <c r="C91" s="26" t="s">
        <v>21</v>
      </c>
      <c r="D91" s="29"/>
      <c r="E91" s="29"/>
      <c r="F91" s="24" t="str">
        <f>E15</f>
        <v xml:space="preserve"> </v>
      </c>
      <c r="G91" s="29"/>
      <c r="H91" s="29"/>
      <c r="I91" s="26" t="s">
        <v>25</v>
      </c>
      <c r="J91" s="27" t="str">
        <f>E21</f>
        <v xml:space="preserve"> </v>
      </c>
      <c r="K91" s="29"/>
      <c r="L91" s="40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 x14ac:dyDescent="0.2">
      <c r="A92" s="29"/>
      <c r="B92" s="30"/>
      <c r="C92" s="26" t="s">
        <v>24</v>
      </c>
      <c r="D92" s="29"/>
      <c r="E92" s="29"/>
      <c r="F92" s="24" t="str">
        <f>IF(E18="","",E18)</f>
        <v xml:space="preserve"> </v>
      </c>
      <c r="G92" s="29"/>
      <c r="H92" s="29"/>
      <c r="I92" s="26" t="s">
        <v>27</v>
      </c>
      <c r="J92" s="27" t="str">
        <f>E24</f>
        <v xml:space="preserve"> </v>
      </c>
      <c r="K92" s="29"/>
      <c r="L92" s="40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0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 x14ac:dyDescent="0.2">
      <c r="A94" s="29"/>
      <c r="B94" s="30"/>
      <c r="C94" s="113" t="s">
        <v>85</v>
      </c>
      <c r="D94" s="105"/>
      <c r="E94" s="105"/>
      <c r="F94" s="105"/>
      <c r="G94" s="105"/>
      <c r="H94" s="105"/>
      <c r="I94" s="105"/>
      <c r="J94" s="114" t="s">
        <v>86</v>
      </c>
      <c r="K94" s="105"/>
      <c r="L94" s="40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0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 x14ac:dyDescent="0.2">
      <c r="A96" s="29"/>
      <c r="B96" s="30"/>
      <c r="C96" s="115" t="s">
        <v>87</v>
      </c>
      <c r="D96" s="29"/>
      <c r="E96" s="29"/>
      <c r="F96" s="29"/>
      <c r="G96" s="29"/>
      <c r="H96" s="29"/>
      <c r="I96" s="29"/>
      <c r="J96" s="69">
        <f>J131</f>
        <v>0</v>
      </c>
      <c r="K96" s="29"/>
      <c r="L96" s="40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88</v>
      </c>
    </row>
    <row r="97" spans="1:31" s="9" customFormat="1" ht="24.95" hidden="1" customHeight="1" x14ac:dyDescent="0.2">
      <c r="B97" s="116"/>
      <c r="D97" s="117" t="s">
        <v>89</v>
      </c>
      <c r="E97" s="118"/>
      <c r="F97" s="118"/>
      <c r="G97" s="118"/>
      <c r="H97" s="118"/>
      <c r="I97" s="118"/>
      <c r="J97" s="119">
        <f>J132</f>
        <v>0</v>
      </c>
      <c r="L97" s="116"/>
    </row>
    <row r="98" spans="1:31" s="10" customFormat="1" ht="19.899999999999999" hidden="1" customHeight="1" x14ac:dyDescent="0.2">
      <c r="B98" s="120"/>
      <c r="D98" s="121" t="s">
        <v>90</v>
      </c>
      <c r="E98" s="122"/>
      <c r="F98" s="122"/>
      <c r="G98" s="122"/>
      <c r="H98" s="122"/>
      <c r="I98" s="122"/>
      <c r="J98" s="123">
        <f>J133</f>
        <v>0</v>
      </c>
      <c r="L98" s="120"/>
    </row>
    <row r="99" spans="1:31" s="10" customFormat="1" ht="19.899999999999999" hidden="1" customHeight="1" x14ac:dyDescent="0.2">
      <c r="B99" s="120"/>
      <c r="D99" s="121" t="s">
        <v>91</v>
      </c>
      <c r="E99" s="122"/>
      <c r="F99" s="122"/>
      <c r="G99" s="122"/>
      <c r="H99" s="122"/>
      <c r="I99" s="122"/>
      <c r="J99" s="123">
        <f>J191</f>
        <v>0</v>
      </c>
      <c r="L99" s="120"/>
    </row>
    <row r="100" spans="1:31" s="10" customFormat="1" ht="19.899999999999999" hidden="1" customHeight="1" x14ac:dyDescent="0.2">
      <c r="B100" s="120"/>
      <c r="D100" s="121" t="s">
        <v>92</v>
      </c>
      <c r="E100" s="122"/>
      <c r="F100" s="122"/>
      <c r="G100" s="122"/>
      <c r="H100" s="122"/>
      <c r="I100" s="122"/>
      <c r="J100" s="123">
        <f>J280</f>
        <v>0</v>
      </c>
      <c r="L100" s="120"/>
    </row>
    <row r="101" spans="1:31" s="10" customFormat="1" ht="19.899999999999999" hidden="1" customHeight="1" x14ac:dyDescent="0.2">
      <c r="B101" s="120"/>
      <c r="D101" s="121" t="s">
        <v>93</v>
      </c>
      <c r="E101" s="122"/>
      <c r="F101" s="122"/>
      <c r="G101" s="122"/>
      <c r="H101" s="122"/>
      <c r="I101" s="122"/>
      <c r="J101" s="123">
        <f>J306</f>
        <v>0</v>
      </c>
      <c r="L101" s="120"/>
    </row>
    <row r="102" spans="1:31" s="10" customFormat="1" ht="19.899999999999999" hidden="1" customHeight="1" x14ac:dyDescent="0.2">
      <c r="B102" s="120"/>
      <c r="D102" s="121" t="s">
        <v>94</v>
      </c>
      <c r="E102" s="122"/>
      <c r="F102" s="122"/>
      <c r="G102" s="122"/>
      <c r="H102" s="122"/>
      <c r="I102" s="122"/>
      <c r="J102" s="123">
        <f>J349</f>
        <v>0</v>
      </c>
      <c r="L102" s="120"/>
    </row>
    <row r="103" spans="1:31" s="10" customFormat="1" ht="19.899999999999999" hidden="1" customHeight="1" x14ac:dyDescent="0.2">
      <c r="B103" s="120"/>
      <c r="D103" s="121" t="s">
        <v>95</v>
      </c>
      <c r="E103" s="122"/>
      <c r="F103" s="122"/>
      <c r="G103" s="122"/>
      <c r="H103" s="122"/>
      <c r="I103" s="122"/>
      <c r="J103" s="123">
        <f>J352</f>
        <v>0</v>
      </c>
      <c r="L103" s="120"/>
    </row>
    <row r="104" spans="1:31" s="10" customFormat="1" ht="19.899999999999999" hidden="1" customHeight="1" x14ac:dyDescent="0.2">
      <c r="B104" s="120"/>
      <c r="D104" s="121" t="s">
        <v>96</v>
      </c>
      <c r="E104" s="122"/>
      <c r="F104" s="122"/>
      <c r="G104" s="122"/>
      <c r="H104" s="122"/>
      <c r="I104" s="122"/>
      <c r="J104" s="123">
        <f>J360</f>
        <v>0</v>
      </c>
      <c r="L104" s="120"/>
    </row>
    <row r="105" spans="1:31" s="10" customFormat="1" ht="19.899999999999999" hidden="1" customHeight="1" x14ac:dyDescent="0.2">
      <c r="B105" s="120"/>
      <c r="D105" s="121" t="s">
        <v>97</v>
      </c>
      <c r="E105" s="122"/>
      <c r="F105" s="122"/>
      <c r="G105" s="122"/>
      <c r="H105" s="122"/>
      <c r="I105" s="122"/>
      <c r="J105" s="123">
        <f>J362</f>
        <v>0</v>
      </c>
      <c r="L105" s="120"/>
    </row>
    <row r="106" spans="1:31" s="10" customFormat="1" ht="19.899999999999999" hidden="1" customHeight="1" x14ac:dyDescent="0.2">
      <c r="B106" s="120"/>
      <c r="D106" s="121" t="s">
        <v>98</v>
      </c>
      <c r="E106" s="122"/>
      <c r="F106" s="122"/>
      <c r="G106" s="122"/>
      <c r="H106" s="122"/>
      <c r="I106" s="122"/>
      <c r="J106" s="123">
        <f>J398</f>
        <v>0</v>
      </c>
      <c r="L106" s="120"/>
    </row>
    <row r="107" spans="1:31" s="9" customFormat="1" ht="24.95" hidden="1" customHeight="1" x14ac:dyDescent="0.2">
      <c r="B107" s="116"/>
      <c r="D107" s="117" t="s">
        <v>99</v>
      </c>
      <c r="E107" s="118"/>
      <c r="F107" s="118"/>
      <c r="G107" s="118"/>
      <c r="H107" s="118"/>
      <c r="I107" s="118"/>
      <c r="J107" s="119">
        <f>J403</f>
        <v>0</v>
      </c>
      <c r="L107" s="116"/>
    </row>
    <row r="108" spans="1:31" s="10" customFormat="1" ht="19.899999999999999" hidden="1" customHeight="1" x14ac:dyDescent="0.2">
      <c r="B108" s="120"/>
      <c r="D108" s="121" t="s">
        <v>100</v>
      </c>
      <c r="E108" s="122"/>
      <c r="F108" s="122"/>
      <c r="G108" s="122"/>
      <c r="H108" s="122"/>
      <c r="I108" s="122"/>
      <c r="J108" s="123">
        <f>J404</f>
        <v>0</v>
      </c>
      <c r="L108" s="120"/>
    </row>
    <row r="109" spans="1:31" s="9" customFormat="1" ht="24.95" hidden="1" customHeight="1" x14ac:dyDescent="0.2">
      <c r="B109" s="116"/>
      <c r="D109" s="117" t="s">
        <v>101</v>
      </c>
      <c r="E109" s="118"/>
      <c r="F109" s="118"/>
      <c r="G109" s="118"/>
      <c r="H109" s="118"/>
      <c r="I109" s="118"/>
      <c r="J109" s="119">
        <f>J410</f>
        <v>0</v>
      </c>
      <c r="L109" s="116"/>
    </row>
    <row r="110" spans="1:31" s="10" customFormat="1" ht="19.899999999999999" hidden="1" customHeight="1" x14ac:dyDescent="0.2">
      <c r="B110" s="120"/>
      <c r="D110" s="121" t="s">
        <v>102</v>
      </c>
      <c r="E110" s="122"/>
      <c r="F110" s="122"/>
      <c r="G110" s="122"/>
      <c r="H110" s="122"/>
      <c r="I110" s="122"/>
      <c r="J110" s="123">
        <f>J411</f>
        <v>0</v>
      </c>
      <c r="L110" s="120"/>
    </row>
    <row r="111" spans="1:31" s="9" customFormat="1" ht="24.95" hidden="1" customHeight="1" x14ac:dyDescent="0.2">
      <c r="B111" s="116"/>
      <c r="D111" s="117" t="s">
        <v>103</v>
      </c>
      <c r="E111" s="118"/>
      <c r="F111" s="118"/>
      <c r="G111" s="118"/>
      <c r="H111" s="118"/>
      <c r="I111" s="118"/>
      <c r="J111" s="119">
        <f>J413</f>
        <v>0</v>
      </c>
      <c r="L111" s="116"/>
    </row>
    <row r="112" spans="1:31" s="2" customFormat="1" ht="21.75" hidden="1" customHeight="1" x14ac:dyDescent="0.2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40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31" s="2" customFormat="1" ht="6.95" hidden="1" customHeight="1" x14ac:dyDescent="0.2">
      <c r="A113" s="29"/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40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31" hidden="1" x14ac:dyDescent="0.2"/>
    <row r="115" spans="1:31" hidden="1" x14ac:dyDescent="0.2"/>
    <row r="116" spans="1:31" hidden="1" x14ac:dyDescent="0.2"/>
    <row r="117" spans="1:31" s="2" customFormat="1" ht="6.95" customHeight="1" x14ac:dyDescent="0.2">
      <c r="A117" s="29"/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0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24.95" customHeight="1" x14ac:dyDescent="0.2">
      <c r="A118" s="29"/>
      <c r="B118" s="30"/>
      <c r="C118" s="21" t="s">
        <v>104</v>
      </c>
      <c r="D118" s="29"/>
      <c r="E118" s="29"/>
      <c r="F118" s="29"/>
      <c r="G118" s="29"/>
      <c r="H118" s="29"/>
      <c r="I118" s="29"/>
      <c r="J118" s="29"/>
      <c r="K118" s="29"/>
      <c r="L118" s="40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6.95" customHeight="1" x14ac:dyDescent="0.2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0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 x14ac:dyDescent="0.2">
      <c r="A120" s="29"/>
      <c r="B120" s="30"/>
      <c r="C120" s="26" t="s">
        <v>13</v>
      </c>
      <c r="D120" s="29"/>
      <c r="E120" s="29"/>
      <c r="F120" s="29"/>
      <c r="G120" s="29"/>
      <c r="H120" s="29"/>
      <c r="I120" s="29"/>
      <c r="J120" s="29"/>
      <c r="K120" s="29"/>
      <c r="L120" s="40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26.25" customHeight="1" x14ac:dyDescent="0.2">
      <c r="A121" s="29"/>
      <c r="B121" s="30"/>
      <c r="C121" s="29"/>
      <c r="D121" s="29"/>
      <c r="E121" s="237" t="str">
        <f>E7</f>
        <v>201917 - Umiestnenie lávky pre cyklistov a peších na Hornom rybníku v lokalite Kamenný mlyn</v>
      </c>
      <c r="F121" s="238"/>
      <c r="G121" s="238"/>
      <c r="H121" s="238"/>
      <c r="I121" s="29"/>
      <c r="J121" s="29"/>
      <c r="K121" s="29"/>
      <c r="L121" s="40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2" customHeight="1" x14ac:dyDescent="0.2">
      <c r="A122" s="29"/>
      <c r="B122" s="30"/>
      <c r="C122" s="26" t="s">
        <v>82</v>
      </c>
      <c r="D122" s="29"/>
      <c r="E122" s="29"/>
      <c r="F122" s="29"/>
      <c r="G122" s="29"/>
      <c r="H122" s="29"/>
      <c r="I122" s="29"/>
      <c r="J122" s="29"/>
      <c r="K122" s="29"/>
      <c r="L122" s="40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6.5" customHeight="1" x14ac:dyDescent="0.2">
      <c r="A123" s="29"/>
      <c r="B123" s="30"/>
      <c r="C123" s="29"/>
      <c r="D123" s="29"/>
      <c r="E123" s="234" t="str">
        <f>E9</f>
        <v>201917 - Umiestnenie lávk...</v>
      </c>
      <c r="F123" s="236"/>
      <c r="G123" s="236"/>
      <c r="H123" s="236"/>
      <c r="I123" s="29"/>
      <c r="J123" s="29"/>
      <c r="K123" s="29"/>
      <c r="L123" s="40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5" customHeight="1" x14ac:dyDescent="0.2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0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2" customHeight="1" x14ac:dyDescent="0.2">
      <c r="A125" s="29"/>
      <c r="B125" s="30"/>
      <c r="C125" s="26" t="s">
        <v>17</v>
      </c>
      <c r="D125" s="29"/>
      <c r="E125" s="29"/>
      <c r="F125" s="24" t="str">
        <f>F12</f>
        <v xml:space="preserve"> </v>
      </c>
      <c r="G125" s="29"/>
      <c r="H125" s="29"/>
      <c r="I125" s="26" t="s">
        <v>19</v>
      </c>
      <c r="J125" s="53">
        <v>44474</v>
      </c>
      <c r="K125" s="29"/>
      <c r="L125" s="40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5" customHeight="1" x14ac:dyDescent="0.2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0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2" customHeight="1" x14ac:dyDescent="0.2">
      <c r="A127" s="29"/>
      <c r="B127" s="30"/>
      <c r="C127" s="26" t="s">
        <v>21</v>
      </c>
      <c r="D127" s="29"/>
      <c r="E127" s="29"/>
      <c r="F127" s="24" t="str">
        <f>E15</f>
        <v xml:space="preserve"> </v>
      </c>
      <c r="G127" s="29"/>
      <c r="H127" s="29"/>
      <c r="I127" s="26" t="s">
        <v>25</v>
      </c>
      <c r="J127" s="27" t="str">
        <f>E21</f>
        <v xml:space="preserve"> </v>
      </c>
      <c r="K127" s="29"/>
      <c r="L127" s="40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5.2" customHeight="1" x14ac:dyDescent="0.2">
      <c r="A128" s="29"/>
      <c r="B128" s="30"/>
      <c r="C128" s="26" t="s">
        <v>24</v>
      </c>
      <c r="D128" s="29"/>
      <c r="E128" s="29"/>
      <c r="F128" s="24" t="str">
        <f>IF(E18="","",E18)</f>
        <v xml:space="preserve"> </v>
      </c>
      <c r="G128" s="29"/>
      <c r="H128" s="29"/>
      <c r="I128" s="26" t="s">
        <v>27</v>
      </c>
      <c r="J128" s="27" t="str">
        <f>E24</f>
        <v xml:space="preserve"> </v>
      </c>
      <c r="K128" s="29"/>
      <c r="L128" s="40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0.35" customHeight="1" x14ac:dyDescent="0.2">
      <c r="A129" s="29"/>
      <c r="B129" s="30"/>
      <c r="C129" s="29"/>
      <c r="D129" s="29"/>
      <c r="E129" s="29"/>
      <c r="F129" s="29"/>
      <c r="G129" s="29"/>
      <c r="H129" s="29"/>
      <c r="I129" s="29"/>
      <c r="J129" s="29"/>
      <c r="K129" s="29"/>
      <c r="L129" s="40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11" customFormat="1" ht="29.25" customHeight="1" x14ac:dyDescent="0.2">
      <c r="A130" s="124"/>
      <c r="B130" s="125"/>
      <c r="C130" s="126" t="s">
        <v>105</v>
      </c>
      <c r="D130" s="127" t="s">
        <v>54</v>
      </c>
      <c r="E130" s="127" t="s">
        <v>50</v>
      </c>
      <c r="F130" s="127" t="s">
        <v>51</v>
      </c>
      <c r="G130" s="127" t="s">
        <v>106</v>
      </c>
      <c r="H130" s="127" t="s">
        <v>107</v>
      </c>
      <c r="I130" s="127" t="s">
        <v>108</v>
      </c>
      <c r="J130" s="128" t="s">
        <v>86</v>
      </c>
      <c r="K130" s="129" t="s">
        <v>109</v>
      </c>
      <c r="L130" s="130"/>
      <c r="M130" s="60" t="s">
        <v>1</v>
      </c>
      <c r="N130" s="61" t="s">
        <v>33</v>
      </c>
      <c r="O130" s="61" t="s">
        <v>110</v>
      </c>
      <c r="P130" s="61" t="s">
        <v>111</v>
      </c>
      <c r="Q130" s="61" t="s">
        <v>112</v>
      </c>
      <c r="R130" s="61" t="s">
        <v>113</v>
      </c>
      <c r="S130" s="61" t="s">
        <v>114</v>
      </c>
      <c r="T130" s="62" t="s">
        <v>115</v>
      </c>
      <c r="U130" s="124"/>
      <c r="V130" s="124"/>
      <c r="W130" s="124"/>
      <c r="X130" s="124"/>
      <c r="Y130" s="124"/>
      <c r="Z130" s="124"/>
      <c r="AA130" s="124"/>
      <c r="AB130" s="124"/>
      <c r="AC130" s="124"/>
      <c r="AD130" s="124"/>
      <c r="AE130" s="124"/>
    </row>
    <row r="131" spans="1:65" s="2" customFormat="1" ht="22.9" customHeight="1" x14ac:dyDescent="0.25">
      <c r="A131" s="29"/>
      <c r="B131" s="30"/>
      <c r="C131" s="67" t="s">
        <v>87</v>
      </c>
      <c r="D131" s="29"/>
      <c r="E131" s="29"/>
      <c r="F131" s="29"/>
      <c r="G131" s="29"/>
      <c r="H131" s="187"/>
      <c r="I131" s="187"/>
      <c r="J131" s="188">
        <f>BK131</f>
        <v>0</v>
      </c>
      <c r="K131" s="29"/>
      <c r="L131" s="30"/>
      <c r="M131" s="63"/>
      <c r="N131" s="54"/>
      <c r="O131" s="64"/>
      <c r="P131" s="131">
        <f>P132+P403+P410+P413</f>
        <v>0</v>
      </c>
      <c r="Q131" s="64"/>
      <c r="R131" s="131">
        <f>R132+R403+R410+R413</f>
        <v>0</v>
      </c>
      <c r="S131" s="64"/>
      <c r="T131" s="132">
        <f>T132+T403+T410+T413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7" t="s">
        <v>68</v>
      </c>
      <c r="AU131" s="17" t="s">
        <v>88</v>
      </c>
      <c r="BK131" s="133">
        <f>BK132+BK403+BK410+BK413</f>
        <v>0</v>
      </c>
    </row>
    <row r="132" spans="1:65" s="12" customFormat="1" ht="25.9" customHeight="1" x14ac:dyDescent="0.2">
      <c r="B132" s="134"/>
      <c r="D132" s="135" t="s">
        <v>68</v>
      </c>
      <c r="E132" s="136" t="s">
        <v>116</v>
      </c>
      <c r="F132" s="136" t="s">
        <v>117</v>
      </c>
      <c r="H132" s="189"/>
      <c r="I132" s="189"/>
      <c r="J132" s="190">
        <f>BK132</f>
        <v>0</v>
      </c>
      <c r="L132" s="134"/>
      <c r="M132" s="137"/>
      <c r="N132" s="138"/>
      <c r="O132" s="138"/>
      <c r="P132" s="139">
        <f>P133+P191+P280+P306+P349+P352+P360+P362+P398</f>
        <v>0</v>
      </c>
      <c r="Q132" s="138"/>
      <c r="R132" s="139">
        <f>R133+R191+R280+R306+R349+R352+R360+R362+R398</f>
        <v>0</v>
      </c>
      <c r="S132" s="138"/>
      <c r="T132" s="140">
        <f>T133+T191+T280+T306+T349+T352+T360+T362+T398</f>
        <v>0</v>
      </c>
      <c r="AR132" s="135" t="s">
        <v>75</v>
      </c>
      <c r="AT132" s="141" t="s">
        <v>68</v>
      </c>
      <c r="AU132" s="141" t="s">
        <v>69</v>
      </c>
      <c r="AY132" s="135" t="s">
        <v>118</v>
      </c>
      <c r="BK132" s="142">
        <f>BK133+BK191+BK280+BK306+BK349+BK352+BK360+BK362+BK398</f>
        <v>0</v>
      </c>
    </row>
    <row r="133" spans="1:65" s="12" customFormat="1" ht="22.9" customHeight="1" x14ac:dyDescent="0.2">
      <c r="B133" s="134"/>
      <c r="D133" s="135" t="s">
        <v>68</v>
      </c>
      <c r="E133" s="143" t="s">
        <v>75</v>
      </c>
      <c r="F133" s="143" t="s">
        <v>119</v>
      </c>
      <c r="H133" s="189"/>
      <c r="I133" s="189"/>
      <c r="J133" s="191">
        <f>BK133</f>
        <v>0</v>
      </c>
      <c r="L133" s="134"/>
      <c r="M133" s="137"/>
      <c r="N133" s="138"/>
      <c r="O133" s="138"/>
      <c r="P133" s="139">
        <f>SUM(P134:P190)</f>
        <v>0</v>
      </c>
      <c r="Q133" s="138"/>
      <c r="R133" s="139">
        <f>SUM(R134:R190)</f>
        <v>0</v>
      </c>
      <c r="S133" s="138"/>
      <c r="T133" s="140">
        <f>SUM(T134:T190)</f>
        <v>0</v>
      </c>
      <c r="AR133" s="135" t="s">
        <v>75</v>
      </c>
      <c r="AT133" s="141" t="s">
        <v>68</v>
      </c>
      <c r="AU133" s="141" t="s">
        <v>75</v>
      </c>
      <c r="AY133" s="135" t="s">
        <v>118</v>
      </c>
      <c r="BK133" s="142">
        <f>SUM(BK134:BK190)</f>
        <v>0</v>
      </c>
    </row>
    <row r="134" spans="1:65" s="2" customFormat="1" ht="24.2" customHeight="1" x14ac:dyDescent="0.2">
      <c r="A134" s="29"/>
      <c r="B134" s="144"/>
      <c r="C134" s="145" t="s">
        <v>120</v>
      </c>
      <c r="D134" s="145" t="s">
        <v>121</v>
      </c>
      <c r="E134" s="146" t="s">
        <v>122</v>
      </c>
      <c r="F134" s="147" t="s">
        <v>123</v>
      </c>
      <c r="G134" s="148" t="s">
        <v>124</v>
      </c>
      <c r="H134" s="192">
        <v>606.32000000000005</v>
      </c>
      <c r="I134" s="192"/>
      <c r="J134" s="192">
        <f>SUM(I134*H134)</f>
        <v>0</v>
      </c>
      <c r="K134" s="149"/>
      <c r="L134" s="30"/>
      <c r="M134" s="150" t="s">
        <v>1</v>
      </c>
      <c r="N134" s="151" t="s">
        <v>35</v>
      </c>
      <c r="O134" s="152">
        <v>0</v>
      </c>
      <c r="P134" s="152">
        <f>O134*H134</f>
        <v>0</v>
      </c>
      <c r="Q134" s="152">
        <v>0</v>
      </c>
      <c r="R134" s="152">
        <f>Q134*H134</f>
        <v>0</v>
      </c>
      <c r="S134" s="152">
        <v>0</v>
      </c>
      <c r="T134" s="153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125</v>
      </c>
      <c r="AT134" s="154" t="s">
        <v>121</v>
      </c>
      <c r="AU134" s="154" t="s">
        <v>79</v>
      </c>
      <c r="AY134" s="17" t="s">
        <v>118</v>
      </c>
      <c r="BE134" s="155">
        <f>IF(N134="základná",J134,0)</f>
        <v>0</v>
      </c>
      <c r="BF134" s="155">
        <f>IF(N134="znížená",J134,0)</f>
        <v>0</v>
      </c>
      <c r="BG134" s="155">
        <f>IF(N134="zákl. prenesená",J134,0)</f>
        <v>0</v>
      </c>
      <c r="BH134" s="155">
        <f>IF(N134="zníž. prenesená",J134,0)</f>
        <v>0</v>
      </c>
      <c r="BI134" s="155">
        <f>IF(N134="nulová",J134,0)</f>
        <v>0</v>
      </c>
      <c r="BJ134" s="17" t="s">
        <v>79</v>
      </c>
      <c r="BK134" s="155">
        <f>ROUND(I134*H134,2)</f>
        <v>0</v>
      </c>
      <c r="BL134" s="17" t="s">
        <v>125</v>
      </c>
      <c r="BM134" s="154" t="s">
        <v>79</v>
      </c>
    </row>
    <row r="135" spans="1:65" s="13" customFormat="1" x14ac:dyDescent="0.2">
      <c r="B135" s="156"/>
      <c r="D135" s="157" t="s">
        <v>126</v>
      </c>
      <c r="E135" s="158" t="s">
        <v>1</v>
      </c>
      <c r="F135" s="159" t="s">
        <v>127</v>
      </c>
      <c r="H135" s="193">
        <v>606.32000000000005</v>
      </c>
      <c r="I135" s="193"/>
      <c r="J135" s="193"/>
      <c r="L135" s="156"/>
      <c r="M135" s="160"/>
      <c r="N135" s="161"/>
      <c r="O135" s="161"/>
      <c r="P135" s="161"/>
      <c r="Q135" s="161"/>
      <c r="R135" s="161"/>
      <c r="S135" s="161"/>
      <c r="T135" s="162"/>
      <c r="AT135" s="158" t="s">
        <v>126</v>
      </c>
      <c r="AU135" s="158" t="s">
        <v>79</v>
      </c>
      <c r="AV135" s="13" t="s">
        <v>79</v>
      </c>
      <c r="AW135" s="13" t="s">
        <v>26</v>
      </c>
      <c r="AX135" s="13" t="s">
        <v>69</v>
      </c>
      <c r="AY135" s="158" t="s">
        <v>118</v>
      </c>
    </row>
    <row r="136" spans="1:65" s="14" customFormat="1" x14ac:dyDescent="0.2">
      <c r="B136" s="163"/>
      <c r="D136" s="157" t="s">
        <v>126</v>
      </c>
      <c r="E136" s="164" t="s">
        <v>1</v>
      </c>
      <c r="F136" s="165" t="s">
        <v>128</v>
      </c>
      <c r="H136" s="194">
        <v>606.32000000000005</v>
      </c>
      <c r="I136" s="194"/>
      <c r="J136" s="194"/>
      <c r="L136" s="163"/>
      <c r="M136" s="166"/>
      <c r="N136" s="167"/>
      <c r="O136" s="167"/>
      <c r="P136" s="167"/>
      <c r="Q136" s="167"/>
      <c r="R136" s="167"/>
      <c r="S136" s="167"/>
      <c r="T136" s="168"/>
      <c r="AT136" s="164" t="s">
        <v>126</v>
      </c>
      <c r="AU136" s="164" t="s">
        <v>79</v>
      </c>
      <c r="AV136" s="14" t="s">
        <v>125</v>
      </c>
      <c r="AW136" s="14" t="s">
        <v>26</v>
      </c>
      <c r="AX136" s="14" t="s">
        <v>75</v>
      </c>
      <c r="AY136" s="164" t="s">
        <v>118</v>
      </c>
    </row>
    <row r="137" spans="1:65" s="2" customFormat="1" ht="37.9" customHeight="1" x14ac:dyDescent="0.2">
      <c r="A137" s="29"/>
      <c r="B137" s="144"/>
      <c r="C137" s="145" t="s">
        <v>129</v>
      </c>
      <c r="D137" s="145" t="s">
        <v>121</v>
      </c>
      <c r="E137" s="146" t="s">
        <v>130</v>
      </c>
      <c r="F137" s="147" t="s">
        <v>131</v>
      </c>
      <c r="G137" s="148" t="s">
        <v>124</v>
      </c>
      <c r="H137" s="192">
        <v>151.58000000000001</v>
      </c>
      <c r="I137" s="192"/>
      <c r="J137" s="192">
        <f>SUM(I137*H137)</f>
        <v>0</v>
      </c>
      <c r="K137" s="149"/>
      <c r="L137" s="30"/>
      <c r="M137" s="150" t="s">
        <v>1</v>
      </c>
      <c r="N137" s="151" t="s">
        <v>35</v>
      </c>
      <c r="O137" s="152">
        <v>0</v>
      </c>
      <c r="P137" s="152">
        <f>O137*H137</f>
        <v>0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125</v>
      </c>
      <c r="AT137" s="154" t="s">
        <v>121</v>
      </c>
      <c r="AU137" s="154" t="s">
        <v>79</v>
      </c>
      <c r="AY137" s="17" t="s">
        <v>118</v>
      </c>
      <c r="BE137" s="155">
        <f>IF(N137="základná",J137,0)</f>
        <v>0</v>
      </c>
      <c r="BF137" s="155">
        <f>IF(N137="znížená",J137,0)</f>
        <v>0</v>
      </c>
      <c r="BG137" s="155">
        <f>IF(N137="zákl. prenesená",J137,0)</f>
        <v>0</v>
      </c>
      <c r="BH137" s="155">
        <f>IF(N137="zníž. prenesená",J137,0)</f>
        <v>0</v>
      </c>
      <c r="BI137" s="155">
        <f>IF(N137="nulová",J137,0)</f>
        <v>0</v>
      </c>
      <c r="BJ137" s="17" t="s">
        <v>79</v>
      </c>
      <c r="BK137" s="155">
        <f>ROUND(I137*H137,2)</f>
        <v>0</v>
      </c>
      <c r="BL137" s="17" t="s">
        <v>125</v>
      </c>
      <c r="BM137" s="154" t="s">
        <v>125</v>
      </c>
    </row>
    <row r="138" spans="1:65" s="13" customFormat="1" x14ac:dyDescent="0.2">
      <c r="B138" s="156"/>
      <c r="D138" s="157" t="s">
        <v>126</v>
      </c>
      <c r="E138" s="158" t="s">
        <v>1</v>
      </c>
      <c r="F138" s="159" t="s">
        <v>132</v>
      </c>
      <c r="H138" s="193">
        <v>151.58000000000001</v>
      </c>
      <c r="I138" s="193"/>
      <c r="J138" s="193"/>
      <c r="L138" s="156"/>
      <c r="M138" s="160"/>
      <c r="N138" s="161"/>
      <c r="O138" s="161"/>
      <c r="P138" s="161"/>
      <c r="Q138" s="161"/>
      <c r="R138" s="161"/>
      <c r="S138" s="161"/>
      <c r="T138" s="162"/>
      <c r="AT138" s="158" t="s">
        <v>126</v>
      </c>
      <c r="AU138" s="158" t="s">
        <v>79</v>
      </c>
      <c r="AV138" s="13" t="s">
        <v>79</v>
      </c>
      <c r="AW138" s="13" t="s">
        <v>26</v>
      </c>
      <c r="AX138" s="13" t="s">
        <v>69</v>
      </c>
      <c r="AY138" s="158" t="s">
        <v>118</v>
      </c>
    </row>
    <row r="139" spans="1:65" s="14" customFormat="1" x14ac:dyDescent="0.2">
      <c r="B139" s="163"/>
      <c r="D139" s="157" t="s">
        <v>126</v>
      </c>
      <c r="E139" s="164" t="s">
        <v>1</v>
      </c>
      <c r="F139" s="165" t="s">
        <v>128</v>
      </c>
      <c r="H139" s="194">
        <v>151.58000000000001</v>
      </c>
      <c r="I139" s="194"/>
      <c r="J139" s="194"/>
      <c r="L139" s="163"/>
      <c r="M139" s="166"/>
      <c r="N139" s="167"/>
      <c r="O139" s="167"/>
      <c r="P139" s="167"/>
      <c r="Q139" s="167"/>
      <c r="R139" s="167"/>
      <c r="S139" s="167"/>
      <c r="T139" s="168"/>
      <c r="AT139" s="164" t="s">
        <v>126</v>
      </c>
      <c r="AU139" s="164" t="s">
        <v>79</v>
      </c>
      <c r="AV139" s="14" t="s">
        <v>125</v>
      </c>
      <c r="AW139" s="14" t="s">
        <v>26</v>
      </c>
      <c r="AX139" s="14" t="s">
        <v>75</v>
      </c>
      <c r="AY139" s="164" t="s">
        <v>118</v>
      </c>
    </row>
    <row r="140" spans="1:65" s="2" customFormat="1" ht="24.2" customHeight="1" x14ac:dyDescent="0.2">
      <c r="A140" s="29"/>
      <c r="B140" s="144"/>
      <c r="C140" s="145" t="s">
        <v>133</v>
      </c>
      <c r="D140" s="145" t="s">
        <v>121</v>
      </c>
      <c r="E140" s="146" t="s">
        <v>134</v>
      </c>
      <c r="F140" s="147" t="s">
        <v>135</v>
      </c>
      <c r="G140" s="148" t="s">
        <v>124</v>
      </c>
      <c r="H140" s="192">
        <v>4.7</v>
      </c>
      <c r="I140" s="192"/>
      <c r="J140" s="192">
        <f>SUM(I140*H140)</f>
        <v>0</v>
      </c>
      <c r="K140" s="149"/>
      <c r="L140" s="30"/>
      <c r="M140" s="150" t="s">
        <v>1</v>
      </c>
      <c r="N140" s="151" t="s">
        <v>35</v>
      </c>
      <c r="O140" s="152">
        <v>0</v>
      </c>
      <c r="P140" s="152">
        <f>O140*H140</f>
        <v>0</v>
      </c>
      <c r="Q140" s="152">
        <v>0</v>
      </c>
      <c r="R140" s="152">
        <f>Q140*H140</f>
        <v>0</v>
      </c>
      <c r="S140" s="152">
        <v>0</v>
      </c>
      <c r="T140" s="153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125</v>
      </c>
      <c r="AT140" s="154" t="s">
        <v>121</v>
      </c>
      <c r="AU140" s="154" t="s">
        <v>79</v>
      </c>
      <c r="AY140" s="17" t="s">
        <v>118</v>
      </c>
      <c r="BE140" s="155">
        <f>IF(N140="základná",J140,0)</f>
        <v>0</v>
      </c>
      <c r="BF140" s="155">
        <f>IF(N140="znížená",J140,0)</f>
        <v>0</v>
      </c>
      <c r="BG140" s="155">
        <f>IF(N140="zákl. prenesená",J140,0)</f>
        <v>0</v>
      </c>
      <c r="BH140" s="155">
        <f>IF(N140="zníž. prenesená",J140,0)</f>
        <v>0</v>
      </c>
      <c r="BI140" s="155">
        <f>IF(N140="nulová",J140,0)</f>
        <v>0</v>
      </c>
      <c r="BJ140" s="17" t="s">
        <v>79</v>
      </c>
      <c r="BK140" s="155">
        <f>ROUND(I140*H140,2)</f>
        <v>0</v>
      </c>
      <c r="BL140" s="17" t="s">
        <v>125</v>
      </c>
      <c r="BM140" s="154" t="s">
        <v>136</v>
      </c>
    </row>
    <row r="141" spans="1:65" s="15" customFormat="1" x14ac:dyDescent="0.2">
      <c r="B141" s="169"/>
      <c r="D141" s="157" t="s">
        <v>126</v>
      </c>
      <c r="E141" s="170" t="s">
        <v>1</v>
      </c>
      <c r="F141" s="171" t="s">
        <v>137</v>
      </c>
      <c r="H141" s="195" t="s">
        <v>1</v>
      </c>
      <c r="I141" s="196"/>
      <c r="J141" s="196"/>
      <c r="L141" s="169"/>
      <c r="M141" s="172"/>
      <c r="N141" s="173"/>
      <c r="O141" s="173"/>
      <c r="P141" s="173"/>
      <c r="Q141" s="173"/>
      <c r="R141" s="173"/>
      <c r="S141" s="173"/>
      <c r="T141" s="174"/>
      <c r="AT141" s="170" t="s">
        <v>126</v>
      </c>
      <c r="AU141" s="170" t="s">
        <v>79</v>
      </c>
      <c r="AV141" s="15" t="s">
        <v>75</v>
      </c>
      <c r="AW141" s="15" t="s">
        <v>26</v>
      </c>
      <c r="AX141" s="15" t="s">
        <v>69</v>
      </c>
      <c r="AY141" s="170" t="s">
        <v>118</v>
      </c>
    </row>
    <row r="142" spans="1:65" s="15" customFormat="1" x14ac:dyDescent="0.2">
      <c r="B142" s="169"/>
      <c r="D142" s="157" t="s">
        <v>126</v>
      </c>
      <c r="E142" s="170" t="s">
        <v>1</v>
      </c>
      <c r="F142" s="171" t="s">
        <v>138</v>
      </c>
      <c r="H142" s="195" t="s">
        <v>1</v>
      </c>
      <c r="I142" s="196"/>
      <c r="J142" s="196"/>
      <c r="L142" s="169"/>
      <c r="M142" s="172"/>
      <c r="N142" s="173"/>
      <c r="O142" s="173"/>
      <c r="P142" s="173"/>
      <c r="Q142" s="173"/>
      <c r="R142" s="173"/>
      <c r="S142" s="173"/>
      <c r="T142" s="174"/>
      <c r="AT142" s="170" t="s">
        <v>126</v>
      </c>
      <c r="AU142" s="170" t="s">
        <v>79</v>
      </c>
      <c r="AV142" s="15" t="s">
        <v>75</v>
      </c>
      <c r="AW142" s="15" t="s">
        <v>26</v>
      </c>
      <c r="AX142" s="15" t="s">
        <v>69</v>
      </c>
      <c r="AY142" s="170" t="s">
        <v>118</v>
      </c>
    </row>
    <row r="143" spans="1:65" s="13" customFormat="1" x14ac:dyDescent="0.2">
      <c r="B143" s="156"/>
      <c r="D143" s="157" t="s">
        <v>126</v>
      </c>
      <c r="E143" s="158" t="s">
        <v>1</v>
      </c>
      <c r="F143" s="159" t="s">
        <v>139</v>
      </c>
      <c r="H143" s="193">
        <v>0.35199999999999998</v>
      </c>
      <c r="I143" s="193"/>
      <c r="J143" s="193"/>
      <c r="L143" s="156"/>
      <c r="M143" s="160"/>
      <c r="N143" s="161"/>
      <c r="O143" s="161"/>
      <c r="P143" s="161"/>
      <c r="Q143" s="161"/>
      <c r="R143" s="161"/>
      <c r="S143" s="161"/>
      <c r="T143" s="162"/>
      <c r="AT143" s="158" t="s">
        <v>126</v>
      </c>
      <c r="AU143" s="158" t="s">
        <v>79</v>
      </c>
      <c r="AV143" s="13" t="s">
        <v>79</v>
      </c>
      <c r="AW143" s="13" t="s">
        <v>26</v>
      </c>
      <c r="AX143" s="13" t="s">
        <v>69</v>
      </c>
      <c r="AY143" s="158" t="s">
        <v>118</v>
      </c>
    </row>
    <row r="144" spans="1:65" s="15" customFormat="1" x14ac:dyDescent="0.2">
      <c r="B144" s="169"/>
      <c r="D144" s="157" t="s">
        <v>126</v>
      </c>
      <c r="E144" s="170" t="s">
        <v>1</v>
      </c>
      <c r="F144" s="171" t="s">
        <v>140</v>
      </c>
      <c r="H144" s="195" t="s">
        <v>1</v>
      </c>
      <c r="I144" s="196"/>
      <c r="J144" s="196"/>
      <c r="L144" s="169"/>
      <c r="M144" s="172"/>
      <c r="N144" s="173"/>
      <c r="O144" s="173"/>
      <c r="P144" s="173"/>
      <c r="Q144" s="173"/>
      <c r="R144" s="173"/>
      <c r="S144" s="173"/>
      <c r="T144" s="174"/>
      <c r="AT144" s="170" t="s">
        <v>126</v>
      </c>
      <c r="AU144" s="170" t="s">
        <v>79</v>
      </c>
      <c r="AV144" s="15" t="s">
        <v>75</v>
      </c>
      <c r="AW144" s="15" t="s">
        <v>26</v>
      </c>
      <c r="AX144" s="15" t="s">
        <v>69</v>
      </c>
      <c r="AY144" s="170" t="s">
        <v>118</v>
      </c>
    </row>
    <row r="145" spans="1:65" s="13" customFormat="1" x14ac:dyDescent="0.2">
      <c r="B145" s="156"/>
      <c r="D145" s="157" t="s">
        <v>126</v>
      </c>
      <c r="E145" s="158" t="s">
        <v>1</v>
      </c>
      <c r="F145" s="159" t="s">
        <v>141</v>
      </c>
      <c r="H145" s="193">
        <v>0.755</v>
      </c>
      <c r="I145" s="193"/>
      <c r="J145" s="193"/>
      <c r="L145" s="156"/>
      <c r="M145" s="160"/>
      <c r="N145" s="161"/>
      <c r="O145" s="161"/>
      <c r="P145" s="161"/>
      <c r="Q145" s="161"/>
      <c r="R145" s="161"/>
      <c r="S145" s="161"/>
      <c r="T145" s="162"/>
      <c r="AT145" s="158" t="s">
        <v>126</v>
      </c>
      <c r="AU145" s="158" t="s">
        <v>79</v>
      </c>
      <c r="AV145" s="13" t="s">
        <v>79</v>
      </c>
      <c r="AW145" s="13" t="s">
        <v>26</v>
      </c>
      <c r="AX145" s="13" t="s">
        <v>69</v>
      </c>
      <c r="AY145" s="158" t="s">
        <v>118</v>
      </c>
    </row>
    <row r="146" spans="1:65" s="15" customFormat="1" x14ac:dyDescent="0.2">
      <c r="B146" s="169"/>
      <c r="D146" s="157" t="s">
        <v>126</v>
      </c>
      <c r="E146" s="170" t="s">
        <v>1</v>
      </c>
      <c r="F146" s="171" t="s">
        <v>142</v>
      </c>
      <c r="H146" s="195" t="s">
        <v>1</v>
      </c>
      <c r="I146" s="196"/>
      <c r="J146" s="196"/>
      <c r="L146" s="169"/>
      <c r="M146" s="172"/>
      <c r="N146" s="173"/>
      <c r="O146" s="173"/>
      <c r="P146" s="173"/>
      <c r="Q146" s="173"/>
      <c r="R146" s="173"/>
      <c r="S146" s="173"/>
      <c r="T146" s="174"/>
      <c r="AT146" s="170" t="s">
        <v>126</v>
      </c>
      <c r="AU146" s="170" t="s">
        <v>79</v>
      </c>
      <c r="AV146" s="15" t="s">
        <v>75</v>
      </c>
      <c r="AW146" s="15" t="s">
        <v>26</v>
      </c>
      <c r="AX146" s="15" t="s">
        <v>69</v>
      </c>
      <c r="AY146" s="170" t="s">
        <v>118</v>
      </c>
    </row>
    <row r="147" spans="1:65" s="13" customFormat="1" x14ac:dyDescent="0.2">
      <c r="B147" s="156"/>
      <c r="D147" s="157" t="s">
        <v>126</v>
      </c>
      <c r="E147" s="158" t="s">
        <v>1</v>
      </c>
      <c r="F147" s="159" t="s">
        <v>143</v>
      </c>
      <c r="H147" s="193">
        <v>1.056</v>
      </c>
      <c r="I147" s="193"/>
      <c r="J147" s="193"/>
      <c r="L147" s="156"/>
      <c r="M147" s="160"/>
      <c r="N147" s="161"/>
      <c r="O147" s="161"/>
      <c r="P147" s="161"/>
      <c r="Q147" s="161"/>
      <c r="R147" s="161"/>
      <c r="S147" s="161"/>
      <c r="T147" s="162"/>
      <c r="AT147" s="158" t="s">
        <v>126</v>
      </c>
      <c r="AU147" s="158" t="s">
        <v>79</v>
      </c>
      <c r="AV147" s="13" t="s">
        <v>79</v>
      </c>
      <c r="AW147" s="13" t="s">
        <v>26</v>
      </c>
      <c r="AX147" s="13" t="s">
        <v>69</v>
      </c>
      <c r="AY147" s="158" t="s">
        <v>118</v>
      </c>
    </row>
    <row r="148" spans="1:65" s="15" customFormat="1" x14ac:dyDescent="0.2">
      <c r="B148" s="169"/>
      <c r="D148" s="157" t="s">
        <v>126</v>
      </c>
      <c r="E148" s="170" t="s">
        <v>1</v>
      </c>
      <c r="F148" s="171" t="s">
        <v>144</v>
      </c>
      <c r="H148" s="195" t="s">
        <v>1</v>
      </c>
      <c r="I148" s="196"/>
      <c r="J148" s="196"/>
      <c r="L148" s="169"/>
      <c r="M148" s="172"/>
      <c r="N148" s="173"/>
      <c r="O148" s="173"/>
      <c r="P148" s="173"/>
      <c r="Q148" s="173"/>
      <c r="R148" s="173"/>
      <c r="S148" s="173"/>
      <c r="T148" s="174"/>
      <c r="AT148" s="170" t="s">
        <v>126</v>
      </c>
      <c r="AU148" s="170" t="s">
        <v>79</v>
      </c>
      <c r="AV148" s="15" t="s">
        <v>75</v>
      </c>
      <c r="AW148" s="15" t="s">
        <v>26</v>
      </c>
      <c r="AX148" s="15" t="s">
        <v>69</v>
      </c>
      <c r="AY148" s="170" t="s">
        <v>118</v>
      </c>
    </row>
    <row r="149" spans="1:65" s="13" customFormat="1" x14ac:dyDescent="0.2">
      <c r="B149" s="156"/>
      <c r="D149" s="157" t="s">
        <v>126</v>
      </c>
      <c r="E149" s="158" t="s">
        <v>1</v>
      </c>
      <c r="F149" s="159" t="s">
        <v>145</v>
      </c>
      <c r="H149" s="193">
        <v>2.5409999999999999</v>
      </c>
      <c r="I149" s="193"/>
      <c r="J149" s="193"/>
      <c r="L149" s="156"/>
      <c r="M149" s="160"/>
      <c r="N149" s="161"/>
      <c r="O149" s="161"/>
      <c r="P149" s="161"/>
      <c r="Q149" s="161"/>
      <c r="R149" s="161"/>
      <c r="S149" s="161"/>
      <c r="T149" s="162"/>
      <c r="AT149" s="158" t="s">
        <v>126</v>
      </c>
      <c r="AU149" s="158" t="s">
        <v>79</v>
      </c>
      <c r="AV149" s="13" t="s">
        <v>79</v>
      </c>
      <c r="AW149" s="13" t="s">
        <v>26</v>
      </c>
      <c r="AX149" s="13" t="s">
        <v>69</v>
      </c>
      <c r="AY149" s="158" t="s">
        <v>118</v>
      </c>
    </row>
    <row r="150" spans="1:65" s="14" customFormat="1" x14ac:dyDescent="0.2">
      <c r="B150" s="163"/>
      <c r="D150" s="157" t="s">
        <v>126</v>
      </c>
      <c r="E150" s="164" t="s">
        <v>1</v>
      </c>
      <c r="F150" s="165" t="s">
        <v>128</v>
      </c>
      <c r="H150" s="194">
        <v>4.7040000000000006</v>
      </c>
      <c r="I150" s="194"/>
      <c r="J150" s="194"/>
      <c r="L150" s="163"/>
      <c r="M150" s="166"/>
      <c r="N150" s="167"/>
      <c r="O150" s="167"/>
      <c r="P150" s="167"/>
      <c r="Q150" s="167"/>
      <c r="R150" s="167"/>
      <c r="S150" s="167"/>
      <c r="T150" s="168"/>
      <c r="AT150" s="164" t="s">
        <v>126</v>
      </c>
      <c r="AU150" s="164" t="s">
        <v>79</v>
      </c>
      <c r="AV150" s="14" t="s">
        <v>125</v>
      </c>
      <c r="AW150" s="14" t="s">
        <v>26</v>
      </c>
      <c r="AX150" s="14" t="s">
        <v>75</v>
      </c>
      <c r="AY150" s="164" t="s">
        <v>118</v>
      </c>
    </row>
    <row r="151" spans="1:65" s="2" customFormat="1" ht="24.2" customHeight="1" x14ac:dyDescent="0.2">
      <c r="A151" s="29"/>
      <c r="B151" s="144"/>
      <c r="C151" s="145" t="s">
        <v>146</v>
      </c>
      <c r="D151" s="145" t="s">
        <v>121</v>
      </c>
      <c r="E151" s="146" t="s">
        <v>147</v>
      </c>
      <c r="F151" s="147" t="s">
        <v>148</v>
      </c>
      <c r="G151" s="148" t="s">
        <v>124</v>
      </c>
      <c r="H151" s="192">
        <v>4.7</v>
      </c>
      <c r="I151" s="192"/>
      <c r="J151" s="192">
        <f>SUM(I151*H151)</f>
        <v>0</v>
      </c>
      <c r="K151" s="149"/>
      <c r="L151" s="30"/>
      <c r="M151" s="150" t="s">
        <v>1</v>
      </c>
      <c r="N151" s="151" t="s">
        <v>35</v>
      </c>
      <c r="O151" s="152">
        <v>0</v>
      </c>
      <c r="P151" s="152">
        <f>O151*H151</f>
        <v>0</v>
      </c>
      <c r="Q151" s="152">
        <v>0</v>
      </c>
      <c r="R151" s="152">
        <f>Q151*H151</f>
        <v>0</v>
      </c>
      <c r="S151" s="152">
        <v>0</v>
      </c>
      <c r="T151" s="153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125</v>
      </c>
      <c r="AT151" s="154" t="s">
        <v>121</v>
      </c>
      <c r="AU151" s="154" t="s">
        <v>79</v>
      </c>
      <c r="AY151" s="17" t="s">
        <v>118</v>
      </c>
      <c r="BE151" s="155">
        <f>IF(N151="základná",J151,0)</f>
        <v>0</v>
      </c>
      <c r="BF151" s="155">
        <f>IF(N151="znížená",J151,0)</f>
        <v>0</v>
      </c>
      <c r="BG151" s="155">
        <f>IF(N151="zákl. prenesená",J151,0)</f>
        <v>0</v>
      </c>
      <c r="BH151" s="155">
        <f>IF(N151="zníž. prenesená",J151,0)</f>
        <v>0</v>
      </c>
      <c r="BI151" s="155">
        <f>IF(N151="nulová",J151,0)</f>
        <v>0</v>
      </c>
      <c r="BJ151" s="17" t="s">
        <v>79</v>
      </c>
      <c r="BK151" s="155">
        <f>ROUND(I151*H151,2)</f>
        <v>0</v>
      </c>
      <c r="BL151" s="17" t="s">
        <v>125</v>
      </c>
      <c r="BM151" s="154" t="s">
        <v>149</v>
      </c>
    </row>
    <row r="152" spans="1:65" s="2" customFormat="1" ht="44.25" customHeight="1" x14ac:dyDescent="0.2">
      <c r="A152" s="29"/>
      <c r="B152" s="144"/>
      <c r="C152" s="145" t="s">
        <v>150</v>
      </c>
      <c r="D152" s="145" t="s">
        <v>121</v>
      </c>
      <c r="E152" s="146" t="s">
        <v>151</v>
      </c>
      <c r="F152" s="147" t="s">
        <v>152</v>
      </c>
      <c r="G152" s="148" t="s">
        <v>124</v>
      </c>
      <c r="H152" s="192">
        <v>78.75</v>
      </c>
      <c r="I152" s="192"/>
      <c r="J152" s="192">
        <f>SUM(I152*H152)</f>
        <v>0</v>
      </c>
      <c r="K152" s="149"/>
      <c r="L152" s="30"/>
      <c r="M152" s="150" t="s">
        <v>1</v>
      </c>
      <c r="N152" s="151" t="s">
        <v>35</v>
      </c>
      <c r="O152" s="152">
        <v>0</v>
      </c>
      <c r="P152" s="152">
        <f>O152*H152</f>
        <v>0</v>
      </c>
      <c r="Q152" s="152">
        <v>0</v>
      </c>
      <c r="R152" s="152">
        <f>Q152*H152</f>
        <v>0</v>
      </c>
      <c r="S152" s="152">
        <v>0</v>
      </c>
      <c r="T152" s="153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4" t="s">
        <v>125</v>
      </c>
      <c r="AT152" s="154" t="s">
        <v>121</v>
      </c>
      <c r="AU152" s="154" t="s">
        <v>79</v>
      </c>
      <c r="AY152" s="17" t="s">
        <v>118</v>
      </c>
      <c r="BE152" s="155">
        <f>IF(N152="základná",J152,0)</f>
        <v>0</v>
      </c>
      <c r="BF152" s="155">
        <f>IF(N152="znížená",J152,0)</f>
        <v>0</v>
      </c>
      <c r="BG152" s="155">
        <f>IF(N152="zákl. prenesená",J152,0)</f>
        <v>0</v>
      </c>
      <c r="BH152" s="155">
        <f>IF(N152="zníž. prenesená",J152,0)</f>
        <v>0</v>
      </c>
      <c r="BI152" s="155">
        <f>IF(N152="nulová",J152,0)</f>
        <v>0</v>
      </c>
      <c r="BJ152" s="17" t="s">
        <v>79</v>
      </c>
      <c r="BK152" s="155">
        <f>ROUND(I152*H152,2)</f>
        <v>0</v>
      </c>
      <c r="BL152" s="17" t="s">
        <v>125</v>
      </c>
      <c r="BM152" s="154" t="s">
        <v>153</v>
      </c>
    </row>
    <row r="153" spans="1:65" s="15" customFormat="1" x14ac:dyDescent="0.2">
      <c r="B153" s="169"/>
      <c r="D153" s="157" t="s">
        <v>126</v>
      </c>
      <c r="E153" s="170" t="s">
        <v>1</v>
      </c>
      <c r="F153" s="171" t="s">
        <v>154</v>
      </c>
      <c r="H153" s="195" t="s">
        <v>1</v>
      </c>
      <c r="I153" s="196"/>
      <c r="J153" s="196"/>
      <c r="L153" s="169"/>
      <c r="M153" s="172"/>
      <c r="N153" s="173"/>
      <c r="O153" s="173"/>
      <c r="P153" s="173"/>
      <c r="Q153" s="173"/>
      <c r="R153" s="173"/>
      <c r="S153" s="173"/>
      <c r="T153" s="174"/>
      <c r="AT153" s="170" t="s">
        <v>126</v>
      </c>
      <c r="AU153" s="170" t="s">
        <v>79</v>
      </c>
      <c r="AV153" s="15" t="s">
        <v>75</v>
      </c>
      <c r="AW153" s="15" t="s">
        <v>26</v>
      </c>
      <c r="AX153" s="15" t="s">
        <v>69</v>
      </c>
      <c r="AY153" s="170" t="s">
        <v>118</v>
      </c>
    </row>
    <row r="154" spans="1:65" s="13" customFormat="1" x14ac:dyDescent="0.2">
      <c r="B154" s="156"/>
      <c r="D154" s="157" t="s">
        <v>126</v>
      </c>
      <c r="E154" s="158" t="s">
        <v>1</v>
      </c>
      <c r="F154" s="159" t="s">
        <v>155</v>
      </c>
      <c r="H154" s="193">
        <v>78.75</v>
      </c>
      <c r="I154" s="193"/>
      <c r="J154" s="193"/>
      <c r="L154" s="156"/>
      <c r="M154" s="160"/>
      <c r="N154" s="161"/>
      <c r="O154" s="161"/>
      <c r="P154" s="161"/>
      <c r="Q154" s="161"/>
      <c r="R154" s="161"/>
      <c r="S154" s="161"/>
      <c r="T154" s="162"/>
      <c r="AT154" s="158" t="s">
        <v>126</v>
      </c>
      <c r="AU154" s="158" t="s">
        <v>79</v>
      </c>
      <c r="AV154" s="13" t="s">
        <v>79</v>
      </c>
      <c r="AW154" s="13" t="s">
        <v>26</v>
      </c>
      <c r="AX154" s="13" t="s">
        <v>69</v>
      </c>
      <c r="AY154" s="158" t="s">
        <v>118</v>
      </c>
    </row>
    <row r="155" spans="1:65" s="14" customFormat="1" x14ac:dyDescent="0.2">
      <c r="B155" s="163"/>
      <c r="D155" s="157" t="s">
        <v>126</v>
      </c>
      <c r="E155" s="164" t="s">
        <v>1</v>
      </c>
      <c r="F155" s="165" t="s">
        <v>128</v>
      </c>
      <c r="H155" s="194">
        <v>78.75</v>
      </c>
      <c r="I155" s="194"/>
      <c r="J155" s="194"/>
      <c r="L155" s="163"/>
      <c r="M155" s="166"/>
      <c r="N155" s="167"/>
      <c r="O155" s="167"/>
      <c r="P155" s="167"/>
      <c r="Q155" s="167"/>
      <c r="R155" s="167"/>
      <c r="S155" s="167"/>
      <c r="T155" s="168"/>
      <c r="AT155" s="164" t="s">
        <v>126</v>
      </c>
      <c r="AU155" s="164" t="s">
        <v>79</v>
      </c>
      <c r="AV155" s="14" t="s">
        <v>125</v>
      </c>
      <c r="AW155" s="14" t="s">
        <v>26</v>
      </c>
      <c r="AX155" s="14" t="s">
        <v>75</v>
      </c>
      <c r="AY155" s="164" t="s">
        <v>118</v>
      </c>
    </row>
    <row r="156" spans="1:65" s="2" customFormat="1" ht="33" customHeight="1" x14ac:dyDescent="0.2">
      <c r="A156" s="29"/>
      <c r="B156" s="144"/>
      <c r="C156" s="145" t="s">
        <v>156</v>
      </c>
      <c r="D156" s="145" t="s">
        <v>121</v>
      </c>
      <c r="E156" s="146" t="s">
        <v>157</v>
      </c>
      <c r="F156" s="147" t="s">
        <v>158</v>
      </c>
      <c r="G156" s="148" t="s">
        <v>124</v>
      </c>
      <c r="H156" s="192">
        <v>78.75</v>
      </c>
      <c r="I156" s="192"/>
      <c r="J156" s="192">
        <f>SUM(I156*H156)</f>
        <v>0</v>
      </c>
      <c r="K156" s="149"/>
      <c r="L156" s="30"/>
      <c r="M156" s="150" t="s">
        <v>1</v>
      </c>
      <c r="N156" s="151" t="s">
        <v>35</v>
      </c>
      <c r="O156" s="152">
        <v>0</v>
      </c>
      <c r="P156" s="152">
        <f>O156*H156</f>
        <v>0</v>
      </c>
      <c r="Q156" s="152">
        <v>0</v>
      </c>
      <c r="R156" s="152">
        <f>Q156*H156</f>
        <v>0</v>
      </c>
      <c r="S156" s="152">
        <v>0</v>
      </c>
      <c r="T156" s="153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4" t="s">
        <v>125</v>
      </c>
      <c r="AT156" s="154" t="s">
        <v>121</v>
      </c>
      <c r="AU156" s="154" t="s">
        <v>79</v>
      </c>
      <c r="AY156" s="17" t="s">
        <v>118</v>
      </c>
      <c r="BE156" s="155">
        <f>IF(N156="základná",J156,0)</f>
        <v>0</v>
      </c>
      <c r="BF156" s="155">
        <f>IF(N156="znížená",J156,0)</f>
        <v>0</v>
      </c>
      <c r="BG156" s="155">
        <f>IF(N156="zákl. prenesená",J156,0)</f>
        <v>0</v>
      </c>
      <c r="BH156" s="155">
        <f>IF(N156="zníž. prenesená",J156,0)</f>
        <v>0</v>
      </c>
      <c r="BI156" s="155">
        <f>IF(N156="nulová",J156,0)</f>
        <v>0</v>
      </c>
      <c r="BJ156" s="17" t="s">
        <v>79</v>
      </c>
      <c r="BK156" s="155">
        <f>ROUND(I156*H156,2)</f>
        <v>0</v>
      </c>
      <c r="BL156" s="17" t="s">
        <v>125</v>
      </c>
      <c r="BM156" s="154" t="s">
        <v>159</v>
      </c>
    </row>
    <row r="157" spans="1:65" s="2" customFormat="1" ht="37.9" customHeight="1" x14ac:dyDescent="0.2">
      <c r="A157" s="29"/>
      <c r="B157" s="144"/>
      <c r="C157" s="145" t="s">
        <v>160</v>
      </c>
      <c r="D157" s="145" t="s">
        <v>121</v>
      </c>
      <c r="E157" s="146" t="s">
        <v>161</v>
      </c>
      <c r="F157" s="147" t="s">
        <v>162</v>
      </c>
      <c r="G157" s="148" t="s">
        <v>124</v>
      </c>
      <c r="H157" s="192">
        <v>390.99</v>
      </c>
      <c r="I157" s="192"/>
      <c r="J157" s="192">
        <f>SUM(I157*H157)</f>
        <v>0</v>
      </c>
      <c r="K157" s="149"/>
      <c r="L157" s="30"/>
      <c r="M157" s="150" t="s">
        <v>1</v>
      </c>
      <c r="N157" s="151" t="s">
        <v>35</v>
      </c>
      <c r="O157" s="152">
        <v>0</v>
      </c>
      <c r="P157" s="152">
        <f>O157*H157</f>
        <v>0</v>
      </c>
      <c r="Q157" s="152">
        <v>0</v>
      </c>
      <c r="R157" s="152">
        <f>Q157*H157</f>
        <v>0</v>
      </c>
      <c r="S157" s="152">
        <v>0</v>
      </c>
      <c r="T157" s="153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4" t="s">
        <v>125</v>
      </c>
      <c r="AT157" s="154" t="s">
        <v>121</v>
      </c>
      <c r="AU157" s="154" t="s">
        <v>79</v>
      </c>
      <c r="AY157" s="17" t="s">
        <v>118</v>
      </c>
      <c r="BE157" s="155">
        <f>IF(N157="základná",J157,0)</f>
        <v>0</v>
      </c>
      <c r="BF157" s="155">
        <f>IF(N157="znížená",J157,0)</f>
        <v>0</v>
      </c>
      <c r="BG157" s="155">
        <f>IF(N157="zákl. prenesená",J157,0)</f>
        <v>0</v>
      </c>
      <c r="BH157" s="155">
        <f>IF(N157="zníž. prenesená",J157,0)</f>
        <v>0</v>
      </c>
      <c r="BI157" s="155">
        <f>IF(N157="nulová",J157,0)</f>
        <v>0</v>
      </c>
      <c r="BJ157" s="17" t="s">
        <v>79</v>
      </c>
      <c r="BK157" s="155">
        <f>ROUND(I157*H157,2)</f>
        <v>0</v>
      </c>
      <c r="BL157" s="17" t="s">
        <v>125</v>
      </c>
      <c r="BM157" s="154" t="s">
        <v>163</v>
      </c>
    </row>
    <row r="158" spans="1:65" s="15" customFormat="1" x14ac:dyDescent="0.2">
      <c r="B158" s="169"/>
      <c r="D158" s="157" t="s">
        <v>126</v>
      </c>
      <c r="E158" s="170" t="s">
        <v>1</v>
      </c>
      <c r="F158" s="171" t="s">
        <v>164</v>
      </c>
      <c r="H158" s="195" t="s">
        <v>1</v>
      </c>
      <c r="I158" s="196"/>
      <c r="J158" s="196"/>
      <c r="L158" s="169"/>
      <c r="M158" s="172"/>
      <c r="N158" s="173"/>
      <c r="O158" s="173"/>
      <c r="P158" s="173"/>
      <c r="Q158" s="173"/>
      <c r="R158" s="173"/>
      <c r="S158" s="173"/>
      <c r="T158" s="174"/>
      <c r="AT158" s="170" t="s">
        <v>126</v>
      </c>
      <c r="AU158" s="170" t="s">
        <v>79</v>
      </c>
      <c r="AV158" s="15" t="s">
        <v>75</v>
      </c>
      <c r="AW158" s="15" t="s">
        <v>26</v>
      </c>
      <c r="AX158" s="15" t="s">
        <v>69</v>
      </c>
      <c r="AY158" s="170" t="s">
        <v>118</v>
      </c>
    </row>
    <row r="159" spans="1:65" s="13" customFormat="1" x14ac:dyDescent="0.2">
      <c r="B159" s="156"/>
      <c r="D159" s="157" t="s">
        <v>126</v>
      </c>
      <c r="E159" s="158" t="s">
        <v>1</v>
      </c>
      <c r="F159" s="159" t="s">
        <v>165</v>
      </c>
      <c r="H159" s="193">
        <v>308.46499999999997</v>
      </c>
      <c r="I159" s="193"/>
      <c r="J159" s="193"/>
      <c r="L159" s="156"/>
      <c r="M159" s="160"/>
      <c r="N159" s="161"/>
      <c r="O159" s="161"/>
      <c r="P159" s="161"/>
      <c r="Q159" s="161"/>
      <c r="R159" s="161"/>
      <c r="S159" s="161"/>
      <c r="T159" s="162"/>
      <c r="AT159" s="158" t="s">
        <v>126</v>
      </c>
      <c r="AU159" s="158" t="s">
        <v>79</v>
      </c>
      <c r="AV159" s="13" t="s">
        <v>79</v>
      </c>
      <c r="AW159" s="13" t="s">
        <v>26</v>
      </c>
      <c r="AX159" s="13" t="s">
        <v>69</v>
      </c>
      <c r="AY159" s="158" t="s">
        <v>118</v>
      </c>
    </row>
    <row r="160" spans="1:65" s="15" customFormat="1" x14ac:dyDescent="0.2">
      <c r="B160" s="169"/>
      <c r="D160" s="157" t="s">
        <v>126</v>
      </c>
      <c r="E160" s="170" t="s">
        <v>1</v>
      </c>
      <c r="F160" s="171" t="s">
        <v>166</v>
      </c>
      <c r="H160" s="195" t="s">
        <v>1</v>
      </c>
      <c r="I160" s="196"/>
      <c r="J160" s="196"/>
      <c r="L160" s="169"/>
      <c r="M160" s="172"/>
      <c r="N160" s="173"/>
      <c r="O160" s="173"/>
      <c r="P160" s="173"/>
      <c r="Q160" s="173"/>
      <c r="R160" s="173"/>
      <c r="S160" s="173"/>
      <c r="T160" s="174"/>
      <c r="AT160" s="170" t="s">
        <v>126</v>
      </c>
      <c r="AU160" s="170" t="s">
        <v>79</v>
      </c>
      <c r="AV160" s="15" t="s">
        <v>75</v>
      </c>
      <c r="AW160" s="15" t="s">
        <v>26</v>
      </c>
      <c r="AX160" s="15" t="s">
        <v>69</v>
      </c>
      <c r="AY160" s="170" t="s">
        <v>118</v>
      </c>
    </row>
    <row r="161" spans="1:65" s="13" customFormat="1" x14ac:dyDescent="0.2">
      <c r="B161" s="156"/>
      <c r="D161" s="157" t="s">
        <v>126</v>
      </c>
      <c r="E161" s="158" t="s">
        <v>1</v>
      </c>
      <c r="F161" s="159" t="s">
        <v>167</v>
      </c>
      <c r="H161" s="193">
        <v>82.525999999999996</v>
      </c>
      <c r="I161" s="193"/>
      <c r="J161" s="193"/>
      <c r="L161" s="156"/>
      <c r="M161" s="160"/>
      <c r="N161" s="161"/>
      <c r="O161" s="161"/>
      <c r="P161" s="161"/>
      <c r="Q161" s="161"/>
      <c r="R161" s="161"/>
      <c r="S161" s="161"/>
      <c r="T161" s="162"/>
      <c r="AT161" s="158" t="s">
        <v>126</v>
      </c>
      <c r="AU161" s="158" t="s">
        <v>79</v>
      </c>
      <c r="AV161" s="13" t="s">
        <v>79</v>
      </c>
      <c r="AW161" s="13" t="s">
        <v>26</v>
      </c>
      <c r="AX161" s="13" t="s">
        <v>69</v>
      </c>
      <c r="AY161" s="158" t="s">
        <v>118</v>
      </c>
    </row>
    <row r="162" spans="1:65" s="14" customFormat="1" x14ac:dyDescent="0.2">
      <c r="B162" s="163"/>
      <c r="D162" s="157" t="s">
        <v>126</v>
      </c>
      <c r="E162" s="164" t="s">
        <v>1</v>
      </c>
      <c r="F162" s="165" t="s">
        <v>128</v>
      </c>
      <c r="H162" s="194">
        <v>390.99099999999999</v>
      </c>
      <c r="I162" s="194"/>
      <c r="J162" s="194"/>
      <c r="L162" s="163"/>
      <c r="M162" s="166"/>
      <c r="N162" s="167"/>
      <c r="O162" s="167"/>
      <c r="P162" s="167"/>
      <c r="Q162" s="167"/>
      <c r="R162" s="167"/>
      <c r="S162" s="167"/>
      <c r="T162" s="168"/>
      <c r="AT162" s="164" t="s">
        <v>126</v>
      </c>
      <c r="AU162" s="164" t="s">
        <v>79</v>
      </c>
      <c r="AV162" s="14" t="s">
        <v>125</v>
      </c>
      <c r="AW162" s="14" t="s">
        <v>26</v>
      </c>
      <c r="AX162" s="14" t="s">
        <v>75</v>
      </c>
      <c r="AY162" s="164" t="s">
        <v>118</v>
      </c>
    </row>
    <row r="163" spans="1:65" s="2" customFormat="1" ht="37.9" customHeight="1" x14ac:dyDescent="0.2">
      <c r="A163" s="29"/>
      <c r="B163" s="144"/>
      <c r="C163" s="145" t="s">
        <v>168</v>
      </c>
      <c r="D163" s="145" t="s">
        <v>121</v>
      </c>
      <c r="E163" s="146" t="s">
        <v>169</v>
      </c>
      <c r="F163" s="147" t="s">
        <v>170</v>
      </c>
      <c r="G163" s="148" t="s">
        <v>124</v>
      </c>
      <c r="H163" s="192">
        <v>308.47000000000003</v>
      </c>
      <c r="I163" s="192"/>
      <c r="J163" s="192">
        <f>SUM(I163*H163)</f>
        <v>0</v>
      </c>
      <c r="K163" s="149"/>
      <c r="L163" s="30"/>
      <c r="M163" s="150" t="s">
        <v>1</v>
      </c>
      <c r="N163" s="151" t="s">
        <v>35</v>
      </c>
      <c r="O163" s="152">
        <v>0</v>
      </c>
      <c r="P163" s="152">
        <f>O163*H163</f>
        <v>0</v>
      </c>
      <c r="Q163" s="152">
        <v>0</v>
      </c>
      <c r="R163" s="152">
        <f>Q163*H163</f>
        <v>0</v>
      </c>
      <c r="S163" s="152">
        <v>0</v>
      </c>
      <c r="T163" s="153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4" t="s">
        <v>125</v>
      </c>
      <c r="AT163" s="154" t="s">
        <v>121</v>
      </c>
      <c r="AU163" s="154" t="s">
        <v>79</v>
      </c>
      <c r="AY163" s="17" t="s">
        <v>118</v>
      </c>
      <c r="BE163" s="155">
        <f>IF(N163="základná",J163,0)</f>
        <v>0</v>
      </c>
      <c r="BF163" s="155">
        <f>IF(N163="znížená",J163,0)</f>
        <v>0</v>
      </c>
      <c r="BG163" s="155">
        <f>IF(N163="zákl. prenesená",J163,0)</f>
        <v>0</v>
      </c>
      <c r="BH163" s="155">
        <f>IF(N163="zníž. prenesená",J163,0)</f>
        <v>0</v>
      </c>
      <c r="BI163" s="155">
        <f>IF(N163="nulová",J163,0)</f>
        <v>0</v>
      </c>
      <c r="BJ163" s="17" t="s">
        <v>79</v>
      </c>
      <c r="BK163" s="155">
        <f>ROUND(I163*H163,2)</f>
        <v>0</v>
      </c>
      <c r="BL163" s="17" t="s">
        <v>125</v>
      </c>
      <c r="BM163" s="154" t="s">
        <v>171</v>
      </c>
    </row>
    <row r="164" spans="1:65" s="2" customFormat="1" ht="21.75" customHeight="1" x14ac:dyDescent="0.2">
      <c r="A164" s="29"/>
      <c r="B164" s="144"/>
      <c r="C164" s="145" t="s">
        <v>172</v>
      </c>
      <c r="D164" s="145" t="s">
        <v>121</v>
      </c>
      <c r="E164" s="146" t="s">
        <v>173</v>
      </c>
      <c r="F164" s="147" t="s">
        <v>174</v>
      </c>
      <c r="G164" s="148" t="s">
        <v>175</v>
      </c>
      <c r="H164" s="192">
        <v>4258.6499999999996</v>
      </c>
      <c r="I164" s="192"/>
      <c r="J164" s="192">
        <f>SUM(I164*H164)</f>
        <v>0</v>
      </c>
      <c r="K164" s="149"/>
      <c r="L164" s="30"/>
      <c r="M164" s="150" t="s">
        <v>1</v>
      </c>
      <c r="N164" s="151" t="s">
        <v>35</v>
      </c>
      <c r="O164" s="152">
        <v>0</v>
      </c>
      <c r="P164" s="152">
        <f>O164*H164</f>
        <v>0</v>
      </c>
      <c r="Q164" s="152">
        <v>0</v>
      </c>
      <c r="R164" s="152">
        <f>Q164*H164</f>
        <v>0</v>
      </c>
      <c r="S164" s="152">
        <v>0</v>
      </c>
      <c r="T164" s="153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4" t="s">
        <v>125</v>
      </c>
      <c r="AT164" s="154" t="s">
        <v>121</v>
      </c>
      <c r="AU164" s="154" t="s">
        <v>79</v>
      </c>
      <c r="AY164" s="17" t="s">
        <v>118</v>
      </c>
      <c r="BE164" s="155">
        <f>IF(N164="základná",J164,0)</f>
        <v>0</v>
      </c>
      <c r="BF164" s="155">
        <f>IF(N164="znížená",J164,0)</f>
        <v>0</v>
      </c>
      <c r="BG164" s="155">
        <f>IF(N164="zákl. prenesená",J164,0)</f>
        <v>0</v>
      </c>
      <c r="BH164" s="155">
        <f>IF(N164="zníž. prenesená",J164,0)</f>
        <v>0</v>
      </c>
      <c r="BI164" s="155">
        <f>IF(N164="nulová",J164,0)</f>
        <v>0</v>
      </c>
      <c r="BJ164" s="17" t="s">
        <v>79</v>
      </c>
      <c r="BK164" s="155">
        <f>ROUND(I164*H164,2)</f>
        <v>0</v>
      </c>
      <c r="BL164" s="17" t="s">
        <v>125</v>
      </c>
      <c r="BM164" s="154" t="s">
        <v>176</v>
      </c>
    </row>
    <row r="165" spans="1:65" s="15" customFormat="1" x14ac:dyDescent="0.2">
      <c r="B165" s="169"/>
      <c r="D165" s="157" t="s">
        <v>126</v>
      </c>
      <c r="E165" s="170" t="s">
        <v>1</v>
      </c>
      <c r="F165" s="171" t="s">
        <v>177</v>
      </c>
      <c r="H165" s="195" t="s">
        <v>1</v>
      </c>
      <c r="I165" s="196"/>
      <c r="J165" s="196"/>
      <c r="L165" s="169"/>
      <c r="M165" s="172"/>
      <c r="N165" s="173"/>
      <c r="O165" s="173"/>
      <c r="P165" s="173"/>
      <c r="Q165" s="173"/>
      <c r="R165" s="173"/>
      <c r="S165" s="173"/>
      <c r="T165" s="174"/>
      <c r="AT165" s="170" t="s">
        <v>126</v>
      </c>
      <c r="AU165" s="170" t="s">
        <v>79</v>
      </c>
      <c r="AV165" s="15" t="s">
        <v>75</v>
      </c>
      <c r="AW165" s="15" t="s">
        <v>26</v>
      </c>
      <c r="AX165" s="15" t="s">
        <v>69</v>
      </c>
      <c r="AY165" s="170" t="s">
        <v>118</v>
      </c>
    </row>
    <row r="166" spans="1:65" s="13" customFormat="1" x14ac:dyDescent="0.2">
      <c r="B166" s="156"/>
      <c r="D166" s="157" t="s">
        <v>126</v>
      </c>
      <c r="E166" s="158" t="s">
        <v>1</v>
      </c>
      <c r="F166" s="159" t="s">
        <v>178</v>
      </c>
      <c r="H166" s="193">
        <v>4258.6499999999996</v>
      </c>
      <c r="I166" s="193"/>
      <c r="J166" s="193"/>
      <c r="L166" s="156"/>
      <c r="M166" s="160"/>
      <c r="N166" s="161"/>
      <c r="O166" s="161"/>
      <c r="P166" s="161"/>
      <c r="Q166" s="161"/>
      <c r="R166" s="161"/>
      <c r="S166" s="161"/>
      <c r="T166" s="162"/>
      <c r="AT166" s="158" t="s">
        <v>126</v>
      </c>
      <c r="AU166" s="158" t="s">
        <v>79</v>
      </c>
      <c r="AV166" s="13" t="s">
        <v>79</v>
      </c>
      <c r="AW166" s="13" t="s">
        <v>26</v>
      </c>
      <c r="AX166" s="13" t="s">
        <v>69</v>
      </c>
      <c r="AY166" s="158" t="s">
        <v>118</v>
      </c>
    </row>
    <row r="167" spans="1:65" s="14" customFormat="1" x14ac:dyDescent="0.2">
      <c r="B167" s="163"/>
      <c r="D167" s="157" t="s">
        <v>126</v>
      </c>
      <c r="E167" s="164" t="s">
        <v>1</v>
      </c>
      <c r="F167" s="165" t="s">
        <v>128</v>
      </c>
      <c r="H167" s="194">
        <v>4258.6499999999996</v>
      </c>
      <c r="I167" s="194"/>
      <c r="J167" s="194"/>
      <c r="L167" s="163"/>
      <c r="M167" s="166"/>
      <c r="N167" s="167"/>
      <c r="O167" s="167"/>
      <c r="P167" s="167"/>
      <c r="Q167" s="167"/>
      <c r="R167" s="167"/>
      <c r="S167" s="167"/>
      <c r="T167" s="168"/>
      <c r="AT167" s="164" t="s">
        <v>126</v>
      </c>
      <c r="AU167" s="164" t="s">
        <v>79</v>
      </c>
      <c r="AV167" s="14" t="s">
        <v>125</v>
      </c>
      <c r="AW167" s="14" t="s">
        <v>26</v>
      </c>
      <c r="AX167" s="14" t="s">
        <v>75</v>
      </c>
      <c r="AY167" s="164" t="s">
        <v>118</v>
      </c>
    </row>
    <row r="168" spans="1:65" s="2" customFormat="1" ht="24.2" customHeight="1" x14ac:dyDescent="0.2">
      <c r="A168" s="29"/>
      <c r="B168" s="144"/>
      <c r="C168" s="145" t="s">
        <v>179</v>
      </c>
      <c r="D168" s="145" t="s">
        <v>121</v>
      </c>
      <c r="E168" s="146" t="s">
        <v>180</v>
      </c>
      <c r="F168" s="147" t="s">
        <v>181</v>
      </c>
      <c r="G168" s="148" t="s">
        <v>182</v>
      </c>
      <c r="H168" s="192">
        <v>664.69</v>
      </c>
      <c r="I168" s="192"/>
      <c r="J168" s="192">
        <f>SUM(I168*H168)</f>
        <v>0</v>
      </c>
      <c r="K168" s="149"/>
      <c r="L168" s="30"/>
      <c r="M168" s="150" t="s">
        <v>1</v>
      </c>
      <c r="N168" s="151" t="s">
        <v>35</v>
      </c>
      <c r="O168" s="152">
        <v>0</v>
      </c>
      <c r="P168" s="152">
        <f>O168*H168</f>
        <v>0</v>
      </c>
      <c r="Q168" s="152">
        <v>0</v>
      </c>
      <c r="R168" s="152">
        <f>Q168*H168</f>
        <v>0</v>
      </c>
      <c r="S168" s="152">
        <v>0</v>
      </c>
      <c r="T168" s="153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4" t="s">
        <v>125</v>
      </c>
      <c r="AT168" s="154" t="s">
        <v>121</v>
      </c>
      <c r="AU168" s="154" t="s">
        <v>79</v>
      </c>
      <c r="AY168" s="17" t="s">
        <v>118</v>
      </c>
      <c r="BE168" s="155">
        <f>IF(N168="základná",J168,0)</f>
        <v>0</v>
      </c>
      <c r="BF168" s="155">
        <f>IF(N168="znížená",J168,0)</f>
        <v>0</v>
      </c>
      <c r="BG168" s="155">
        <f>IF(N168="zákl. prenesená",J168,0)</f>
        <v>0</v>
      </c>
      <c r="BH168" s="155">
        <f>IF(N168="zníž. prenesená",J168,0)</f>
        <v>0</v>
      </c>
      <c r="BI168" s="155">
        <f>IF(N168="nulová",J168,0)</f>
        <v>0</v>
      </c>
      <c r="BJ168" s="17" t="s">
        <v>79</v>
      </c>
      <c r="BK168" s="155">
        <f>ROUND(I168*H168,2)</f>
        <v>0</v>
      </c>
      <c r="BL168" s="17" t="s">
        <v>125</v>
      </c>
      <c r="BM168" s="154" t="s">
        <v>7</v>
      </c>
    </row>
    <row r="169" spans="1:65" s="15" customFormat="1" x14ac:dyDescent="0.2">
      <c r="B169" s="169"/>
      <c r="D169" s="157" t="s">
        <v>126</v>
      </c>
      <c r="E169" s="170" t="s">
        <v>1</v>
      </c>
      <c r="F169" s="171" t="s">
        <v>183</v>
      </c>
      <c r="H169" s="195" t="s">
        <v>1</v>
      </c>
      <c r="I169" s="196"/>
      <c r="J169" s="196"/>
      <c r="L169" s="169"/>
      <c r="M169" s="172"/>
      <c r="N169" s="173"/>
      <c r="O169" s="173"/>
      <c r="P169" s="173"/>
      <c r="Q169" s="173"/>
      <c r="R169" s="173"/>
      <c r="S169" s="173"/>
      <c r="T169" s="174"/>
      <c r="AT169" s="170" t="s">
        <v>126</v>
      </c>
      <c r="AU169" s="170" t="s">
        <v>79</v>
      </c>
      <c r="AV169" s="15" t="s">
        <v>75</v>
      </c>
      <c r="AW169" s="15" t="s">
        <v>26</v>
      </c>
      <c r="AX169" s="15" t="s">
        <v>69</v>
      </c>
      <c r="AY169" s="170" t="s">
        <v>118</v>
      </c>
    </row>
    <row r="170" spans="1:65" s="13" customFormat="1" x14ac:dyDescent="0.2">
      <c r="B170" s="156"/>
      <c r="D170" s="157" t="s">
        <v>126</v>
      </c>
      <c r="E170" s="158" t="s">
        <v>1</v>
      </c>
      <c r="F170" s="159" t="s">
        <v>184</v>
      </c>
      <c r="H170" s="193">
        <v>664.68499999999995</v>
      </c>
      <c r="I170" s="193"/>
      <c r="J170" s="193"/>
      <c r="L170" s="156"/>
      <c r="M170" s="160"/>
      <c r="N170" s="161"/>
      <c r="O170" s="161"/>
      <c r="P170" s="161"/>
      <c r="Q170" s="161"/>
      <c r="R170" s="161"/>
      <c r="S170" s="161"/>
      <c r="T170" s="162"/>
      <c r="AT170" s="158" t="s">
        <v>126</v>
      </c>
      <c r="AU170" s="158" t="s">
        <v>79</v>
      </c>
      <c r="AV170" s="13" t="s">
        <v>79</v>
      </c>
      <c r="AW170" s="13" t="s">
        <v>26</v>
      </c>
      <c r="AX170" s="13" t="s">
        <v>69</v>
      </c>
      <c r="AY170" s="158" t="s">
        <v>118</v>
      </c>
    </row>
    <row r="171" spans="1:65" s="14" customFormat="1" x14ac:dyDescent="0.2">
      <c r="B171" s="163"/>
      <c r="D171" s="157" t="s">
        <v>126</v>
      </c>
      <c r="E171" s="164" t="s">
        <v>1</v>
      </c>
      <c r="F171" s="165" t="s">
        <v>128</v>
      </c>
      <c r="H171" s="194">
        <v>664.68499999999995</v>
      </c>
      <c r="I171" s="194"/>
      <c r="J171" s="194"/>
      <c r="L171" s="163"/>
      <c r="M171" s="166"/>
      <c r="N171" s="167"/>
      <c r="O171" s="167"/>
      <c r="P171" s="167"/>
      <c r="Q171" s="167"/>
      <c r="R171" s="167"/>
      <c r="S171" s="167"/>
      <c r="T171" s="168"/>
      <c r="AT171" s="164" t="s">
        <v>126</v>
      </c>
      <c r="AU171" s="164" t="s">
        <v>79</v>
      </c>
      <c r="AV171" s="14" t="s">
        <v>125</v>
      </c>
      <c r="AW171" s="14" t="s">
        <v>26</v>
      </c>
      <c r="AX171" s="14" t="s">
        <v>75</v>
      </c>
      <c r="AY171" s="164" t="s">
        <v>118</v>
      </c>
    </row>
    <row r="172" spans="1:65" s="2" customFormat="1" ht="24.2" customHeight="1" x14ac:dyDescent="0.2">
      <c r="A172" s="29"/>
      <c r="B172" s="144"/>
      <c r="C172" s="145" t="s">
        <v>185</v>
      </c>
      <c r="D172" s="145" t="s">
        <v>121</v>
      </c>
      <c r="E172" s="146" t="s">
        <v>186</v>
      </c>
      <c r="F172" s="147" t="s">
        <v>564</v>
      </c>
      <c r="G172" s="148" t="s">
        <v>182</v>
      </c>
      <c r="H172" s="192">
        <v>664.69</v>
      </c>
      <c r="I172" s="192"/>
      <c r="J172" s="192">
        <f>SUM(I172*H172)</f>
        <v>0</v>
      </c>
      <c r="K172" s="149"/>
      <c r="L172" s="30"/>
      <c r="M172" s="150" t="s">
        <v>1</v>
      </c>
      <c r="N172" s="151" t="s">
        <v>35</v>
      </c>
      <c r="O172" s="152">
        <v>0</v>
      </c>
      <c r="P172" s="152">
        <f>O172*H172</f>
        <v>0</v>
      </c>
      <c r="Q172" s="152">
        <v>0</v>
      </c>
      <c r="R172" s="152">
        <f>Q172*H172</f>
        <v>0</v>
      </c>
      <c r="S172" s="152">
        <v>0</v>
      </c>
      <c r="T172" s="153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4" t="s">
        <v>125</v>
      </c>
      <c r="AT172" s="154" t="s">
        <v>121</v>
      </c>
      <c r="AU172" s="154" t="s">
        <v>79</v>
      </c>
      <c r="AY172" s="17" t="s">
        <v>118</v>
      </c>
      <c r="BE172" s="155">
        <f>IF(N172="základná",J172,0)</f>
        <v>0</v>
      </c>
      <c r="BF172" s="155">
        <f>IF(N172="znížená",J172,0)</f>
        <v>0</v>
      </c>
      <c r="BG172" s="155">
        <f>IF(N172="zákl. prenesená",J172,0)</f>
        <v>0</v>
      </c>
      <c r="BH172" s="155">
        <f>IF(N172="zníž. prenesená",J172,0)</f>
        <v>0</v>
      </c>
      <c r="BI172" s="155">
        <f>IF(N172="nulová",J172,0)</f>
        <v>0</v>
      </c>
      <c r="BJ172" s="17" t="s">
        <v>79</v>
      </c>
      <c r="BK172" s="155">
        <f>ROUND(I172*H172,2)</f>
        <v>0</v>
      </c>
      <c r="BL172" s="17" t="s">
        <v>125</v>
      </c>
      <c r="BM172" s="154" t="s">
        <v>187</v>
      </c>
    </row>
    <row r="173" spans="1:65" s="13" customFormat="1" x14ac:dyDescent="0.2">
      <c r="B173" s="156"/>
      <c r="D173" s="157" t="s">
        <v>126</v>
      </c>
      <c r="E173" s="158" t="s">
        <v>1</v>
      </c>
      <c r="F173" s="159" t="s">
        <v>184</v>
      </c>
      <c r="H173" s="193">
        <v>664.68499999999995</v>
      </c>
      <c r="I173" s="193"/>
      <c r="J173" s="193"/>
      <c r="L173" s="156"/>
      <c r="M173" s="160"/>
      <c r="N173" s="161"/>
      <c r="O173" s="161"/>
      <c r="P173" s="161"/>
      <c r="Q173" s="161"/>
      <c r="R173" s="161"/>
      <c r="S173" s="161"/>
      <c r="T173" s="162"/>
      <c r="AT173" s="158" t="s">
        <v>126</v>
      </c>
      <c r="AU173" s="158" t="s">
        <v>79</v>
      </c>
      <c r="AV173" s="13" t="s">
        <v>79</v>
      </c>
      <c r="AW173" s="13" t="s">
        <v>26</v>
      </c>
      <c r="AX173" s="13" t="s">
        <v>69</v>
      </c>
      <c r="AY173" s="158" t="s">
        <v>118</v>
      </c>
    </row>
    <row r="174" spans="1:65" s="14" customFormat="1" x14ac:dyDescent="0.2">
      <c r="B174" s="163"/>
      <c r="D174" s="157" t="s">
        <v>126</v>
      </c>
      <c r="E174" s="164" t="s">
        <v>1</v>
      </c>
      <c r="F174" s="165" t="s">
        <v>128</v>
      </c>
      <c r="H174" s="194">
        <v>664.68499999999995</v>
      </c>
      <c r="I174" s="194"/>
      <c r="J174" s="194"/>
      <c r="L174" s="163"/>
      <c r="M174" s="166"/>
      <c r="N174" s="167"/>
      <c r="O174" s="167"/>
      <c r="P174" s="167"/>
      <c r="Q174" s="167"/>
      <c r="R174" s="167"/>
      <c r="S174" s="167"/>
      <c r="T174" s="168"/>
      <c r="AT174" s="164" t="s">
        <v>126</v>
      </c>
      <c r="AU174" s="164" t="s">
        <v>79</v>
      </c>
      <c r="AV174" s="14" t="s">
        <v>125</v>
      </c>
      <c r="AW174" s="14" t="s">
        <v>26</v>
      </c>
      <c r="AX174" s="14" t="s">
        <v>75</v>
      </c>
      <c r="AY174" s="164" t="s">
        <v>118</v>
      </c>
    </row>
    <row r="175" spans="1:65" s="2" customFormat="1" ht="33" customHeight="1" x14ac:dyDescent="0.2">
      <c r="A175" s="29"/>
      <c r="B175" s="144"/>
      <c r="C175" s="145" t="s">
        <v>188</v>
      </c>
      <c r="D175" s="145" t="s">
        <v>121</v>
      </c>
      <c r="E175" s="146" t="s">
        <v>189</v>
      </c>
      <c r="F175" s="147" t="s">
        <v>190</v>
      </c>
      <c r="G175" s="148" t="s">
        <v>124</v>
      </c>
      <c r="H175" s="192">
        <v>5119.43</v>
      </c>
      <c r="I175" s="192"/>
      <c r="J175" s="192">
        <f>SUM(I175*H175)</f>
        <v>0</v>
      </c>
      <c r="K175" s="149"/>
      <c r="L175" s="30"/>
      <c r="M175" s="150" t="s">
        <v>1</v>
      </c>
      <c r="N175" s="151" t="s">
        <v>35</v>
      </c>
      <c r="O175" s="152">
        <v>0</v>
      </c>
      <c r="P175" s="152">
        <f>O175*H175</f>
        <v>0</v>
      </c>
      <c r="Q175" s="152">
        <v>0</v>
      </c>
      <c r="R175" s="152">
        <f>Q175*H175</f>
        <v>0</v>
      </c>
      <c r="S175" s="152">
        <v>0</v>
      </c>
      <c r="T175" s="153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4" t="s">
        <v>125</v>
      </c>
      <c r="AT175" s="154" t="s">
        <v>121</v>
      </c>
      <c r="AU175" s="154" t="s">
        <v>79</v>
      </c>
      <c r="AY175" s="17" t="s">
        <v>118</v>
      </c>
      <c r="BE175" s="155">
        <f>IF(N175="základná",J175,0)</f>
        <v>0</v>
      </c>
      <c r="BF175" s="155">
        <f>IF(N175="znížená",J175,0)</f>
        <v>0</v>
      </c>
      <c r="BG175" s="155">
        <f>IF(N175="zákl. prenesená",J175,0)</f>
        <v>0</v>
      </c>
      <c r="BH175" s="155">
        <f>IF(N175="zníž. prenesená",J175,0)</f>
        <v>0</v>
      </c>
      <c r="BI175" s="155">
        <f>IF(N175="nulová",J175,0)</f>
        <v>0</v>
      </c>
      <c r="BJ175" s="17" t="s">
        <v>79</v>
      </c>
      <c r="BK175" s="155">
        <f>ROUND(I175*H175,2)</f>
        <v>0</v>
      </c>
      <c r="BL175" s="17" t="s">
        <v>125</v>
      </c>
      <c r="BM175" s="154" t="s">
        <v>191</v>
      </c>
    </row>
    <row r="176" spans="1:65" s="15" customFormat="1" x14ac:dyDescent="0.2">
      <c r="B176" s="169"/>
      <c r="D176" s="157" t="s">
        <v>126</v>
      </c>
      <c r="E176" s="170" t="s">
        <v>1</v>
      </c>
      <c r="F176" s="171" t="s">
        <v>192</v>
      </c>
      <c r="H176" s="195" t="s">
        <v>1</v>
      </c>
      <c r="I176" s="196"/>
      <c r="J176" s="196"/>
      <c r="L176" s="169"/>
      <c r="M176" s="172"/>
      <c r="N176" s="173"/>
      <c r="O176" s="173"/>
      <c r="P176" s="173"/>
      <c r="Q176" s="173"/>
      <c r="R176" s="173"/>
      <c r="S176" s="173"/>
      <c r="T176" s="174"/>
      <c r="AT176" s="170" t="s">
        <v>126</v>
      </c>
      <c r="AU176" s="170" t="s">
        <v>79</v>
      </c>
      <c r="AV176" s="15" t="s">
        <v>75</v>
      </c>
      <c r="AW176" s="15" t="s">
        <v>26</v>
      </c>
      <c r="AX176" s="15" t="s">
        <v>69</v>
      </c>
      <c r="AY176" s="170" t="s">
        <v>118</v>
      </c>
    </row>
    <row r="177" spans="1:65" s="13" customFormat="1" x14ac:dyDescent="0.2">
      <c r="B177" s="156"/>
      <c r="D177" s="157" t="s">
        <v>126</v>
      </c>
      <c r="E177" s="158" t="s">
        <v>1</v>
      </c>
      <c r="F177" s="159" t="s">
        <v>193</v>
      </c>
      <c r="H177" s="193">
        <v>616.26800000000003</v>
      </c>
      <c r="I177" s="193"/>
      <c r="J177" s="193"/>
      <c r="L177" s="156"/>
      <c r="M177" s="160"/>
      <c r="N177" s="161"/>
      <c r="O177" s="161"/>
      <c r="P177" s="161"/>
      <c r="Q177" s="161"/>
      <c r="R177" s="161"/>
      <c r="S177" s="161"/>
      <c r="T177" s="162"/>
      <c r="AT177" s="158" t="s">
        <v>126</v>
      </c>
      <c r="AU177" s="158" t="s">
        <v>79</v>
      </c>
      <c r="AV177" s="13" t="s">
        <v>79</v>
      </c>
      <c r="AW177" s="13" t="s">
        <v>26</v>
      </c>
      <c r="AX177" s="13" t="s">
        <v>69</v>
      </c>
      <c r="AY177" s="158" t="s">
        <v>118</v>
      </c>
    </row>
    <row r="178" spans="1:65" s="13" customFormat="1" x14ac:dyDescent="0.2">
      <c r="B178" s="156"/>
      <c r="D178" s="157" t="s">
        <v>126</v>
      </c>
      <c r="E178" s="158" t="s">
        <v>1</v>
      </c>
      <c r="F178" s="159" t="s">
        <v>194</v>
      </c>
      <c r="H178" s="193">
        <v>2847.0749999999998</v>
      </c>
      <c r="I178" s="193"/>
      <c r="J178" s="193"/>
      <c r="L178" s="156"/>
      <c r="M178" s="160"/>
      <c r="N178" s="161"/>
      <c r="O178" s="161"/>
      <c r="P178" s="161"/>
      <c r="Q178" s="161"/>
      <c r="R178" s="161"/>
      <c r="S178" s="161"/>
      <c r="T178" s="162"/>
      <c r="AT178" s="158" t="s">
        <v>126</v>
      </c>
      <c r="AU178" s="158" t="s">
        <v>79</v>
      </c>
      <c r="AV178" s="13" t="s">
        <v>79</v>
      </c>
      <c r="AW178" s="13" t="s">
        <v>26</v>
      </c>
      <c r="AX178" s="13" t="s">
        <v>69</v>
      </c>
      <c r="AY178" s="158" t="s">
        <v>118</v>
      </c>
    </row>
    <row r="179" spans="1:65" s="13" customFormat="1" x14ac:dyDescent="0.2">
      <c r="B179" s="156"/>
      <c r="D179" s="157" t="s">
        <v>126</v>
      </c>
      <c r="E179" s="158" t="s">
        <v>1</v>
      </c>
      <c r="F179" s="159" t="s">
        <v>195</v>
      </c>
      <c r="H179" s="193">
        <v>740.46</v>
      </c>
      <c r="I179" s="193"/>
      <c r="J179" s="193"/>
      <c r="L179" s="156"/>
      <c r="M179" s="160"/>
      <c r="N179" s="161"/>
      <c r="O179" s="161"/>
      <c r="P179" s="161"/>
      <c r="Q179" s="161"/>
      <c r="R179" s="161"/>
      <c r="S179" s="161"/>
      <c r="T179" s="162"/>
      <c r="AT179" s="158" t="s">
        <v>126</v>
      </c>
      <c r="AU179" s="158" t="s">
        <v>79</v>
      </c>
      <c r="AV179" s="13" t="s">
        <v>79</v>
      </c>
      <c r="AW179" s="13" t="s">
        <v>26</v>
      </c>
      <c r="AX179" s="13" t="s">
        <v>69</v>
      </c>
      <c r="AY179" s="158" t="s">
        <v>118</v>
      </c>
    </row>
    <row r="180" spans="1:65" s="13" customFormat="1" x14ac:dyDescent="0.2">
      <c r="B180" s="156"/>
      <c r="D180" s="157" t="s">
        <v>126</v>
      </c>
      <c r="E180" s="158" t="s">
        <v>1</v>
      </c>
      <c r="F180" s="159" t="s">
        <v>196</v>
      </c>
      <c r="H180" s="193">
        <v>915.62599999999998</v>
      </c>
      <c r="I180" s="193"/>
      <c r="J180" s="193"/>
      <c r="L180" s="156"/>
      <c r="M180" s="160"/>
      <c r="N180" s="161"/>
      <c r="O180" s="161"/>
      <c r="P180" s="161"/>
      <c r="Q180" s="161"/>
      <c r="R180" s="161"/>
      <c r="S180" s="161"/>
      <c r="T180" s="162"/>
      <c r="AT180" s="158" t="s">
        <v>126</v>
      </c>
      <c r="AU180" s="158" t="s">
        <v>79</v>
      </c>
      <c r="AV180" s="13" t="s">
        <v>79</v>
      </c>
      <c r="AW180" s="13" t="s">
        <v>26</v>
      </c>
      <c r="AX180" s="13" t="s">
        <v>69</v>
      </c>
      <c r="AY180" s="158" t="s">
        <v>118</v>
      </c>
    </row>
    <row r="181" spans="1:65" s="14" customFormat="1" x14ac:dyDescent="0.2">
      <c r="B181" s="163"/>
      <c r="D181" s="157" t="s">
        <v>126</v>
      </c>
      <c r="E181" s="164" t="s">
        <v>1</v>
      </c>
      <c r="F181" s="165" t="s">
        <v>128</v>
      </c>
      <c r="H181" s="194">
        <v>5119.4290000000001</v>
      </c>
      <c r="I181" s="194"/>
      <c r="J181" s="194"/>
      <c r="L181" s="163"/>
      <c r="M181" s="166"/>
      <c r="N181" s="167"/>
      <c r="O181" s="167"/>
      <c r="P181" s="167"/>
      <c r="Q181" s="167"/>
      <c r="R181" s="167"/>
      <c r="S181" s="167"/>
      <c r="T181" s="168"/>
      <c r="AT181" s="164" t="s">
        <v>126</v>
      </c>
      <c r="AU181" s="164" t="s">
        <v>79</v>
      </c>
      <c r="AV181" s="14" t="s">
        <v>125</v>
      </c>
      <c r="AW181" s="14" t="s">
        <v>26</v>
      </c>
      <c r="AX181" s="14" t="s">
        <v>75</v>
      </c>
      <c r="AY181" s="164" t="s">
        <v>118</v>
      </c>
    </row>
    <row r="182" spans="1:65" s="2" customFormat="1" ht="24.2" customHeight="1" x14ac:dyDescent="0.2">
      <c r="A182" s="29"/>
      <c r="B182" s="144"/>
      <c r="C182" s="175" t="s">
        <v>197</v>
      </c>
      <c r="D182" s="175" t="s">
        <v>198</v>
      </c>
      <c r="E182" s="176" t="s">
        <v>199</v>
      </c>
      <c r="F182" s="177" t="s">
        <v>200</v>
      </c>
      <c r="G182" s="178" t="s">
        <v>182</v>
      </c>
      <c r="H182" s="197">
        <v>8191.09</v>
      </c>
      <c r="I182" s="197"/>
      <c r="J182" s="192">
        <f>SUM(I182*H182)</f>
        <v>0</v>
      </c>
      <c r="K182" s="179"/>
      <c r="L182" s="180"/>
      <c r="M182" s="181" t="s">
        <v>1</v>
      </c>
      <c r="N182" s="182" t="s">
        <v>35</v>
      </c>
      <c r="O182" s="152">
        <v>0</v>
      </c>
      <c r="P182" s="152">
        <f>O182*H182</f>
        <v>0</v>
      </c>
      <c r="Q182" s="152">
        <v>0</v>
      </c>
      <c r="R182" s="152">
        <f>Q182*H182</f>
        <v>0</v>
      </c>
      <c r="S182" s="152">
        <v>0</v>
      </c>
      <c r="T182" s="153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4" t="s">
        <v>149</v>
      </c>
      <c r="AT182" s="154" t="s">
        <v>198</v>
      </c>
      <c r="AU182" s="154" t="s">
        <v>79</v>
      </c>
      <c r="AY182" s="17" t="s">
        <v>118</v>
      </c>
      <c r="BE182" s="155">
        <f>IF(N182="základná",J182,0)</f>
        <v>0</v>
      </c>
      <c r="BF182" s="155">
        <f>IF(N182="znížená",J182,0)</f>
        <v>0</v>
      </c>
      <c r="BG182" s="155">
        <f>IF(N182="zákl. prenesená",J182,0)</f>
        <v>0</v>
      </c>
      <c r="BH182" s="155">
        <f>IF(N182="zníž. prenesená",J182,0)</f>
        <v>0</v>
      </c>
      <c r="BI182" s="155">
        <f>IF(N182="nulová",J182,0)</f>
        <v>0</v>
      </c>
      <c r="BJ182" s="17" t="s">
        <v>79</v>
      </c>
      <c r="BK182" s="155">
        <f>ROUND(I182*H182,2)</f>
        <v>0</v>
      </c>
      <c r="BL182" s="17" t="s">
        <v>125</v>
      </c>
      <c r="BM182" s="154" t="s">
        <v>120</v>
      </c>
    </row>
    <row r="183" spans="1:65" s="13" customFormat="1" x14ac:dyDescent="0.2">
      <c r="B183" s="156"/>
      <c r="D183" s="157" t="s">
        <v>126</v>
      </c>
      <c r="E183" s="158" t="s">
        <v>1</v>
      </c>
      <c r="F183" s="159" t="s">
        <v>201</v>
      </c>
      <c r="H183" s="193">
        <v>8191.0860000000002</v>
      </c>
      <c r="I183" s="193"/>
      <c r="J183" s="193"/>
      <c r="L183" s="156"/>
      <c r="M183" s="160"/>
      <c r="N183" s="161"/>
      <c r="O183" s="161"/>
      <c r="P183" s="161"/>
      <c r="Q183" s="161"/>
      <c r="R183" s="161"/>
      <c r="S183" s="161"/>
      <c r="T183" s="162"/>
      <c r="AT183" s="158" t="s">
        <v>126</v>
      </c>
      <c r="AU183" s="158" t="s">
        <v>79</v>
      </c>
      <c r="AV183" s="13" t="s">
        <v>79</v>
      </c>
      <c r="AW183" s="13" t="s">
        <v>26</v>
      </c>
      <c r="AX183" s="13" t="s">
        <v>69</v>
      </c>
      <c r="AY183" s="158" t="s">
        <v>118</v>
      </c>
    </row>
    <row r="184" spans="1:65" s="14" customFormat="1" x14ac:dyDescent="0.2">
      <c r="B184" s="163"/>
      <c r="D184" s="157" t="s">
        <v>126</v>
      </c>
      <c r="E184" s="164" t="s">
        <v>1</v>
      </c>
      <c r="F184" s="165" t="s">
        <v>128</v>
      </c>
      <c r="H184" s="194">
        <v>8191.0860000000002</v>
      </c>
      <c r="I184" s="194"/>
      <c r="J184" s="194"/>
      <c r="L184" s="163"/>
      <c r="M184" s="166"/>
      <c r="N184" s="167"/>
      <c r="O184" s="167"/>
      <c r="P184" s="167"/>
      <c r="Q184" s="167"/>
      <c r="R184" s="167"/>
      <c r="S184" s="167"/>
      <c r="T184" s="168"/>
      <c r="AT184" s="164" t="s">
        <v>126</v>
      </c>
      <c r="AU184" s="164" t="s">
        <v>79</v>
      </c>
      <c r="AV184" s="14" t="s">
        <v>125</v>
      </c>
      <c r="AW184" s="14" t="s">
        <v>26</v>
      </c>
      <c r="AX184" s="14" t="s">
        <v>75</v>
      </c>
      <c r="AY184" s="164" t="s">
        <v>118</v>
      </c>
    </row>
    <row r="185" spans="1:65" s="2" customFormat="1" ht="21.75" customHeight="1" x14ac:dyDescent="0.2">
      <c r="A185" s="29"/>
      <c r="B185" s="144"/>
      <c r="C185" s="145" t="s">
        <v>202</v>
      </c>
      <c r="D185" s="145" t="s">
        <v>121</v>
      </c>
      <c r="E185" s="146" t="s">
        <v>203</v>
      </c>
      <c r="F185" s="147" t="s">
        <v>204</v>
      </c>
      <c r="G185" s="148" t="s">
        <v>175</v>
      </c>
      <c r="H185" s="192">
        <v>4258.6499999999996</v>
      </c>
      <c r="I185" s="192"/>
      <c r="J185" s="192">
        <f>SUM(I185*H185)</f>
        <v>0</v>
      </c>
      <c r="K185" s="149"/>
      <c r="L185" s="30"/>
      <c r="M185" s="150" t="s">
        <v>1</v>
      </c>
      <c r="N185" s="151" t="s">
        <v>35</v>
      </c>
      <c r="O185" s="152">
        <v>0</v>
      </c>
      <c r="P185" s="152">
        <f>O185*H185</f>
        <v>0</v>
      </c>
      <c r="Q185" s="152">
        <v>0</v>
      </c>
      <c r="R185" s="152">
        <f>Q185*H185</f>
        <v>0</v>
      </c>
      <c r="S185" s="152">
        <v>0</v>
      </c>
      <c r="T185" s="153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4" t="s">
        <v>125</v>
      </c>
      <c r="AT185" s="154" t="s">
        <v>121</v>
      </c>
      <c r="AU185" s="154" t="s">
        <v>79</v>
      </c>
      <c r="AY185" s="17" t="s">
        <v>118</v>
      </c>
      <c r="BE185" s="155">
        <f>IF(N185="základná",J185,0)</f>
        <v>0</v>
      </c>
      <c r="BF185" s="155">
        <f>IF(N185="znížená",J185,0)</f>
        <v>0</v>
      </c>
      <c r="BG185" s="155">
        <f>IF(N185="zákl. prenesená",J185,0)</f>
        <v>0</v>
      </c>
      <c r="BH185" s="155">
        <f>IF(N185="zníž. prenesená",J185,0)</f>
        <v>0</v>
      </c>
      <c r="BI185" s="155">
        <f>IF(N185="nulová",J185,0)</f>
        <v>0</v>
      </c>
      <c r="BJ185" s="17" t="s">
        <v>79</v>
      </c>
      <c r="BK185" s="155">
        <f>ROUND(I185*H185,2)</f>
        <v>0</v>
      </c>
      <c r="BL185" s="17" t="s">
        <v>125</v>
      </c>
      <c r="BM185" s="154" t="s">
        <v>172</v>
      </c>
    </row>
    <row r="186" spans="1:65" s="15" customFormat="1" x14ac:dyDescent="0.2">
      <c r="B186" s="169"/>
      <c r="D186" s="157" t="s">
        <v>126</v>
      </c>
      <c r="E186" s="170" t="s">
        <v>1</v>
      </c>
      <c r="F186" s="171" t="s">
        <v>205</v>
      </c>
      <c r="H186" s="195" t="s">
        <v>1</v>
      </c>
      <c r="I186" s="196"/>
      <c r="J186" s="196"/>
      <c r="L186" s="169"/>
      <c r="M186" s="172"/>
      <c r="N186" s="173"/>
      <c r="O186" s="173"/>
      <c r="P186" s="173"/>
      <c r="Q186" s="173"/>
      <c r="R186" s="173"/>
      <c r="S186" s="173"/>
      <c r="T186" s="174"/>
      <c r="AT186" s="170" t="s">
        <v>126</v>
      </c>
      <c r="AU186" s="170" t="s">
        <v>79</v>
      </c>
      <c r="AV186" s="15" t="s">
        <v>75</v>
      </c>
      <c r="AW186" s="15" t="s">
        <v>26</v>
      </c>
      <c r="AX186" s="15" t="s">
        <v>69</v>
      </c>
      <c r="AY186" s="170" t="s">
        <v>118</v>
      </c>
    </row>
    <row r="187" spans="1:65" s="13" customFormat="1" x14ac:dyDescent="0.2">
      <c r="B187" s="156"/>
      <c r="D187" s="157" t="s">
        <v>126</v>
      </c>
      <c r="E187" s="158" t="s">
        <v>1</v>
      </c>
      <c r="F187" s="159" t="s">
        <v>178</v>
      </c>
      <c r="H187" s="193">
        <v>4258.6499999999996</v>
      </c>
      <c r="I187" s="193"/>
      <c r="J187" s="193"/>
      <c r="L187" s="156"/>
      <c r="M187" s="160"/>
      <c r="N187" s="161"/>
      <c r="O187" s="161"/>
      <c r="P187" s="161"/>
      <c r="Q187" s="161"/>
      <c r="R187" s="161"/>
      <c r="S187" s="161"/>
      <c r="T187" s="162"/>
      <c r="AT187" s="158" t="s">
        <v>126</v>
      </c>
      <c r="AU187" s="158" t="s">
        <v>79</v>
      </c>
      <c r="AV187" s="13" t="s">
        <v>79</v>
      </c>
      <c r="AW187" s="13" t="s">
        <v>26</v>
      </c>
      <c r="AX187" s="13" t="s">
        <v>69</v>
      </c>
      <c r="AY187" s="158" t="s">
        <v>118</v>
      </c>
    </row>
    <row r="188" spans="1:65" s="14" customFormat="1" x14ac:dyDescent="0.2">
      <c r="B188" s="163"/>
      <c r="D188" s="157" t="s">
        <v>126</v>
      </c>
      <c r="E188" s="164" t="s">
        <v>1</v>
      </c>
      <c r="F188" s="165" t="s">
        <v>128</v>
      </c>
      <c r="H188" s="194">
        <v>4258.6499999999996</v>
      </c>
      <c r="I188" s="194"/>
      <c r="J188" s="194"/>
      <c r="L188" s="163"/>
      <c r="M188" s="166"/>
      <c r="N188" s="167"/>
      <c r="O188" s="167"/>
      <c r="P188" s="167"/>
      <c r="Q188" s="167"/>
      <c r="R188" s="167"/>
      <c r="S188" s="167"/>
      <c r="T188" s="168"/>
      <c r="AT188" s="164" t="s">
        <v>126</v>
      </c>
      <c r="AU188" s="164" t="s">
        <v>79</v>
      </c>
      <c r="AV188" s="14" t="s">
        <v>125</v>
      </c>
      <c r="AW188" s="14" t="s">
        <v>26</v>
      </c>
      <c r="AX188" s="14" t="s">
        <v>75</v>
      </c>
      <c r="AY188" s="164" t="s">
        <v>118</v>
      </c>
    </row>
    <row r="189" spans="1:65" s="2" customFormat="1" ht="24.2" customHeight="1" x14ac:dyDescent="0.2">
      <c r="A189" s="29"/>
      <c r="B189" s="144"/>
      <c r="C189" s="145" t="s">
        <v>206</v>
      </c>
      <c r="D189" s="145" t="s">
        <v>121</v>
      </c>
      <c r="E189" s="146" t="s">
        <v>207</v>
      </c>
      <c r="F189" s="147" t="s">
        <v>208</v>
      </c>
      <c r="G189" s="148" t="s">
        <v>1</v>
      </c>
      <c r="H189" s="192">
        <v>1</v>
      </c>
      <c r="I189" s="192"/>
      <c r="J189" s="192">
        <f>SUM(I189*H189)</f>
        <v>0</v>
      </c>
      <c r="K189" s="149"/>
      <c r="L189" s="30"/>
      <c r="M189" s="150" t="s">
        <v>1</v>
      </c>
      <c r="N189" s="151" t="s">
        <v>35</v>
      </c>
      <c r="O189" s="152">
        <v>0</v>
      </c>
      <c r="P189" s="152">
        <f>O189*H189</f>
        <v>0</v>
      </c>
      <c r="Q189" s="152">
        <v>0</v>
      </c>
      <c r="R189" s="152">
        <f>Q189*H189</f>
        <v>0</v>
      </c>
      <c r="S189" s="152">
        <v>0</v>
      </c>
      <c r="T189" s="153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4" t="s">
        <v>125</v>
      </c>
      <c r="AT189" s="154" t="s">
        <v>121</v>
      </c>
      <c r="AU189" s="154" t="s">
        <v>79</v>
      </c>
      <c r="AY189" s="17" t="s">
        <v>118</v>
      </c>
      <c r="BE189" s="155">
        <f>IF(N189="základná",J189,0)</f>
        <v>0</v>
      </c>
      <c r="BF189" s="155">
        <f>IF(N189="znížená",J189,0)</f>
        <v>0</v>
      </c>
      <c r="BG189" s="155">
        <f>IF(N189="zákl. prenesená",J189,0)</f>
        <v>0</v>
      </c>
      <c r="BH189" s="155">
        <f>IF(N189="zníž. prenesená",J189,0)</f>
        <v>0</v>
      </c>
      <c r="BI189" s="155">
        <f>IF(N189="nulová",J189,0)</f>
        <v>0</v>
      </c>
      <c r="BJ189" s="17" t="s">
        <v>79</v>
      </c>
      <c r="BK189" s="155">
        <f>ROUND(I189*H189,2)</f>
        <v>0</v>
      </c>
      <c r="BL189" s="17" t="s">
        <v>125</v>
      </c>
      <c r="BM189" s="154" t="s">
        <v>209</v>
      </c>
    </row>
    <row r="190" spans="1:65" s="2" customFormat="1" ht="24.2" customHeight="1" x14ac:dyDescent="0.2">
      <c r="A190" s="29"/>
      <c r="B190" s="144"/>
      <c r="C190" s="145" t="s">
        <v>210</v>
      </c>
      <c r="D190" s="145" t="s">
        <v>121</v>
      </c>
      <c r="E190" s="146" t="s">
        <v>211</v>
      </c>
      <c r="F190" s="147" t="s">
        <v>212</v>
      </c>
      <c r="G190" s="148" t="s">
        <v>1</v>
      </c>
      <c r="H190" s="192">
        <v>1</v>
      </c>
      <c r="I190" s="192"/>
      <c r="J190" s="192">
        <f>SUM(I190*H190)</f>
        <v>0</v>
      </c>
      <c r="K190" s="149"/>
      <c r="L190" s="30"/>
      <c r="M190" s="150" t="s">
        <v>1</v>
      </c>
      <c r="N190" s="151" t="s">
        <v>35</v>
      </c>
      <c r="O190" s="152">
        <v>0</v>
      </c>
      <c r="P190" s="152">
        <f>O190*H190</f>
        <v>0</v>
      </c>
      <c r="Q190" s="152">
        <v>0</v>
      </c>
      <c r="R190" s="152">
        <f>Q190*H190</f>
        <v>0</v>
      </c>
      <c r="S190" s="152">
        <v>0</v>
      </c>
      <c r="T190" s="153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4" t="s">
        <v>125</v>
      </c>
      <c r="AT190" s="154" t="s">
        <v>121</v>
      </c>
      <c r="AU190" s="154" t="s">
        <v>79</v>
      </c>
      <c r="AY190" s="17" t="s">
        <v>118</v>
      </c>
      <c r="BE190" s="155">
        <f>IF(N190="základná",J190,0)</f>
        <v>0</v>
      </c>
      <c r="BF190" s="155">
        <f>IF(N190="znížená",J190,0)</f>
        <v>0</v>
      </c>
      <c r="BG190" s="155">
        <f>IF(N190="zákl. prenesená",J190,0)</f>
        <v>0</v>
      </c>
      <c r="BH190" s="155">
        <f>IF(N190="zníž. prenesená",J190,0)</f>
        <v>0</v>
      </c>
      <c r="BI190" s="155">
        <f>IF(N190="nulová",J190,0)</f>
        <v>0</v>
      </c>
      <c r="BJ190" s="17" t="s">
        <v>79</v>
      </c>
      <c r="BK190" s="155">
        <f>ROUND(I190*H190,2)</f>
        <v>0</v>
      </c>
      <c r="BL190" s="17" t="s">
        <v>125</v>
      </c>
      <c r="BM190" s="154" t="s">
        <v>160</v>
      </c>
    </row>
    <row r="191" spans="1:65" s="12" customFormat="1" ht="22.9" customHeight="1" x14ac:dyDescent="0.2">
      <c r="B191" s="134"/>
      <c r="D191" s="135" t="s">
        <v>68</v>
      </c>
      <c r="E191" s="143" t="s">
        <v>79</v>
      </c>
      <c r="F191" s="143" t="s">
        <v>213</v>
      </c>
      <c r="H191" s="189"/>
      <c r="I191" s="189"/>
      <c r="J191" s="191">
        <f>BK191</f>
        <v>0</v>
      </c>
      <c r="L191" s="134"/>
      <c r="M191" s="137"/>
      <c r="N191" s="138"/>
      <c r="O191" s="138"/>
      <c r="P191" s="139">
        <f>SUM(P192:P279)</f>
        <v>0</v>
      </c>
      <c r="Q191" s="138"/>
      <c r="R191" s="139">
        <f>SUM(R192:R279)</f>
        <v>0</v>
      </c>
      <c r="S191" s="138"/>
      <c r="T191" s="140">
        <f>SUM(T192:T279)</f>
        <v>0</v>
      </c>
      <c r="AR191" s="135" t="s">
        <v>75</v>
      </c>
      <c r="AT191" s="141" t="s">
        <v>68</v>
      </c>
      <c r="AU191" s="141" t="s">
        <v>75</v>
      </c>
      <c r="AY191" s="135" t="s">
        <v>118</v>
      </c>
      <c r="BK191" s="142">
        <f>SUM(BK192:BK279)</f>
        <v>0</v>
      </c>
    </row>
    <row r="192" spans="1:65" s="2" customFormat="1" ht="33" customHeight="1" x14ac:dyDescent="0.2">
      <c r="A192" s="29"/>
      <c r="B192" s="144"/>
      <c r="C192" s="145" t="s">
        <v>209</v>
      </c>
      <c r="D192" s="145" t="s">
        <v>121</v>
      </c>
      <c r="E192" s="146" t="s">
        <v>214</v>
      </c>
      <c r="F192" s="147" t="s">
        <v>215</v>
      </c>
      <c r="G192" s="148" t="s">
        <v>175</v>
      </c>
      <c r="H192" s="192">
        <v>12324.38</v>
      </c>
      <c r="I192" s="192"/>
      <c r="J192" s="192">
        <f>SUM(I192*H192)</f>
        <v>0</v>
      </c>
      <c r="K192" s="149"/>
      <c r="L192" s="30"/>
      <c r="M192" s="150" t="s">
        <v>1</v>
      </c>
      <c r="N192" s="151" t="s">
        <v>35</v>
      </c>
      <c r="O192" s="152">
        <v>0</v>
      </c>
      <c r="P192" s="152">
        <f>O192*H192</f>
        <v>0</v>
      </c>
      <c r="Q192" s="152">
        <v>0</v>
      </c>
      <c r="R192" s="152">
        <f>Q192*H192</f>
        <v>0</v>
      </c>
      <c r="S192" s="152">
        <v>0</v>
      </c>
      <c r="T192" s="153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4" t="s">
        <v>125</v>
      </c>
      <c r="AT192" s="154" t="s">
        <v>121</v>
      </c>
      <c r="AU192" s="154" t="s">
        <v>79</v>
      </c>
      <c r="AY192" s="17" t="s">
        <v>118</v>
      </c>
      <c r="BE192" s="155">
        <f>IF(N192="základná",J192,0)</f>
        <v>0</v>
      </c>
      <c r="BF192" s="155">
        <f>IF(N192="znížená",J192,0)</f>
        <v>0</v>
      </c>
      <c r="BG192" s="155">
        <f>IF(N192="zákl. prenesená",J192,0)</f>
        <v>0</v>
      </c>
      <c r="BH192" s="155">
        <f>IF(N192="zníž. prenesená",J192,0)</f>
        <v>0</v>
      </c>
      <c r="BI192" s="155">
        <f>IF(N192="nulová",J192,0)</f>
        <v>0</v>
      </c>
      <c r="BJ192" s="17" t="s">
        <v>79</v>
      </c>
      <c r="BK192" s="155">
        <f>ROUND(I192*H192,2)</f>
        <v>0</v>
      </c>
      <c r="BL192" s="17" t="s">
        <v>125</v>
      </c>
      <c r="BM192" s="154" t="s">
        <v>216</v>
      </c>
    </row>
    <row r="193" spans="1:65" s="15" customFormat="1" x14ac:dyDescent="0.2">
      <c r="B193" s="169"/>
      <c r="D193" s="157" t="s">
        <v>126</v>
      </c>
      <c r="E193" s="170" t="s">
        <v>1</v>
      </c>
      <c r="F193" s="171" t="s">
        <v>217</v>
      </c>
      <c r="H193" s="195" t="s">
        <v>1</v>
      </c>
      <c r="I193" s="196"/>
      <c r="J193" s="196"/>
      <c r="L193" s="169"/>
      <c r="M193" s="172"/>
      <c r="N193" s="173"/>
      <c r="O193" s="173"/>
      <c r="P193" s="173"/>
      <c r="Q193" s="173"/>
      <c r="R193" s="173"/>
      <c r="S193" s="173"/>
      <c r="T193" s="174"/>
      <c r="AT193" s="170" t="s">
        <v>126</v>
      </c>
      <c r="AU193" s="170" t="s">
        <v>79</v>
      </c>
      <c r="AV193" s="15" t="s">
        <v>75</v>
      </c>
      <c r="AW193" s="15" t="s">
        <v>26</v>
      </c>
      <c r="AX193" s="15" t="s">
        <v>69</v>
      </c>
      <c r="AY193" s="170" t="s">
        <v>118</v>
      </c>
    </row>
    <row r="194" spans="1:65" s="13" customFormat="1" x14ac:dyDescent="0.2">
      <c r="B194" s="156"/>
      <c r="D194" s="157" t="s">
        <v>126</v>
      </c>
      <c r="E194" s="158" t="s">
        <v>1</v>
      </c>
      <c r="F194" s="159" t="s">
        <v>218</v>
      </c>
      <c r="H194" s="193">
        <v>12324.375</v>
      </c>
      <c r="I194" s="193"/>
      <c r="J194" s="193"/>
      <c r="L194" s="156"/>
      <c r="M194" s="160"/>
      <c r="N194" s="161"/>
      <c r="O194" s="161"/>
      <c r="P194" s="161"/>
      <c r="Q194" s="161"/>
      <c r="R194" s="161"/>
      <c r="S194" s="161"/>
      <c r="T194" s="162"/>
      <c r="AT194" s="158" t="s">
        <v>126</v>
      </c>
      <c r="AU194" s="158" t="s">
        <v>79</v>
      </c>
      <c r="AV194" s="13" t="s">
        <v>79</v>
      </c>
      <c r="AW194" s="13" t="s">
        <v>26</v>
      </c>
      <c r="AX194" s="13" t="s">
        <v>69</v>
      </c>
      <c r="AY194" s="158" t="s">
        <v>118</v>
      </c>
    </row>
    <row r="195" spans="1:65" s="14" customFormat="1" x14ac:dyDescent="0.2">
      <c r="B195" s="163"/>
      <c r="D195" s="157" t="s">
        <v>126</v>
      </c>
      <c r="E195" s="164" t="s">
        <v>1</v>
      </c>
      <c r="F195" s="165" t="s">
        <v>128</v>
      </c>
      <c r="H195" s="194">
        <v>12324.375</v>
      </c>
      <c r="I195" s="194"/>
      <c r="J195" s="194"/>
      <c r="L195" s="163"/>
      <c r="M195" s="166"/>
      <c r="N195" s="167"/>
      <c r="O195" s="167"/>
      <c r="P195" s="167"/>
      <c r="Q195" s="167"/>
      <c r="R195" s="167"/>
      <c r="S195" s="167"/>
      <c r="T195" s="168"/>
      <c r="AT195" s="164" t="s">
        <v>126</v>
      </c>
      <c r="AU195" s="164" t="s">
        <v>79</v>
      </c>
      <c r="AV195" s="14" t="s">
        <v>125</v>
      </c>
      <c r="AW195" s="14" t="s">
        <v>26</v>
      </c>
      <c r="AX195" s="14" t="s">
        <v>75</v>
      </c>
      <c r="AY195" s="164" t="s">
        <v>118</v>
      </c>
    </row>
    <row r="196" spans="1:65" s="2" customFormat="1" ht="37.9" customHeight="1" x14ac:dyDescent="0.2">
      <c r="A196" s="29"/>
      <c r="B196" s="144"/>
      <c r="C196" s="145" t="s">
        <v>219</v>
      </c>
      <c r="D196" s="145" t="s">
        <v>121</v>
      </c>
      <c r="E196" s="146" t="s">
        <v>220</v>
      </c>
      <c r="F196" s="147" t="s">
        <v>221</v>
      </c>
      <c r="G196" s="148" t="s">
        <v>222</v>
      </c>
      <c r="H196" s="192">
        <v>70</v>
      </c>
      <c r="I196" s="192"/>
      <c r="J196" s="192">
        <f>SUM(I196*H196)</f>
        <v>0</v>
      </c>
      <c r="K196" s="149"/>
      <c r="L196" s="30"/>
      <c r="M196" s="150" t="s">
        <v>1</v>
      </c>
      <c r="N196" s="151" t="s">
        <v>35</v>
      </c>
      <c r="O196" s="152">
        <v>0</v>
      </c>
      <c r="P196" s="152">
        <f>O196*H196</f>
        <v>0</v>
      </c>
      <c r="Q196" s="152">
        <v>0</v>
      </c>
      <c r="R196" s="152">
        <f>Q196*H196</f>
        <v>0</v>
      </c>
      <c r="S196" s="152">
        <v>0</v>
      </c>
      <c r="T196" s="153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4" t="s">
        <v>125</v>
      </c>
      <c r="AT196" s="154" t="s">
        <v>121</v>
      </c>
      <c r="AU196" s="154" t="s">
        <v>79</v>
      </c>
      <c r="AY196" s="17" t="s">
        <v>118</v>
      </c>
      <c r="BE196" s="155">
        <f>IF(N196="základná",J196,0)</f>
        <v>0</v>
      </c>
      <c r="BF196" s="155">
        <f>IF(N196="znížená",J196,0)</f>
        <v>0</v>
      </c>
      <c r="BG196" s="155">
        <f>IF(N196="zákl. prenesená",J196,0)</f>
        <v>0</v>
      </c>
      <c r="BH196" s="155">
        <f>IF(N196="zníž. prenesená",J196,0)</f>
        <v>0</v>
      </c>
      <c r="BI196" s="155">
        <f>IF(N196="nulová",J196,0)</f>
        <v>0</v>
      </c>
      <c r="BJ196" s="17" t="s">
        <v>79</v>
      </c>
      <c r="BK196" s="155">
        <f>ROUND(I196*H196,2)</f>
        <v>0</v>
      </c>
      <c r="BL196" s="17" t="s">
        <v>125</v>
      </c>
      <c r="BM196" s="154" t="s">
        <v>223</v>
      </c>
    </row>
    <row r="197" spans="1:65" s="15" customFormat="1" x14ac:dyDescent="0.2">
      <c r="B197" s="169"/>
      <c r="D197" s="157" t="s">
        <v>126</v>
      </c>
      <c r="E197" s="170" t="s">
        <v>1</v>
      </c>
      <c r="F197" s="171" t="s">
        <v>224</v>
      </c>
      <c r="H197" s="195" t="s">
        <v>1</v>
      </c>
      <c r="I197" s="196"/>
      <c r="J197" s="196"/>
      <c r="L197" s="169"/>
      <c r="M197" s="172"/>
      <c r="N197" s="173"/>
      <c r="O197" s="173"/>
      <c r="P197" s="173"/>
      <c r="Q197" s="173"/>
      <c r="R197" s="173"/>
      <c r="S197" s="173"/>
      <c r="T197" s="174"/>
      <c r="AT197" s="170" t="s">
        <v>126</v>
      </c>
      <c r="AU197" s="170" t="s">
        <v>79</v>
      </c>
      <c r="AV197" s="15" t="s">
        <v>75</v>
      </c>
      <c r="AW197" s="15" t="s">
        <v>26</v>
      </c>
      <c r="AX197" s="15" t="s">
        <v>69</v>
      </c>
      <c r="AY197" s="170" t="s">
        <v>118</v>
      </c>
    </row>
    <row r="198" spans="1:65" s="13" customFormat="1" x14ac:dyDescent="0.2">
      <c r="B198" s="156"/>
      <c r="D198" s="157" t="s">
        <v>126</v>
      </c>
      <c r="E198" s="158" t="s">
        <v>1</v>
      </c>
      <c r="F198" s="159" t="s">
        <v>225</v>
      </c>
      <c r="H198" s="193">
        <v>70</v>
      </c>
      <c r="I198" s="193"/>
      <c r="J198" s="193"/>
      <c r="L198" s="156"/>
      <c r="M198" s="160"/>
      <c r="N198" s="161"/>
      <c r="O198" s="161"/>
      <c r="P198" s="161"/>
      <c r="Q198" s="161"/>
      <c r="R198" s="161"/>
      <c r="S198" s="161"/>
      <c r="T198" s="162"/>
      <c r="AT198" s="158" t="s">
        <v>126</v>
      </c>
      <c r="AU198" s="158" t="s">
        <v>79</v>
      </c>
      <c r="AV198" s="13" t="s">
        <v>79</v>
      </c>
      <c r="AW198" s="13" t="s">
        <v>26</v>
      </c>
      <c r="AX198" s="13" t="s">
        <v>69</v>
      </c>
      <c r="AY198" s="158" t="s">
        <v>118</v>
      </c>
    </row>
    <row r="199" spans="1:65" s="14" customFormat="1" x14ac:dyDescent="0.2">
      <c r="B199" s="163"/>
      <c r="D199" s="157" t="s">
        <v>126</v>
      </c>
      <c r="E199" s="164" t="s">
        <v>1</v>
      </c>
      <c r="F199" s="165" t="s">
        <v>128</v>
      </c>
      <c r="H199" s="194">
        <v>70</v>
      </c>
      <c r="I199" s="194"/>
      <c r="J199" s="194"/>
      <c r="L199" s="163"/>
      <c r="M199" s="166"/>
      <c r="N199" s="167"/>
      <c r="O199" s="167"/>
      <c r="P199" s="167"/>
      <c r="Q199" s="167"/>
      <c r="R199" s="167"/>
      <c r="S199" s="167"/>
      <c r="T199" s="168"/>
      <c r="AT199" s="164" t="s">
        <v>126</v>
      </c>
      <c r="AU199" s="164" t="s">
        <v>79</v>
      </c>
      <c r="AV199" s="14" t="s">
        <v>125</v>
      </c>
      <c r="AW199" s="14" t="s">
        <v>26</v>
      </c>
      <c r="AX199" s="14" t="s">
        <v>75</v>
      </c>
      <c r="AY199" s="164" t="s">
        <v>118</v>
      </c>
    </row>
    <row r="200" spans="1:65" s="2" customFormat="1" ht="16.5" customHeight="1" x14ac:dyDescent="0.2">
      <c r="A200" s="29"/>
      <c r="B200" s="144"/>
      <c r="C200" s="175" t="s">
        <v>226</v>
      </c>
      <c r="D200" s="175" t="s">
        <v>198</v>
      </c>
      <c r="E200" s="176" t="s">
        <v>227</v>
      </c>
      <c r="F200" s="177" t="s">
        <v>228</v>
      </c>
      <c r="G200" s="178" t="s">
        <v>229</v>
      </c>
      <c r="H200" s="197">
        <v>12</v>
      </c>
      <c r="I200" s="197"/>
      <c r="J200" s="192">
        <f>SUM(I200*H200)</f>
        <v>0</v>
      </c>
      <c r="K200" s="179"/>
      <c r="L200" s="180"/>
      <c r="M200" s="181" t="s">
        <v>1</v>
      </c>
      <c r="N200" s="182" t="s">
        <v>35</v>
      </c>
      <c r="O200" s="152">
        <v>0</v>
      </c>
      <c r="P200" s="152">
        <f>O200*H200</f>
        <v>0</v>
      </c>
      <c r="Q200" s="152">
        <v>0</v>
      </c>
      <c r="R200" s="152">
        <f>Q200*H200</f>
        <v>0</v>
      </c>
      <c r="S200" s="152">
        <v>0</v>
      </c>
      <c r="T200" s="153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4" t="s">
        <v>149</v>
      </c>
      <c r="AT200" s="154" t="s">
        <v>198</v>
      </c>
      <c r="AU200" s="154" t="s">
        <v>79</v>
      </c>
      <c r="AY200" s="17" t="s">
        <v>118</v>
      </c>
      <c r="BE200" s="155">
        <f>IF(N200="základná",J200,0)</f>
        <v>0</v>
      </c>
      <c r="BF200" s="155">
        <f>IF(N200="znížená",J200,0)</f>
        <v>0</v>
      </c>
      <c r="BG200" s="155">
        <f>IF(N200="zákl. prenesená",J200,0)</f>
        <v>0</v>
      </c>
      <c r="BH200" s="155">
        <f>IF(N200="zníž. prenesená",J200,0)</f>
        <v>0</v>
      </c>
      <c r="BI200" s="155">
        <f>IF(N200="nulová",J200,0)</f>
        <v>0</v>
      </c>
      <c r="BJ200" s="17" t="s">
        <v>79</v>
      </c>
      <c r="BK200" s="155">
        <f>ROUND(I200*H200,2)</f>
        <v>0</v>
      </c>
      <c r="BL200" s="17" t="s">
        <v>125</v>
      </c>
      <c r="BM200" s="154" t="s">
        <v>230</v>
      </c>
    </row>
    <row r="201" spans="1:65" s="2" customFormat="1" ht="24.2" customHeight="1" x14ac:dyDescent="0.2">
      <c r="A201" s="29"/>
      <c r="B201" s="144"/>
      <c r="C201" s="145" t="s">
        <v>231</v>
      </c>
      <c r="D201" s="145" t="s">
        <v>121</v>
      </c>
      <c r="E201" s="146" t="s">
        <v>232</v>
      </c>
      <c r="F201" s="147" t="s">
        <v>233</v>
      </c>
      <c r="G201" s="148" t="s">
        <v>124</v>
      </c>
      <c r="H201" s="192">
        <v>1.65</v>
      </c>
      <c r="I201" s="192"/>
      <c r="J201" s="192">
        <f>SUM(I201*H201)</f>
        <v>0</v>
      </c>
      <c r="K201" s="149"/>
      <c r="L201" s="30"/>
      <c r="M201" s="150" t="s">
        <v>1</v>
      </c>
      <c r="N201" s="151" t="s">
        <v>35</v>
      </c>
      <c r="O201" s="152">
        <v>0</v>
      </c>
      <c r="P201" s="152">
        <f>O201*H201</f>
        <v>0</v>
      </c>
      <c r="Q201" s="152">
        <v>0</v>
      </c>
      <c r="R201" s="152">
        <f>Q201*H201</f>
        <v>0</v>
      </c>
      <c r="S201" s="152">
        <v>0</v>
      </c>
      <c r="T201" s="153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4" t="s">
        <v>125</v>
      </c>
      <c r="AT201" s="154" t="s">
        <v>121</v>
      </c>
      <c r="AU201" s="154" t="s">
        <v>79</v>
      </c>
      <c r="AY201" s="17" t="s">
        <v>118</v>
      </c>
      <c r="BE201" s="155">
        <f>IF(N201="základná",J201,0)</f>
        <v>0</v>
      </c>
      <c r="BF201" s="155">
        <f>IF(N201="znížená",J201,0)</f>
        <v>0</v>
      </c>
      <c r="BG201" s="155">
        <f>IF(N201="zákl. prenesená",J201,0)</f>
        <v>0</v>
      </c>
      <c r="BH201" s="155">
        <f>IF(N201="zníž. prenesená",J201,0)</f>
        <v>0</v>
      </c>
      <c r="BI201" s="155">
        <f>IF(N201="nulová",J201,0)</f>
        <v>0</v>
      </c>
      <c r="BJ201" s="17" t="s">
        <v>79</v>
      </c>
      <c r="BK201" s="155">
        <f>ROUND(I201*H201,2)</f>
        <v>0</v>
      </c>
      <c r="BL201" s="17" t="s">
        <v>125</v>
      </c>
      <c r="BM201" s="154" t="s">
        <v>234</v>
      </c>
    </row>
    <row r="202" spans="1:65" s="15" customFormat="1" x14ac:dyDescent="0.2">
      <c r="B202" s="169"/>
      <c r="D202" s="157" t="s">
        <v>126</v>
      </c>
      <c r="E202" s="170" t="s">
        <v>1</v>
      </c>
      <c r="F202" s="171" t="s">
        <v>235</v>
      </c>
      <c r="H202" s="195" t="s">
        <v>1</v>
      </c>
      <c r="I202" s="196"/>
      <c r="J202" s="196"/>
      <c r="L202" s="169"/>
      <c r="M202" s="172"/>
      <c r="N202" s="173"/>
      <c r="O202" s="173"/>
      <c r="P202" s="173"/>
      <c r="Q202" s="173"/>
      <c r="R202" s="173"/>
      <c r="S202" s="173"/>
      <c r="T202" s="174"/>
      <c r="AT202" s="170" t="s">
        <v>126</v>
      </c>
      <c r="AU202" s="170" t="s">
        <v>79</v>
      </c>
      <c r="AV202" s="15" t="s">
        <v>75</v>
      </c>
      <c r="AW202" s="15" t="s">
        <v>26</v>
      </c>
      <c r="AX202" s="15" t="s">
        <v>69</v>
      </c>
      <c r="AY202" s="170" t="s">
        <v>118</v>
      </c>
    </row>
    <row r="203" spans="1:65" s="13" customFormat="1" x14ac:dyDescent="0.2">
      <c r="B203" s="156"/>
      <c r="D203" s="157" t="s">
        <v>126</v>
      </c>
      <c r="E203" s="158" t="s">
        <v>1</v>
      </c>
      <c r="F203" s="159" t="s">
        <v>236</v>
      </c>
      <c r="H203" s="193">
        <v>7.0000000000000007E-2</v>
      </c>
      <c r="I203" s="193"/>
      <c r="J203" s="193"/>
      <c r="L203" s="156"/>
      <c r="M203" s="160"/>
      <c r="N203" s="161"/>
      <c r="O203" s="161"/>
      <c r="P203" s="161"/>
      <c r="Q203" s="161"/>
      <c r="R203" s="161"/>
      <c r="S203" s="161"/>
      <c r="T203" s="162"/>
      <c r="AT203" s="158" t="s">
        <v>126</v>
      </c>
      <c r="AU203" s="158" t="s">
        <v>79</v>
      </c>
      <c r="AV203" s="13" t="s">
        <v>79</v>
      </c>
      <c r="AW203" s="13" t="s">
        <v>26</v>
      </c>
      <c r="AX203" s="13" t="s">
        <v>69</v>
      </c>
      <c r="AY203" s="158" t="s">
        <v>118</v>
      </c>
    </row>
    <row r="204" spans="1:65" s="15" customFormat="1" x14ac:dyDescent="0.2">
      <c r="B204" s="169"/>
      <c r="D204" s="157" t="s">
        <v>126</v>
      </c>
      <c r="E204" s="170" t="s">
        <v>1</v>
      </c>
      <c r="F204" s="171" t="s">
        <v>237</v>
      </c>
      <c r="H204" s="195" t="s">
        <v>1</v>
      </c>
      <c r="I204" s="196"/>
      <c r="J204" s="196"/>
      <c r="L204" s="169"/>
      <c r="M204" s="172"/>
      <c r="N204" s="173"/>
      <c r="O204" s="173"/>
      <c r="P204" s="173"/>
      <c r="Q204" s="173"/>
      <c r="R204" s="173"/>
      <c r="S204" s="173"/>
      <c r="T204" s="174"/>
      <c r="AT204" s="170" t="s">
        <v>126</v>
      </c>
      <c r="AU204" s="170" t="s">
        <v>79</v>
      </c>
      <c r="AV204" s="15" t="s">
        <v>75</v>
      </c>
      <c r="AW204" s="15" t="s">
        <v>26</v>
      </c>
      <c r="AX204" s="15" t="s">
        <v>69</v>
      </c>
      <c r="AY204" s="170" t="s">
        <v>118</v>
      </c>
    </row>
    <row r="205" spans="1:65" s="13" customFormat="1" x14ac:dyDescent="0.2">
      <c r="B205" s="156"/>
      <c r="D205" s="157" t="s">
        <v>126</v>
      </c>
      <c r="E205" s="158" t="s">
        <v>1</v>
      </c>
      <c r="F205" s="159" t="s">
        <v>238</v>
      </c>
      <c r="H205" s="193">
        <v>0.216</v>
      </c>
      <c r="I205" s="193"/>
      <c r="J205" s="193"/>
      <c r="L205" s="156"/>
      <c r="M205" s="160"/>
      <c r="N205" s="161"/>
      <c r="O205" s="161"/>
      <c r="P205" s="161"/>
      <c r="Q205" s="161"/>
      <c r="R205" s="161"/>
      <c r="S205" s="161"/>
      <c r="T205" s="162"/>
      <c r="AT205" s="158" t="s">
        <v>126</v>
      </c>
      <c r="AU205" s="158" t="s">
        <v>79</v>
      </c>
      <c r="AV205" s="13" t="s">
        <v>79</v>
      </c>
      <c r="AW205" s="13" t="s">
        <v>26</v>
      </c>
      <c r="AX205" s="13" t="s">
        <v>69</v>
      </c>
      <c r="AY205" s="158" t="s">
        <v>118</v>
      </c>
    </row>
    <row r="206" spans="1:65" s="15" customFormat="1" x14ac:dyDescent="0.2">
      <c r="B206" s="169"/>
      <c r="D206" s="157" t="s">
        <v>126</v>
      </c>
      <c r="E206" s="170" t="s">
        <v>1</v>
      </c>
      <c r="F206" s="171" t="s">
        <v>239</v>
      </c>
      <c r="H206" s="195" t="s">
        <v>1</v>
      </c>
      <c r="I206" s="196"/>
      <c r="J206" s="196"/>
      <c r="L206" s="169"/>
      <c r="M206" s="172"/>
      <c r="N206" s="173"/>
      <c r="O206" s="173"/>
      <c r="P206" s="173"/>
      <c r="Q206" s="173"/>
      <c r="R206" s="173"/>
      <c r="S206" s="173"/>
      <c r="T206" s="174"/>
      <c r="AT206" s="170" t="s">
        <v>126</v>
      </c>
      <c r="AU206" s="170" t="s">
        <v>79</v>
      </c>
      <c r="AV206" s="15" t="s">
        <v>75</v>
      </c>
      <c r="AW206" s="15" t="s">
        <v>26</v>
      </c>
      <c r="AX206" s="15" t="s">
        <v>69</v>
      </c>
      <c r="AY206" s="170" t="s">
        <v>118</v>
      </c>
    </row>
    <row r="207" spans="1:65" s="13" customFormat="1" x14ac:dyDescent="0.2">
      <c r="B207" s="156"/>
      <c r="D207" s="157" t="s">
        <v>126</v>
      </c>
      <c r="E207" s="158" t="s">
        <v>1</v>
      </c>
      <c r="F207" s="159" t="s">
        <v>240</v>
      </c>
      <c r="H207" s="193">
        <v>0.21099999999999999</v>
      </c>
      <c r="I207" s="193"/>
      <c r="J207" s="193"/>
      <c r="L207" s="156"/>
      <c r="M207" s="160"/>
      <c r="N207" s="161"/>
      <c r="O207" s="161"/>
      <c r="P207" s="161"/>
      <c r="Q207" s="161"/>
      <c r="R207" s="161"/>
      <c r="S207" s="161"/>
      <c r="T207" s="162"/>
      <c r="AT207" s="158" t="s">
        <v>126</v>
      </c>
      <c r="AU207" s="158" t="s">
        <v>79</v>
      </c>
      <c r="AV207" s="13" t="s">
        <v>79</v>
      </c>
      <c r="AW207" s="13" t="s">
        <v>26</v>
      </c>
      <c r="AX207" s="13" t="s">
        <v>69</v>
      </c>
      <c r="AY207" s="158" t="s">
        <v>118</v>
      </c>
    </row>
    <row r="208" spans="1:65" s="15" customFormat="1" x14ac:dyDescent="0.2">
      <c r="B208" s="169"/>
      <c r="D208" s="157" t="s">
        <v>126</v>
      </c>
      <c r="E208" s="170" t="s">
        <v>1</v>
      </c>
      <c r="F208" s="171" t="s">
        <v>144</v>
      </c>
      <c r="H208" s="195" t="s">
        <v>1</v>
      </c>
      <c r="I208" s="196"/>
      <c r="J208" s="196"/>
      <c r="L208" s="169"/>
      <c r="M208" s="172"/>
      <c r="N208" s="173"/>
      <c r="O208" s="173"/>
      <c r="P208" s="173"/>
      <c r="Q208" s="173"/>
      <c r="R208" s="173"/>
      <c r="S208" s="173"/>
      <c r="T208" s="174"/>
      <c r="AT208" s="170" t="s">
        <v>126</v>
      </c>
      <c r="AU208" s="170" t="s">
        <v>79</v>
      </c>
      <c r="AV208" s="15" t="s">
        <v>75</v>
      </c>
      <c r="AW208" s="15" t="s">
        <v>26</v>
      </c>
      <c r="AX208" s="15" t="s">
        <v>69</v>
      </c>
      <c r="AY208" s="170" t="s">
        <v>118</v>
      </c>
    </row>
    <row r="209" spans="1:65" s="13" customFormat="1" x14ac:dyDescent="0.2">
      <c r="B209" s="156"/>
      <c r="D209" s="157" t="s">
        <v>126</v>
      </c>
      <c r="E209" s="158" t="s">
        <v>1</v>
      </c>
      <c r="F209" s="159" t="s">
        <v>241</v>
      </c>
      <c r="H209" s="193">
        <v>1.155</v>
      </c>
      <c r="I209" s="193"/>
      <c r="J209" s="193"/>
      <c r="L209" s="156"/>
      <c r="M209" s="160"/>
      <c r="N209" s="161"/>
      <c r="O209" s="161"/>
      <c r="P209" s="161"/>
      <c r="Q209" s="161"/>
      <c r="R209" s="161"/>
      <c r="S209" s="161"/>
      <c r="T209" s="162"/>
      <c r="AT209" s="158" t="s">
        <v>126</v>
      </c>
      <c r="AU209" s="158" t="s">
        <v>79</v>
      </c>
      <c r="AV209" s="13" t="s">
        <v>79</v>
      </c>
      <c r="AW209" s="13" t="s">
        <v>26</v>
      </c>
      <c r="AX209" s="13" t="s">
        <v>69</v>
      </c>
      <c r="AY209" s="158" t="s">
        <v>118</v>
      </c>
    </row>
    <row r="210" spans="1:65" s="14" customFormat="1" x14ac:dyDescent="0.2">
      <c r="B210" s="163"/>
      <c r="D210" s="157" t="s">
        <v>126</v>
      </c>
      <c r="E210" s="164" t="s">
        <v>1</v>
      </c>
      <c r="F210" s="165" t="s">
        <v>128</v>
      </c>
      <c r="H210" s="194">
        <v>1.6520000000000001</v>
      </c>
      <c r="I210" s="194"/>
      <c r="J210" s="194"/>
      <c r="L210" s="163"/>
      <c r="M210" s="166"/>
      <c r="N210" s="167"/>
      <c r="O210" s="167"/>
      <c r="P210" s="167"/>
      <c r="Q210" s="167"/>
      <c r="R210" s="167"/>
      <c r="S210" s="167"/>
      <c r="T210" s="168"/>
      <c r="AT210" s="164" t="s">
        <v>126</v>
      </c>
      <c r="AU210" s="164" t="s">
        <v>79</v>
      </c>
      <c r="AV210" s="14" t="s">
        <v>125</v>
      </c>
      <c r="AW210" s="14" t="s">
        <v>26</v>
      </c>
      <c r="AX210" s="14" t="s">
        <v>75</v>
      </c>
      <c r="AY210" s="164" t="s">
        <v>118</v>
      </c>
    </row>
    <row r="211" spans="1:65" s="2" customFormat="1" ht="21.75" customHeight="1" x14ac:dyDescent="0.2">
      <c r="A211" s="29"/>
      <c r="B211" s="144"/>
      <c r="C211" s="145" t="s">
        <v>242</v>
      </c>
      <c r="D211" s="145" t="s">
        <v>121</v>
      </c>
      <c r="E211" s="146" t="s">
        <v>243</v>
      </c>
      <c r="F211" s="147" t="s">
        <v>244</v>
      </c>
      <c r="G211" s="148" t="s">
        <v>124</v>
      </c>
      <c r="H211" s="192">
        <v>4.12</v>
      </c>
      <c r="I211" s="192"/>
      <c r="J211" s="192">
        <f>SUM(I211*H211)</f>
        <v>0</v>
      </c>
      <c r="K211" s="149"/>
      <c r="L211" s="30"/>
      <c r="M211" s="150" t="s">
        <v>1</v>
      </c>
      <c r="N211" s="151" t="s">
        <v>35</v>
      </c>
      <c r="O211" s="152">
        <v>0</v>
      </c>
      <c r="P211" s="152">
        <f>O211*H211</f>
        <v>0</v>
      </c>
      <c r="Q211" s="152">
        <v>0</v>
      </c>
      <c r="R211" s="152">
        <f>Q211*H211</f>
        <v>0</v>
      </c>
      <c r="S211" s="152">
        <v>0</v>
      </c>
      <c r="T211" s="153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4" t="s">
        <v>125</v>
      </c>
      <c r="AT211" s="154" t="s">
        <v>121</v>
      </c>
      <c r="AU211" s="154" t="s">
        <v>79</v>
      </c>
      <c r="AY211" s="17" t="s">
        <v>118</v>
      </c>
      <c r="BE211" s="155">
        <f>IF(N211="základná",J211,0)</f>
        <v>0</v>
      </c>
      <c r="BF211" s="155">
        <f>IF(N211="znížená",J211,0)</f>
        <v>0</v>
      </c>
      <c r="BG211" s="155">
        <f>IF(N211="zákl. prenesená",J211,0)</f>
        <v>0</v>
      </c>
      <c r="BH211" s="155">
        <f>IF(N211="zníž. prenesená",J211,0)</f>
        <v>0</v>
      </c>
      <c r="BI211" s="155">
        <f>IF(N211="nulová",J211,0)</f>
        <v>0</v>
      </c>
      <c r="BJ211" s="17" t="s">
        <v>79</v>
      </c>
      <c r="BK211" s="155">
        <f>ROUND(I211*H211,2)</f>
        <v>0</v>
      </c>
      <c r="BL211" s="17" t="s">
        <v>125</v>
      </c>
      <c r="BM211" s="154" t="s">
        <v>188</v>
      </c>
    </row>
    <row r="212" spans="1:65" s="15" customFormat="1" x14ac:dyDescent="0.2">
      <c r="B212" s="169"/>
      <c r="D212" s="157" t="s">
        <v>126</v>
      </c>
      <c r="E212" s="170" t="s">
        <v>1</v>
      </c>
      <c r="F212" s="171" t="s">
        <v>245</v>
      </c>
      <c r="H212" s="195" t="s">
        <v>1</v>
      </c>
      <c r="I212" s="196"/>
      <c r="J212" s="196"/>
      <c r="L212" s="169"/>
      <c r="M212" s="172"/>
      <c r="N212" s="173"/>
      <c r="O212" s="173"/>
      <c r="P212" s="173"/>
      <c r="Q212" s="173"/>
      <c r="R212" s="173"/>
      <c r="S212" s="173"/>
      <c r="T212" s="174"/>
      <c r="AT212" s="170" t="s">
        <v>126</v>
      </c>
      <c r="AU212" s="170" t="s">
        <v>79</v>
      </c>
      <c r="AV212" s="15" t="s">
        <v>75</v>
      </c>
      <c r="AW212" s="15" t="s">
        <v>26</v>
      </c>
      <c r="AX212" s="15" t="s">
        <v>69</v>
      </c>
      <c r="AY212" s="170" t="s">
        <v>118</v>
      </c>
    </row>
    <row r="213" spans="1:65" s="13" customFormat="1" x14ac:dyDescent="0.2">
      <c r="B213" s="156"/>
      <c r="D213" s="157" t="s">
        <v>126</v>
      </c>
      <c r="E213" s="158" t="s">
        <v>1</v>
      </c>
      <c r="F213" s="159" t="s">
        <v>246</v>
      </c>
      <c r="H213" s="193">
        <v>1.98</v>
      </c>
      <c r="I213" s="193"/>
      <c r="J213" s="193"/>
      <c r="L213" s="156"/>
      <c r="M213" s="160"/>
      <c r="N213" s="161"/>
      <c r="O213" s="161"/>
      <c r="P213" s="161"/>
      <c r="Q213" s="161"/>
      <c r="R213" s="161"/>
      <c r="S213" s="161"/>
      <c r="T213" s="162"/>
      <c r="AT213" s="158" t="s">
        <v>126</v>
      </c>
      <c r="AU213" s="158" t="s">
        <v>79</v>
      </c>
      <c r="AV213" s="13" t="s">
        <v>79</v>
      </c>
      <c r="AW213" s="13" t="s">
        <v>26</v>
      </c>
      <c r="AX213" s="13" t="s">
        <v>69</v>
      </c>
      <c r="AY213" s="158" t="s">
        <v>118</v>
      </c>
    </row>
    <row r="214" spans="1:65" s="15" customFormat="1" x14ac:dyDescent="0.2">
      <c r="B214" s="169"/>
      <c r="D214" s="157" t="s">
        <v>126</v>
      </c>
      <c r="E214" s="170" t="s">
        <v>1</v>
      </c>
      <c r="F214" s="171" t="s">
        <v>247</v>
      </c>
      <c r="H214" s="195" t="s">
        <v>1</v>
      </c>
      <c r="I214" s="196"/>
      <c r="J214" s="196"/>
      <c r="L214" s="169"/>
      <c r="M214" s="172"/>
      <c r="N214" s="173"/>
      <c r="O214" s="173"/>
      <c r="P214" s="173"/>
      <c r="Q214" s="173"/>
      <c r="R214" s="173"/>
      <c r="S214" s="173"/>
      <c r="T214" s="174"/>
      <c r="AT214" s="170" t="s">
        <v>126</v>
      </c>
      <c r="AU214" s="170" t="s">
        <v>79</v>
      </c>
      <c r="AV214" s="15" t="s">
        <v>75</v>
      </c>
      <c r="AW214" s="15" t="s">
        <v>26</v>
      </c>
      <c r="AX214" s="15" t="s">
        <v>69</v>
      </c>
      <c r="AY214" s="170" t="s">
        <v>118</v>
      </c>
    </row>
    <row r="215" spans="1:65" s="13" customFormat="1" x14ac:dyDescent="0.2">
      <c r="B215" s="156"/>
      <c r="D215" s="157" t="s">
        <v>126</v>
      </c>
      <c r="E215" s="158" t="s">
        <v>1</v>
      </c>
      <c r="F215" s="159" t="s">
        <v>248</v>
      </c>
      <c r="H215" s="193">
        <v>2.218</v>
      </c>
      <c r="I215" s="193"/>
      <c r="J215" s="193"/>
      <c r="L215" s="156"/>
      <c r="M215" s="160"/>
      <c r="N215" s="161"/>
      <c r="O215" s="161"/>
      <c r="P215" s="161"/>
      <c r="Q215" s="161"/>
      <c r="R215" s="161"/>
      <c r="S215" s="161"/>
      <c r="T215" s="162"/>
      <c r="AT215" s="158" t="s">
        <v>126</v>
      </c>
      <c r="AU215" s="158" t="s">
        <v>79</v>
      </c>
      <c r="AV215" s="13" t="s">
        <v>79</v>
      </c>
      <c r="AW215" s="13" t="s">
        <v>26</v>
      </c>
      <c r="AX215" s="13" t="s">
        <v>69</v>
      </c>
      <c r="AY215" s="158" t="s">
        <v>118</v>
      </c>
    </row>
    <row r="216" spans="1:65" s="14" customFormat="1" x14ac:dyDescent="0.2">
      <c r="B216" s="163"/>
      <c r="D216" s="157" t="s">
        <v>126</v>
      </c>
      <c r="E216" s="164" t="s">
        <v>1</v>
      </c>
      <c r="F216" s="165" t="s">
        <v>128</v>
      </c>
      <c r="H216" s="194">
        <v>4.1980000000000004</v>
      </c>
      <c r="I216" s="194"/>
      <c r="J216" s="194"/>
      <c r="L216" s="163"/>
      <c r="M216" s="166"/>
      <c r="N216" s="167"/>
      <c r="O216" s="167"/>
      <c r="P216" s="167"/>
      <c r="Q216" s="167"/>
      <c r="R216" s="167"/>
      <c r="S216" s="167"/>
      <c r="T216" s="168"/>
      <c r="AT216" s="164" t="s">
        <v>126</v>
      </c>
      <c r="AU216" s="164" t="s">
        <v>79</v>
      </c>
      <c r="AV216" s="14" t="s">
        <v>125</v>
      </c>
      <c r="AW216" s="14" t="s">
        <v>26</v>
      </c>
      <c r="AX216" s="14" t="s">
        <v>75</v>
      </c>
      <c r="AY216" s="164" t="s">
        <v>118</v>
      </c>
    </row>
    <row r="217" spans="1:65" s="2" customFormat="1" ht="21.75" customHeight="1" x14ac:dyDescent="0.2">
      <c r="A217" s="29"/>
      <c r="B217" s="144"/>
      <c r="C217" s="145" t="s">
        <v>249</v>
      </c>
      <c r="D217" s="145" t="s">
        <v>121</v>
      </c>
      <c r="E217" s="146" t="s">
        <v>250</v>
      </c>
      <c r="F217" s="147" t="s">
        <v>251</v>
      </c>
      <c r="G217" s="148" t="s">
        <v>175</v>
      </c>
      <c r="H217" s="192">
        <v>8.67</v>
      </c>
      <c r="I217" s="192"/>
      <c r="J217" s="192">
        <f>SUM(I217*H217)</f>
        <v>0</v>
      </c>
      <c r="K217" s="149"/>
      <c r="L217" s="30"/>
      <c r="M217" s="150" t="s">
        <v>1</v>
      </c>
      <c r="N217" s="151" t="s">
        <v>35</v>
      </c>
      <c r="O217" s="152">
        <v>0</v>
      </c>
      <c r="P217" s="152">
        <f>O217*H217</f>
        <v>0</v>
      </c>
      <c r="Q217" s="152">
        <v>0</v>
      </c>
      <c r="R217" s="152">
        <f>Q217*H217</f>
        <v>0</v>
      </c>
      <c r="S217" s="152">
        <v>0</v>
      </c>
      <c r="T217" s="153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4" t="s">
        <v>125</v>
      </c>
      <c r="AT217" s="154" t="s">
        <v>121</v>
      </c>
      <c r="AU217" s="154" t="s">
        <v>79</v>
      </c>
      <c r="AY217" s="17" t="s">
        <v>118</v>
      </c>
      <c r="BE217" s="155">
        <f>IF(N217="základná",J217,0)</f>
        <v>0</v>
      </c>
      <c r="BF217" s="155">
        <f>IF(N217="znížená",J217,0)</f>
        <v>0</v>
      </c>
      <c r="BG217" s="155">
        <f>IF(N217="zákl. prenesená",J217,0)</f>
        <v>0</v>
      </c>
      <c r="BH217" s="155">
        <f>IF(N217="zníž. prenesená",J217,0)</f>
        <v>0</v>
      </c>
      <c r="BI217" s="155">
        <f>IF(N217="nulová",J217,0)</f>
        <v>0</v>
      </c>
      <c r="BJ217" s="17" t="s">
        <v>79</v>
      </c>
      <c r="BK217" s="155">
        <f>ROUND(I217*H217,2)</f>
        <v>0</v>
      </c>
      <c r="BL217" s="17" t="s">
        <v>125</v>
      </c>
      <c r="BM217" s="154" t="s">
        <v>252</v>
      </c>
    </row>
    <row r="218" spans="1:65" s="15" customFormat="1" x14ac:dyDescent="0.2">
      <c r="B218" s="169"/>
      <c r="D218" s="157" t="s">
        <v>126</v>
      </c>
      <c r="E218" s="170" t="s">
        <v>1</v>
      </c>
      <c r="F218" s="171" t="s">
        <v>253</v>
      </c>
      <c r="H218" s="195" t="s">
        <v>1</v>
      </c>
      <c r="I218" s="196"/>
      <c r="J218" s="196"/>
      <c r="L218" s="169"/>
      <c r="M218" s="172"/>
      <c r="N218" s="173"/>
      <c r="O218" s="173"/>
      <c r="P218" s="173"/>
      <c r="Q218" s="173"/>
      <c r="R218" s="173"/>
      <c r="S218" s="173"/>
      <c r="T218" s="174"/>
      <c r="AT218" s="170" t="s">
        <v>126</v>
      </c>
      <c r="AU218" s="170" t="s">
        <v>79</v>
      </c>
      <c r="AV218" s="15" t="s">
        <v>75</v>
      </c>
      <c r="AW218" s="15" t="s">
        <v>26</v>
      </c>
      <c r="AX218" s="15" t="s">
        <v>69</v>
      </c>
      <c r="AY218" s="170" t="s">
        <v>118</v>
      </c>
    </row>
    <row r="219" spans="1:65" s="13" customFormat="1" ht="22.5" x14ac:dyDescent="0.2">
      <c r="B219" s="156"/>
      <c r="D219" s="157" t="s">
        <v>126</v>
      </c>
      <c r="E219" s="158" t="s">
        <v>1</v>
      </c>
      <c r="F219" s="159" t="s">
        <v>254</v>
      </c>
      <c r="H219" s="193">
        <v>8.6679999999999993</v>
      </c>
      <c r="I219" s="193"/>
      <c r="J219" s="193"/>
      <c r="L219" s="156"/>
      <c r="M219" s="160"/>
      <c r="N219" s="161"/>
      <c r="O219" s="161"/>
      <c r="P219" s="161"/>
      <c r="Q219" s="161"/>
      <c r="R219" s="161"/>
      <c r="S219" s="161"/>
      <c r="T219" s="162"/>
      <c r="AT219" s="158" t="s">
        <v>126</v>
      </c>
      <c r="AU219" s="158" t="s">
        <v>79</v>
      </c>
      <c r="AV219" s="13" t="s">
        <v>79</v>
      </c>
      <c r="AW219" s="13" t="s">
        <v>26</v>
      </c>
      <c r="AX219" s="13" t="s">
        <v>69</v>
      </c>
      <c r="AY219" s="158" t="s">
        <v>118</v>
      </c>
    </row>
    <row r="220" spans="1:65" s="14" customFormat="1" x14ac:dyDescent="0.2">
      <c r="B220" s="163"/>
      <c r="D220" s="157" t="s">
        <v>126</v>
      </c>
      <c r="E220" s="164" t="s">
        <v>1</v>
      </c>
      <c r="F220" s="165" t="s">
        <v>128</v>
      </c>
      <c r="H220" s="194">
        <v>8.6679999999999993</v>
      </c>
      <c r="I220" s="194"/>
      <c r="J220" s="194"/>
      <c r="L220" s="163"/>
      <c r="M220" s="166"/>
      <c r="N220" s="167"/>
      <c r="O220" s="167"/>
      <c r="P220" s="167"/>
      <c r="Q220" s="167"/>
      <c r="R220" s="167"/>
      <c r="S220" s="167"/>
      <c r="T220" s="168"/>
      <c r="AT220" s="164" t="s">
        <v>126</v>
      </c>
      <c r="AU220" s="164" t="s">
        <v>79</v>
      </c>
      <c r="AV220" s="14" t="s">
        <v>125</v>
      </c>
      <c r="AW220" s="14" t="s">
        <v>26</v>
      </c>
      <c r="AX220" s="14" t="s">
        <v>75</v>
      </c>
      <c r="AY220" s="164" t="s">
        <v>118</v>
      </c>
    </row>
    <row r="221" spans="1:65" s="2" customFormat="1" ht="21.75" customHeight="1" x14ac:dyDescent="0.2">
      <c r="A221" s="29"/>
      <c r="B221" s="144"/>
      <c r="C221" s="145" t="s">
        <v>255</v>
      </c>
      <c r="D221" s="145" t="s">
        <v>121</v>
      </c>
      <c r="E221" s="146" t="s">
        <v>256</v>
      </c>
      <c r="F221" s="147" t="s">
        <v>257</v>
      </c>
      <c r="G221" s="148" t="s">
        <v>175</v>
      </c>
      <c r="H221" s="192">
        <v>8.67</v>
      </c>
      <c r="I221" s="192"/>
      <c r="J221" s="192">
        <f>SUM(I221*H221)</f>
        <v>0</v>
      </c>
      <c r="K221" s="149"/>
      <c r="L221" s="30"/>
      <c r="M221" s="150" t="s">
        <v>1</v>
      </c>
      <c r="N221" s="151" t="s">
        <v>35</v>
      </c>
      <c r="O221" s="152">
        <v>0</v>
      </c>
      <c r="P221" s="152">
        <f>O221*H221</f>
        <v>0</v>
      </c>
      <c r="Q221" s="152">
        <v>0</v>
      </c>
      <c r="R221" s="152">
        <f>Q221*H221</f>
        <v>0</v>
      </c>
      <c r="S221" s="152">
        <v>0</v>
      </c>
      <c r="T221" s="153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4" t="s">
        <v>125</v>
      </c>
      <c r="AT221" s="154" t="s">
        <v>121</v>
      </c>
      <c r="AU221" s="154" t="s">
        <v>79</v>
      </c>
      <c r="AY221" s="17" t="s">
        <v>118</v>
      </c>
      <c r="BE221" s="155">
        <f>IF(N221="základná",J221,0)</f>
        <v>0</v>
      </c>
      <c r="BF221" s="155">
        <f>IF(N221="znížená",J221,0)</f>
        <v>0</v>
      </c>
      <c r="BG221" s="155">
        <f>IF(N221="zákl. prenesená",J221,0)</f>
        <v>0</v>
      </c>
      <c r="BH221" s="155">
        <f>IF(N221="zníž. prenesená",J221,0)</f>
        <v>0</v>
      </c>
      <c r="BI221" s="155">
        <f>IF(N221="nulová",J221,0)</f>
        <v>0</v>
      </c>
      <c r="BJ221" s="17" t="s">
        <v>79</v>
      </c>
      <c r="BK221" s="155">
        <f>ROUND(I221*H221,2)</f>
        <v>0</v>
      </c>
      <c r="BL221" s="17" t="s">
        <v>125</v>
      </c>
      <c r="BM221" s="154" t="s">
        <v>258</v>
      </c>
    </row>
    <row r="222" spans="1:65" s="2" customFormat="1" ht="33" customHeight="1" x14ac:dyDescent="0.2">
      <c r="A222" s="29"/>
      <c r="B222" s="144"/>
      <c r="C222" s="145" t="s">
        <v>259</v>
      </c>
      <c r="D222" s="145" t="s">
        <v>121</v>
      </c>
      <c r="E222" s="146" t="s">
        <v>260</v>
      </c>
      <c r="F222" s="147" t="s">
        <v>261</v>
      </c>
      <c r="G222" s="148" t="s">
        <v>182</v>
      </c>
      <c r="H222" s="192">
        <v>7.92</v>
      </c>
      <c r="I222" s="192"/>
      <c r="J222" s="192">
        <f>SUM(I222*H222)</f>
        <v>0</v>
      </c>
      <c r="K222" s="149"/>
      <c r="L222" s="30"/>
      <c r="M222" s="150" t="s">
        <v>1</v>
      </c>
      <c r="N222" s="151" t="s">
        <v>35</v>
      </c>
      <c r="O222" s="152">
        <v>0</v>
      </c>
      <c r="P222" s="152">
        <f>O222*H222</f>
        <v>0</v>
      </c>
      <c r="Q222" s="152">
        <v>0</v>
      </c>
      <c r="R222" s="152">
        <f>Q222*H222</f>
        <v>0</v>
      </c>
      <c r="S222" s="152">
        <v>0</v>
      </c>
      <c r="T222" s="153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4" t="s">
        <v>125</v>
      </c>
      <c r="AT222" s="154" t="s">
        <v>121</v>
      </c>
      <c r="AU222" s="154" t="s">
        <v>79</v>
      </c>
      <c r="AY222" s="17" t="s">
        <v>118</v>
      </c>
      <c r="BE222" s="155">
        <f>IF(N222="základná",J222,0)</f>
        <v>0</v>
      </c>
      <c r="BF222" s="155">
        <f>IF(N222="znížená",J222,0)</f>
        <v>0</v>
      </c>
      <c r="BG222" s="155">
        <f>IF(N222="zákl. prenesená",J222,0)</f>
        <v>0</v>
      </c>
      <c r="BH222" s="155">
        <f>IF(N222="zníž. prenesená",J222,0)</f>
        <v>0</v>
      </c>
      <c r="BI222" s="155">
        <f>IF(N222="nulová",J222,0)</f>
        <v>0</v>
      </c>
      <c r="BJ222" s="17" t="s">
        <v>79</v>
      </c>
      <c r="BK222" s="155">
        <f>ROUND(I222*H222,2)</f>
        <v>0</v>
      </c>
      <c r="BL222" s="17" t="s">
        <v>125</v>
      </c>
      <c r="BM222" s="154" t="s">
        <v>226</v>
      </c>
    </row>
    <row r="223" spans="1:65" s="15" customFormat="1" x14ac:dyDescent="0.2">
      <c r="B223" s="169"/>
      <c r="D223" s="157" t="s">
        <v>126</v>
      </c>
      <c r="E223" s="170" t="s">
        <v>1</v>
      </c>
      <c r="F223" s="171" t="s">
        <v>262</v>
      </c>
      <c r="H223" s="195" t="s">
        <v>1</v>
      </c>
      <c r="I223" s="196"/>
      <c r="J223" s="196"/>
      <c r="L223" s="169"/>
      <c r="M223" s="172"/>
      <c r="N223" s="173"/>
      <c r="O223" s="173"/>
      <c r="P223" s="173"/>
      <c r="Q223" s="173"/>
      <c r="R223" s="173"/>
      <c r="S223" s="173"/>
      <c r="T223" s="174"/>
      <c r="AT223" s="170" t="s">
        <v>126</v>
      </c>
      <c r="AU223" s="170" t="s">
        <v>79</v>
      </c>
      <c r="AV223" s="15" t="s">
        <v>75</v>
      </c>
      <c r="AW223" s="15" t="s">
        <v>26</v>
      </c>
      <c r="AX223" s="15" t="s">
        <v>69</v>
      </c>
      <c r="AY223" s="170" t="s">
        <v>118</v>
      </c>
    </row>
    <row r="224" spans="1:65" s="13" customFormat="1" x14ac:dyDescent="0.2">
      <c r="B224" s="156"/>
      <c r="D224" s="157" t="s">
        <v>126</v>
      </c>
      <c r="E224" s="158" t="s">
        <v>1</v>
      </c>
      <c r="F224" s="159" t="s">
        <v>263</v>
      </c>
      <c r="H224" s="193">
        <v>7.4630000000000001</v>
      </c>
      <c r="I224" s="193"/>
      <c r="J224" s="193"/>
      <c r="L224" s="156"/>
      <c r="M224" s="160"/>
      <c r="N224" s="161"/>
      <c r="O224" s="161"/>
      <c r="P224" s="161"/>
      <c r="Q224" s="161"/>
      <c r="R224" s="161"/>
      <c r="S224" s="161"/>
      <c r="T224" s="162"/>
      <c r="AT224" s="158" t="s">
        <v>126</v>
      </c>
      <c r="AU224" s="158" t="s">
        <v>79</v>
      </c>
      <c r="AV224" s="13" t="s">
        <v>79</v>
      </c>
      <c r="AW224" s="13" t="s">
        <v>26</v>
      </c>
      <c r="AX224" s="13" t="s">
        <v>69</v>
      </c>
      <c r="AY224" s="158" t="s">
        <v>118</v>
      </c>
    </row>
    <row r="225" spans="1:65" s="15" customFormat="1" x14ac:dyDescent="0.2">
      <c r="B225" s="169"/>
      <c r="D225" s="157" t="s">
        <v>126</v>
      </c>
      <c r="E225" s="170" t="s">
        <v>1</v>
      </c>
      <c r="F225" s="171" t="s">
        <v>264</v>
      </c>
      <c r="H225" s="195" t="s">
        <v>1</v>
      </c>
      <c r="I225" s="196"/>
      <c r="J225" s="196"/>
      <c r="L225" s="169"/>
      <c r="M225" s="172"/>
      <c r="N225" s="173"/>
      <c r="O225" s="173"/>
      <c r="P225" s="173"/>
      <c r="Q225" s="173"/>
      <c r="R225" s="173"/>
      <c r="S225" s="173"/>
      <c r="T225" s="174"/>
      <c r="AT225" s="170" t="s">
        <v>126</v>
      </c>
      <c r="AU225" s="170" t="s">
        <v>79</v>
      </c>
      <c r="AV225" s="15" t="s">
        <v>75</v>
      </c>
      <c r="AW225" s="15" t="s">
        <v>26</v>
      </c>
      <c r="AX225" s="15" t="s">
        <v>69</v>
      </c>
      <c r="AY225" s="170" t="s">
        <v>118</v>
      </c>
    </row>
    <row r="226" spans="1:65" s="13" customFormat="1" x14ac:dyDescent="0.2">
      <c r="B226" s="156"/>
      <c r="D226" s="157" t="s">
        <v>126</v>
      </c>
      <c r="E226" s="158" t="s">
        <v>1</v>
      </c>
      <c r="F226" s="159" t="s">
        <v>265</v>
      </c>
      <c r="H226" s="193">
        <v>0.318</v>
      </c>
      <c r="I226" s="193"/>
      <c r="J226" s="193"/>
      <c r="L226" s="156"/>
      <c r="M226" s="160"/>
      <c r="N226" s="161"/>
      <c r="O226" s="161"/>
      <c r="P226" s="161"/>
      <c r="Q226" s="161"/>
      <c r="R226" s="161"/>
      <c r="S226" s="161"/>
      <c r="T226" s="162"/>
      <c r="AT226" s="158" t="s">
        <v>126</v>
      </c>
      <c r="AU226" s="158" t="s">
        <v>79</v>
      </c>
      <c r="AV226" s="13" t="s">
        <v>79</v>
      </c>
      <c r="AW226" s="13" t="s">
        <v>26</v>
      </c>
      <c r="AX226" s="13" t="s">
        <v>69</v>
      </c>
      <c r="AY226" s="158" t="s">
        <v>118</v>
      </c>
    </row>
    <row r="227" spans="1:65" s="15" customFormat="1" x14ac:dyDescent="0.2">
      <c r="B227" s="169"/>
      <c r="D227" s="157" t="s">
        <v>126</v>
      </c>
      <c r="E227" s="170" t="s">
        <v>1</v>
      </c>
      <c r="F227" s="171" t="s">
        <v>266</v>
      </c>
      <c r="H227" s="195" t="s">
        <v>1</v>
      </c>
      <c r="I227" s="196"/>
      <c r="J227" s="196"/>
      <c r="L227" s="169"/>
      <c r="M227" s="172"/>
      <c r="N227" s="173"/>
      <c r="O227" s="173"/>
      <c r="P227" s="173"/>
      <c r="Q227" s="173"/>
      <c r="R227" s="173"/>
      <c r="S227" s="173"/>
      <c r="T227" s="174"/>
      <c r="AT227" s="170" t="s">
        <v>126</v>
      </c>
      <c r="AU227" s="170" t="s">
        <v>79</v>
      </c>
      <c r="AV227" s="15" t="s">
        <v>75</v>
      </c>
      <c r="AW227" s="15" t="s">
        <v>26</v>
      </c>
      <c r="AX227" s="15" t="s">
        <v>69</v>
      </c>
      <c r="AY227" s="170" t="s">
        <v>118</v>
      </c>
    </row>
    <row r="228" spans="1:65" s="13" customFormat="1" x14ac:dyDescent="0.2">
      <c r="B228" s="156"/>
      <c r="D228" s="157" t="s">
        <v>126</v>
      </c>
      <c r="E228" s="158" t="s">
        <v>1</v>
      </c>
      <c r="F228" s="159" t="s">
        <v>267</v>
      </c>
      <c r="H228" s="193">
        <v>0.14000000000000001</v>
      </c>
      <c r="I228" s="193"/>
      <c r="J228" s="193"/>
      <c r="L228" s="156"/>
      <c r="M228" s="160"/>
      <c r="N228" s="161"/>
      <c r="O228" s="161"/>
      <c r="P228" s="161"/>
      <c r="Q228" s="161"/>
      <c r="R228" s="161"/>
      <c r="S228" s="161"/>
      <c r="T228" s="162"/>
      <c r="AT228" s="158" t="s">
        <v>126</v>
      </c>
      <c r="AU228" s="158" t="s">
        <v>79</v>
      </c>
      <c r="AV228" s="13" t="s">
        <v>79</v>
      </c>
      <c r="AW228" s="13" t="s">
        <v>26</v>
      </c>
      <c r="AX228" s="13" t="s">
        <v>69</v>
      </c>
      <c r="AY228" s="158" t="s">
        <v>118</v>
      </c>
    </row>
    <row r="229" spans="1:65" s="14" customFormat="1" x14ac:dyDescent="0.2">
      <c r="B229" s="163"/>
      <c r="D229" s="157" t="s">
        <v>126</v>
      </c>
      <c r="E229" s="164" t="s">
        <v>1</v>
      </c>
      <c r="F229" s="165" t="s">
        <v>128</v>
      </c>
      <c r="H229" s="194">
        <v>7.9209999999999994</v>
      </c>
      <c r="I229" s="194"/>
      <c r="J229" s="194"/>
      <c r="L229" s="163"/>
      <c r="M229" s="166"/>
      <c r="N229" s="167"/>
      <c r="O229" s="167"/>
      <c r="P229" s="167"/>
      <c r="Q229" s="167"/>
      <c r="R229" s="167"/>
      <c r="S229" s="167"/>
      <c r="T229" s="168"/>
      <c r="AT229" s="164" t="s">
        <v>126</v>
      </c>
      <c r="AU229" s="164" t="s">
        <v>79</v>
      </c>
      <c r="AV229" s="14" t="s">
        <v>125</v>
      </c>
      <c r="AW229" s="14" t="s">
        <v>26</v>
      </c>
      <c r="AX229" s="14" t="s">
        <v>75</v>
      </c>
      <c r="AY229" s="164" t="s">
        <v>118</v>
      </c>
    </row>
    <row r="230" spans="1:65" s="2" customFormat="1" ht="24.2" customHeight="1" x14ac:dyDescent="0.2">
      <c r="A230" s="29"/>
      <c r="B230" s="144"/>
      <c r="C230" s="145" t="s">
        <v>268</v>
      </c>
      <c r="D230" s="145" t="s">
        <v>121</v>
      </c>
      <c r="E230" s="146" t="s">
        <v>269</v>
      </c>
      <c r="F230" s="147" t="s">
        <v>270</v>
      </c>
      <c r="G230" s="148" t="s">
        <v>124</v>
      </c>
      <c r="H230" s="192">
        <v>10.38</v>
      </c>
      <c r="I230" s="192"/>
      <c r="J230" s="192">
        <f>SUM(I230*H230)</f>
        <v>0</v>
      </c>
      <c r="K230" s="149"/>
      <c r="L230" s="30"/>
      <c r="M230" s="150" t="s">
        <v>1</v>
      </c>
      <c r="N230" s="151" t="s">
        <v>35</v>
      </c>
      <c r="O230" s="152">
        <v>0</v>
      </c>
      <c r="P230" s="152">
        <f>O230*H230</f>
        <v>0</v>
      </c>
      <c r="Q230" s="152">
        <v>0</v>
      </c>
      <c r="R230" s="152">
        <f>Q230*H230</f>
        <v>0</v>
      </c>
      <c r="S230" s="152">
        <v>0</v>
      </c>
      <c r="T230" s="153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4" t="s">
        <v>125</v>
      </c>
      <c r="AT230" s="154" t="s">
        <v>121</v>
      </c>
      <c r="AU230" s="154" t="s">
        <v>79</v>
      </c>
      <c r="AY230" s="17" t="s">
        <v>118</v>
      </c>
      <c r="BE230" s="155">
        <f>IF(N230="základná",J230,0)</f>
        <v>0</v>
      </c>
      <c r="BF230" s="155">
        <f>IF(N230="znížená",J230,0)</f>
        <v>0</v>
      </c>
      <c r="BG230" s="155">
        <f>IF(N230="zákl. prenesená",J230,0)</f>
        <v>0</v>
      </c>
      <c r="BH230" s="155">
        <f>IF(N230="zníž. prenesená",J230,0)</f>
        <v>0</v>
      </c>
      <c r="BI230" s="155">
        <f>IF(N230="nulová",J230,0)</f>
        <v>0</v>
      </c>
      <c r="BJ230" s="17" t="s">
        <v>79</v>
      </c>
      <c r="BK230" s="155">
        <f>ROUND(I230*H230,2)</f>
        <v>0</v>
      </c>
      <c r="BL230" s="17" t="s">
        <v>125</v>
      </c>
      <c r="BM230" s="154" t="s">
        <v>271</v>
      </c>
    </row>
    <row r="231" spans="1:65" s="15" customFormat="1" x14ac:dyDescent="0.2">
      <c r="B231" s="169"/>
      <c r="D231" s="157" t="s">
        <v>126</v>
      </c>
      <c r="E231" s="170" t="s">
        <v>1</v>
      </c>
      <c r="F231" s="171" t="s">
        <v>272</v>
      </c>
      <c r="H231" s="195" t="s">
        <v>1</v>
      </c>
      <c r="I231" s="196"/>
      <c r="J231" s="196"/>
      <c r="L231" s="169"/>
      <c r="M231" s="172"/>
      <c r="N231" s="173"/>
      <c r="O231" s="173"/>
      <c r="P231" s="173"/>
      <c r="Q231" s="173"/>
      <c r="R231" s="173"/>
      <c r="S231" s="173"/>
      <c r="T231" s="174"/>
      <c r="AT231" s="170" t="s">
        <v>126</v>
      </c>
      <c r="AU231" s="170" t="s">
        <v>79</v>
      </c>
      <c r="AV231" s="15" t="s">
        <v>75</v>
      </c>
      <c r="AW231" s="15" t="s">
        <v>26</v>
      </c>
      <c r="AX231" s="15" t="s">
        <v>69</v>
      </c>
      <c r="AY231" s="170" t="s">
        <v>118</v>
      </c>
    </row>
    <row r="232" spans="1:65" s="13" customFormat="1" x14ac:dyDescent="0.2">
      <c r="B232" s="156"/>
      <c r="D232" s="157" t="s">
        <v>126</v>
      </c>
      <c r="E232" s="158" t="s">
        <v>1</v>
      </c>
      <c r="F232" s="159" t="s">
        <v>273</v>
      </c>
      <c r="H232" s="193">
        <v>4.3310000000000004</v>
      </c>
      <c r="I232" s="193"/>
      <c r="J232" s="193"/>
      <c r="L232" s="156"/>
      <c r="M232" s="160"/>
      <c r="N232" s="161"/>
      <c r="O232" s="161"/>
      <c r="P232" s="161"/>
      <c r="Q232" s="161"/>
      <c r="R232" s="161"/>
      <c r="S232" s="161"/>
      <c r="T232" s="162"/>
      <c r="AT232" s="158" t="s">
        <v>126</v>
      </c>
      <c r="AU232" s="158" t="s">
        <v>79</v>
      </c>
      <c r="AV232" s="13" t="s">
        <v>79</v>
      </c>
      <c r="AW232" s="13" t="s">
        <v>26</v>
      </c>
      <c r="AX232" s="13" t="s">
        <v>69</v>
      </c>
      <c r="AY232" s="158" t="s">
        <v>118</v>
      </c>
    </row>
    <row r="233" spans="1:65" s="13" customFormat="1" x14ac:dyDescent="0.2">
      <c r="B233" s="156"/>
      <c r="D233" s="157" t="s">
        <v>126</v>
      </c>
      <c r="E233" s="158" t="s">
        <v>1</v>
      </c>
      <c r="F233" s="159" t="s">
        <v>274</v>
      </c>
      <c r="H233" s="193">
        <v>6.048</v>
      </c>
      <c r="I233" s="193"/>
      <c r="J233" s="193"/>
      <c r="L233" s="156"/>
      <c r="M233" s="160"/>
      <c r="N233" s="161"/>
      <c r="O233" s="161"/>
      <c r="P233" s="161"/>
      <c r="Q233" s="161"/>
      <c r="R233" s="161"/>
      <c r="S233" s="161"/>
      <c r="T233" s="162"/>
      <c r="AT233" s="158" t="s">
        <v>126</v>
      </c>
      <c r="AU233" s="158" t="s">
        <v>79</v>
      </c>
      <c r="AV233" s="13" t="s">
        <v>79</v>
      </c>
      <c r="AW233" s="13" t="s">
        <v>26</v>
      </c>
      <c r="AX233" s="13" t="s">
        <v>69</v>
      </c>
      <c r="AY233" s="158" t="s">
        <v>118</v>
      </c>
    </row>
    <row r="234" spans="1:65" s="14" customFormat="1" x14ac:dyDescent="0.2">
      <c r="B234" s="163"/>
      <c r="D234" s="157" t="s">
        <v>126</v>
      </c>
      <c r="E234" s="164" t="s">
        <v>1</v>
      </c>
      <c r="F234" s="165" t="s">
        <v>128</v>
      </c>
      <c r="H234" s="194">
        <v>10.379000000000001</v>
      </c>
      <c r="I234" s="194"/>
      <c r="J234" s="194"/>
      <c r="L234" s="163"/>
      <c r="M234" s="166"/>
      <c r="N234" s="167"/>
      <c r="O234" s="167"/>
      <c r="P234" s="167"/>
      <c r="Q234" s="167"/>
      <c r="R234" s="167"/>
      <c r="S234" s="167"/>
      <c r="T234" s="168"/>
      <c r="AT234" s="164" t="s">
        <v>126</v>
      </c>
      <c r="AU234" s="164" t="s">
        <v>79</v>
      </c>
      <c r="AV234" s="14" t="s">
        <v>125</v>
      </c>
      <c r="AW234" s="14" t="s">
        <v>26</v>
      </c>
      <c r="AX234" s="14" t="s">
        <v>75</v>
      </c>
      <c r="AY234" s="164" t="s">
        <v>118</v>
      </c>
    </row>
    <row r="235" spans="1:65" s="2" customFormat="1" ht="21.75" customHeight="1" x14ac:dyDescent="0.2">
      <c r="A235" s="29"/>
      <c r="B235" s="144"/>
      <c r="C235" s="145" t="s">
        <v>275</v>
      </c>
      <c r="D235" s="145" t="s">
        <v>121</v>
      </c>
      <c r="E235" s="146" t="s">
        <v>276</v>
      </c>
      <c r="F235" s="147" t="s">
        <v>277</v>
      </c>
      <c r="G235" s="148" t="s">
        <v>175</v>
      </c>
      <c r="H235" s="192">
        <v>32.01</v>
      </c>
      <c r="I235" s="192"/>
      <c r="J235" s="192">
        <f>SUM(I235*H235)</f>
        <v>0</v>
      </c>
      <c r="K235" s="149"/>
      <c r="L235" s="30"/>
      <c r="M235" s="150" t="s">
        <v>1</v>
      </c>
      <c r="N235" s="151" t="s">
        <v>35</v>
      </c>
      <c r="O235" s="152">
        <v>0</v>
      </c>
      <c r="P235" s="152">
        <f>O235*H235</f>
        <v>0</v>
      </c>
      <c r="Q235" s="152">
        <v>0</v>
      </c>
      <c r="R235" s="152">
        <f>Q235*H235</f>
        <v>0</v>
      </c>
      <c r="S235" s="152">
        <v>0</v>
      </c>
      <c r="T235" s="153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4" t="s">
        <v>125</v>
      </c>
      <c r="AT235" s="154" t="s">
        <v>121</v>
      </c>
      <c r="AU235" s="154" t="s">
        <v>79</v>
      </c>
      <c r="AY235" s="17" t="s">
        <v>118</v>
      </c>
      <c r="BE235" s="155">
        <f>IF(N235="základná",J235,0)</f>
        <v>0</v>
      </c>
      <c r="BF235" s="155">
        <f>IF(N235="znížená",J235,0)</f>
        <v>0</v>
      </c>
      <c r="BG235" s="155">
        <f>IF(N235="zákl. prenesená",J235,0)</f>
        <v>0</v>
      </c>
      <c r="BH235" s="155">
        <f>IF(N235="zníž. prenesená",J235,0)</f>
        <v>0</v>
      </c>
      <c r="BI235" s="155">
        <f>IF(N235="nulová",J235,0)</f>
        <v>0</v>
      </c>
      <c r="BJ235" s="17" t="s">
        <v>79</v>
      </c>
      <c r="BK235" s="155">
        <f>ROUND(I235*H235,2)</f>
        <v>0</v>
      </c>
      <c r="BL235" s="17" t="s">
        <v>125</v>
      </c>
      <c r="BM235" s="154" t="s">
        <v>259</v>
      </c>
    </row>
    <row r="236" spans="1:65" s="15" customFormat="1" x14ac:dyDescent="0.2">
      <c r="B236" s="169"/>
      <c r="D236" s="157" t="s">
        <v>126</v>
      </c>
      <c r="E236" s="170" t="s">
        <v>1</v>
      </c>
      <c r="F236" s="171" t="s">
        <v>278</v>
      </c>
      <c r="H236" s="195" t="s">
        <v>1</v>
      </c>
      <c r="I236" s="196"/>
      <c r="J236" s="196"/>
      <c r="L236" s="169"/>
      <c r="M236" s="172"/>
      <c r="N236" s="173"/>
      <c r="O236" s="173"/>
      <c r="P236" s="173"/>
      <c r="Q236" s="173"/>
      <c r="R236" s="173"/>
      <c r="S236" s="173"/>
      <c r="T236" s="174"/>
      <c r="AT236" s="170" t="s">
        <v>126</v>
      </c>
      <c r="AU236" s="170" t="s">
        <v>79</v>
      </c>
      <c r="AV236" s="15" t="s">
        <v>75</v>
      </c>
      <c r="AW236" s="15" t="s">
        <v>26</v>
      </c>
      <c r="AX236" s="15" t="s">
        <v>69</v>
      </c>
      <c r="AY236" s="170" t="s">
        <v>118</v>
      </c>
    </row>
    <row r="237" spans="1:65" s="13" customFormat="1" x14ac:dyDescent="0.2">
      <c r="B237" s="156"/>
      <c r="D237" s="157" t="s">
        <v>126</v>
      </c>
      <c r="E237" s="158" t="s">
        <v>1</v>
      </c>
      <c r="F237" s="159" t="s">
        <v>279</v>
      </c>
      <c r="H237" s="193">
        <v>12.65</v>
      </c>
      <c r="I237" s="193"/>
      <c r="J237" s="193"/>
      <c r="L237" s="156"/>
      <c r="M237" s="160"/>
      <c r="N237" s="161"/>
      <c r="O237" s="161"/>
      <c r="P237" s="161"/>
      <c r="Q237" s="161"/>
      <c r="R237" s="161"/>
      <c r="S237" s="161"/>
      <c r="T237" s="162"/>
      <c r="AT237" s="158" t="s">
        <v>126</v>
      </c>
      <c r="AU237" s="158" t="s">
        <v>79</v>
      </c>
      <c r="AV237" s="13" t="s">
        <v>79</v>
      </c>
      <c r="AW237" s="13" t="s">
        <v>26</v>
      </c>
      <c r="AX237" s="13" t="s">
        <v>69</v>
      </c>
      <c r="AY237" s="158" t="s">
        <v>118</v>
      </c>
    </row>
    <row r="238" spans="1:65" s="13" customFormat="1" x14ac:dyDescent="0.2">
      <c r="B238" s="156"/>
      <c r="D238" s="157" t="s">
        <v>126</v>
      </c>
      <c r="E238" s="158" t="s">
        <v>1</v>
      </c>
      <c r="F238" s="159" t="s">
        <v>280</v>
      </c>
      <c r="H238" s="193">
        <v>19.36</v>
      </c>
      <c r="I238" s="193"/>
      <c r="J238" s="193"/>
      <c r="L238" s="156"/>
      <c r="M238" s="160"/>
      <c r="N238" s="161"/>
      <c r="O238" s="161"/>
      <c r="P238" s="161"/>
      <c r="Q238" s="161"/>
      <c r="R238" s="161"/>
      <c r="S238" s="161"/>
      <c r="T238" s="162"/>
      <c r="AT238" s="158" t="s">
        <v>126</v>
      </c>
      <c r="AU238" s="158" t="s">
        <v>79</v>
      </c>
      <c r="AV238" s="13" t="s">
        <v>79</v>
      </c>
      <c r="AW238" s="13" t="s">
        <v>26</v>
      </c>
      <c r="AX238" s="13" t="s">
        <v>69</v>
      </c>
      <c r="AY238" s="158" t="s">
        <v>118</v>
      </c>
    </row>
    <row r="239" spans="1:65" s="14" customFormat="1" x14ac:dyDescent="0.2">
      <c r="B239" s="163"/>
      <c r="D239" s="157" t="s">
        <v>126</v>
      </c>
      <c r="E239" s="164" t="s">
        <v>1</v>
      </c>
      <c r="F239" s="165" t="s">
        <v>128</v>
      </c>
      <c r="H239" s="194">
        <v>32.01</v>
      </c>
      <c r="I239" s="194"/>
      <c r="J239" s="194"/>
      <c r="L239" s="163"/>
      <c r="M239" s="166"/>
      <c r="N239" s="167"/>
      <c r="O239" s="167"/>
      <c r="P239" s="167"/>
      <c r="Q239" s="167"/>
      <c r="R239" s="167"/>
      <c r="S239" s="167"/>
      <c r="T239" s="168"/>
      <c r="AT239" s="164" t="s">
        <v>126</v>
      </c>
      <c r="AU239" s="164" t="s">
        <v>79</v>
      </c>
      <c r="AV239" s="14" t="s">
        <v>125</v>
      </c>
      <c r="AW239" s="14" t="s">
        <v>26</v>
      </c>
      <c r="AX239" s="14" t="s">
        <v>75</v>
      </c>
      <c r="AY239" s="164" t="s">
        <v>118</v>
      </c>
    </row>
    <row r="240" spans="1:65" s="2" customFormat="1" ht="21.75" customHeight="1" x14ac:dyDescent="0.2">
      <c r="A240" s="29"/>
      <c r="B240" s="144"/>
      <c r="C240" s="145" t="s">
        <v>281</v>
      </c>
      <c r="D240" s="145" t="s">
        <v>121</v>
      </c>
      <c r="E240" s="146" t="s">
        <v>282</v>
      </c>
      <c r="F240" s="147" t="s">
        <v>283</v>
      </c>
      <c r="G240" s="148" t="s">
        <v>175</v>
      </c>
      <c r="H240" s="192">
        <v>32.01</v>
      </c>
      <c r="I240" s="192"/>
      <c r="J240" s="192">
        <f>SUM(I240*H240)</f>
        <v>0</v>
      </c>
      <c r="K240" s="149"/>
      <c r="L240" s="30"/>
      <c r="M240" s="150" t="s">
        <v>1</v>
      </c>
      <c r="N240" s="151" t="s">
        <v>35</v>
      </c>
      <c r="O240" s="152">
        <v>0</v>
      </c>
      <c r="P240" s="152">
        <f>O240*H240</f>
        <v>0</v>
      </c>
      <c r="Q240" s="152">
        <v>0</v>
      </c>
      <c r="R240" s="152">
        <f>Q240*H240</f>
        <v>0</v>
      </c>
      <c r="S240" s="152">
        <v>0</v>
      </c>
      <c r="T240" s="153">
        <f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4" t="s">
        <v>125</v>
      </c>
      <c r="AT240" s="154" t="s">
        <v>121</v>
      </c>
      <c r="AU240" s="154" t="s">
        <v>79</v>
      </c>
      <c r="AY240" s="17" t="s">
        <v>118</v>
      </c>
      <c r="BE240" s="155">
        <f>IF(N240="základná",J240,0)</f>
        <v>0</v>
      </c>
      <c r="BF240" s="155">
        <f>IF(N240="znížená",J240,0)</f>
        <v>0</v>
      </c>
      <c r="BG240" s="155">
        <f>IF(N240="zákl. prenesená",J240,0)</f>
        <v>0</v>
      </c>
      <c r="BH240" s="155">
        <f>IF(N240="zníž. prenesená",J240,0)</f>
        <v>0</v>
      </c>
      <c r="BI240" s="155">
        <f>IF(N240="nulová",J240,0)</f>
        <v>0</v>
      </c>
      <c r="BJ240" s="17" t="s">
        <v>79</v>
      </c>
      <c r="BK240" s="155">
        <f>ROUND(I240*H240,2)</f>
        <v>0</v>
      </c>
      <c r="BL240" s="17" t="s">
        <v>125</v>
      </c>
      <c r="BM240" s="154" t="s">
        <v>275</v>
      </c>
    </row>
    <row r="241" spans="1:65" s="2" customFormat="1" ht="16.5" customHeight="1" x14ac:dyDescent="0.2">
      <c r="A241" s="29"/>
      <c r="B241" s="144"/>
      <c r="C241" s="145" t="s">
        <v>284</v>
      </c>
      <c r="D241" s="145" t="s">
        <v>121</v>
      </c>
      <c r="E241" s="146" t="s">
        <v>285</v>
      </c>
      <c r="F241" s="147" t="s">
        <v>286</v>
      </c>
      <c r="G241" s="148" t="s">
        <v>124</v>
      </c>
      <c r="H241" s="192">
        <v>2.64</v>
      </c>
      <c r="I241" s="192"/>
      <c r="J241" s="192">
        <f>SUM(I241*H241)</f>
        <v>0</v>
      </c>
      <c r="K241" s="149"/>
      <c r="L241" s="30"/>
      <c r="M241" s="150" t="s">
        <v>1</v>
      </c>
      <c r="N241" s="151" t="s">
        <v>35</v>
      </c>
      <c r="O241" s="152">
        <v>0</v>
      </c>
      <c r="P241" s="152">
        <f>O241*H241</f>
        <v>0</v>
      </c>
      <c r="Q241" s="152">
        <v>0</v>
      </c>
      <c r="R241" s="152">
        <f>Q241*H241</f>
        <v>0</v>
      </c>
      <c r="S241" s="152">
        <v>0</v>
      </c>
      <c r="T241" s="153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4" t="s">
        <v>125</v>
      </c>
      <c r="AT241" s="154" t="s">
        <v>121</v>
      </c>
      <c r="AU241" s="154" t="s">
        <v>79</v>
      </c>
      <c r="AY241" s="17" t="s">
        <v>118</v>
      </c>
      <c r="BE241" s="155">
        <f>IF(N241="základná",J241,0)</f>
        <v>0</v>
      </c>
      <c r="BF241" s="155">
        <f>IF(N241="znížená",J241,0)</f>
        <v>0</v>
      </c>
      <c r="BG241" s="155">
        <f>IF(N241="zákl. prenesená",J241,0)</f>
        <v>0</v>
      </c>
      <c r="BH241" s="155">
        <f>IF(N241="zníž. prenesená",J241,0)</f>
        <v>0</v>
      </c>
      <c r="BI241" s="155">
        <f>IF(N241="nulová",J241,0)</f>
        <v>0</v>
      </c>
      <c r="BJ241" s="17" t="s">
        <v>79</v>
      </c>
      <c r="BK241" s="155">
        <f>ROUND(I241*H241,2)</f>
        <v>0</v>
      </c>
      <c r="BL241" s="17" t="s">
        <v>125</v>
      </c>
      <c r="BM241" s="154" t="s">
        <v>287</v>
      </c>
    </row>
    <row r="242" spans="1:65" s="15" customFormat="1" x14ac:dyDescent="0.2">
      <c r="B242" s="169"/>
      <c r="D242" s="157" t="s">
        <v>126</v>
      </c>
      <c r="E242" s="170" t="s">
        <v>1</v>
      </c>
      <c r="F242" s="171" t="s">
        <v>288</v>
      </c>
      <c r="H242" s="195" t="s">
        <v>1</v>
      </c>
      <c r="I242" s="196"/>
      <c r="J242" s="196"/>
      <c r="L242" s="169"/>
      <c r="M242" s="172"/>
      <c r="N242" s="173"/>
      <c r="O242" s="173"/>
      <c r="P242" s="173"/>
      <c r="Q242" s="173"/>
      <c r="R242" s="173"/>
      <c r="S242" s="173"/>
      <c r="T242" s="174"/>
      <c r="AT242" s="170" t="s">
        <v>126</v>
      </c>
      <c r="AU242" s="170" t="s">
        <v>79</v>
      </c>
      <c r="AV242" s="15" t="s">
        <v>75</v>
      </c>
      <c r="AW242" s="15" t="s">
        <v>26</v>
      </c>
      <c r="AX242" s="15" t="s">
        <v>69</v>
      </c>
      <c r="AY242" s="170" t="s">
        <v>118</v>
      </c>
    </row>
    <row r="243" spans="1:65" s="13" customFormat="1" x14ac:dyDescent="0.2">
      <c r="B243" s="156"/>
      <c r="D243" s="157" t="s">
        <v>126</v>
      </c>
      <c r="E243" s="158" t="s">
        <v>1</v>
      </c>
      <c r="F243" s="159" t="s">
        <v>289</v>
      </c>
      <c r="H243" s="193">
        <v>0.28199999999999997</v>
      </c>
      <c r="I243" s="193"/>
      <c r="J243" s="193"/>
      <c r="L243" s="156"/>
      <c r="M243" s="160"/>
      <c r="N243" s="161"/>
      <c r="O243" s="161"/>
      <c r="P243" s="161"/>
      <c r="Q243" s="161"/>
      <c r="R243" s="161"/>
      <c r="S243" s="161"/>
      <c r="T243" s="162"/>
      <c r="AT243" s="158" t="s">
        <v>126</v>
      </c>
      <c r="AU243" s="158" t="s">
        <v>79</v>
      </c>
      <c r="AV243" s="13" t="s">
        <v>79</v>
      </c>
      <c r="AW243" s="13" t="s">
        <v>26</v>
      </c>
      <c r="AX243" s="13" t="s">
        <v>69</v>
      </c>
      <c r="AY243" s="158" t="s">
        <v>118</v>
      </c>
    </row>
    <row r="244" spans="1:65" s="15" customFormat="1" x14ac:dyDescent="0.2">
      <c r="B244" s="169"/>
      <c r="D244" s="157" t="s">
        <v>126</v>
      </c>
      <c r="E244" s="170" t="s">
        <v>1</v>
      </c>
      <c r="F244" s="171" t="s">
        <v>140</v>
      </c>
      <c r="H244" s="195" t="s">
        <v>1</v>
      </c>
      <c r="I244" s="196"/>
      <c r="J244" s="196"/>
      <c r="L244" s="169"/>
      <c r="M244" s="172"/>
      <c r="N244" s="173"/>
      <c r="O244" s="173"/>
      <c r="P244" s="173"/>
      <c r="Q244" s="173"/>
      <c r="R244" s="173"/>
      <c r="S244" s="173"/>
      <c r="T244" s="174"/>
      <c r="AT244" s="170" t="s">
        <v>126</v>
      </c>
      <c r="AU244" s="170" t="s">
        <v>79</v>
      </c>
      <c r="AV244" s="15" t="s">
        <v>75</v>
      </c>
      <c r="AW244" s="15" t="s">
        <v>26</v>
      </c>
      <c r="AX244" s="15" t="s">
        <v>69</v>
      </c>
      <c r="AY244" s="170" t="s">
        <v>118</v>
      </c>
    </row>
    <row r="245" spans="1:65" s="13" customFormat="1" x14ac:dyDescent="0.2">
      <c r="B245" s="156"/>
      <c r="D245" s="157" t="s">
        <v>126</v>
      </c>
      <c r="E245" s="158" t="s">
        <v>1</v>
      </c>
      <c r="F245" s="159" t="s">
        <v>290</v>
      </c>
      <c r="H245" s="193">
        <v>1.5089999999999999</v>
      </c>
      <c r="I245" s="193"/>
      <c r="J245" s="193"/>
      <c r="L245" s="156"/>
      <c r="M245" s="160"/>
      <c r="N245" s="161"/>
      <c r="O245" s="161"/>
      <c r="P245" s="161"/>
      <c r="Q245" s="161"/>
      <c r="R245" s="161"/>
      <c r="S245" s="161"/>
      <c r="T245" s="162"/>
      <c r="AT245" s="158" t="s">
        <v>126</v>
      </c>
      <c r="AU245" s="158" t="s">
        <v>79</v>
      </c>
      <c r="AV245" s="13" t="s">
        <v>79</v>
      </c>
      <c r="AW245" s="13" t="s">
        <v>26</v>
      </c>
      <c r="AX245" s="13" t="s">
        <v>69</v>
      </c>
      <c r="AY245" s="158" t="s">
        <v>118</v>
      </c>
    </row>
    <row r="246" spans="1:65" s="15" customFormat="1" x14ac:dyDescent="0.2">
      <c r="B246" s="169"/>
      <c r="D246" s="157" t="s">
        <v>126</v>
      </c>
      <c r="E246" s="170" t="s">
        <v>1</v>
      </c>
      <c r="F246" s="171" t="s">
        <v>291</v>
      </c>
      <c r="H246" s="195" t="s">
        <v>1</v>
      </c>
      <c r="I246" s="196"/>
      <c r="J246" s="196"/>
      <c r="L246" s="169"/>
      <c r="M246" s="172"/>
      <c r="N246" s="173"/>
      <c r="O246" s="173"/>
      <c r="P246" s="173"/>
      <c r="Q246" s="173"/>
      <c r="R246" s="173"/>
      <c r="S246" s="173"/>
      <c r="T246" s="174"/>
      <c r="AT246" s="170" t="s">
        <v>126</v>
      </c>
      <c r="AU246" s="170" t="s">
        <v>79</v>
      </c>
      <c r="AV246" s="15" t="s">
        <v>75</v>
      </c>
      <c r="AW246" s="15" t="s">
        <v>26</v>
      </c>
      <c r="AX246" s="15" t="s">
        <v>69</v>
      </c>
      <c r="AY246" s="170" t="s">
        <v>118</v>
      </c>
    </row>
    <row r="247" spans="1:65" s="13" customFormat="1" x14ac:dyDescent="0.2">
      <c r="B247" s="156"/>
      <c r="D247" s="157" t="s">
        <v>126</v>
      </c>
      <c r="E247" s="158" t="s">
        <v>1</v>
      </c>
      <c r="F247" s="159" t="s">
        <v>292</v>
      </c>
      <c r="H247" s="193">
        <v>0.84499999999999997</v>
      </c>
      <c r="I247" s="193"/>
      <c r="J247" s="193"/>
      <c r="L247" s="156"/>
      <c r="M247" s="160"/>
      <c r="N247" s="161"/>
      <c r="O247" s="161"/>
      <c r="P247" s="161"/>
      <c r="Q247" s="161"/>
      <c r="R247" s="161"/>
      <c r="S247" s="161"/>
      <c r="T247" s="162"/>
      <c r="AT247" s="158" t="s">
        <v>126</v>
      </c>
      <c r="AU247" s="158" t="s">
        <v>79</v>
      </c>
      <c r="AV247" s="13" t="s">
        <v>79</v>
      </c>
      <c r="AW247" s="13" t="s">
        <v>26</v>
      </c>
      <c r="AX247" s="13" t="s">
        <v>69</v>
      </c>
      <c r="AY247" s="158" t="s">
        <v>118</v>
      </c>
    </row>
    <row r="248" spans="1:65" s="14" customFormat="1" x14ac:dyDescent="0.2">
      <c r="B248" s="163"/>
      <c r="D248" s="157" t="s">
        <v>126</v>
      </c>
      <c r="E248" s="164" t="s">
        <v>1</v>
      </c>
      <c r="F248" s="165" t="s">
        <v>128</v>
      </c>
      <c r="H248" s="194">
        <v>2.6360000000000001</v>
      </c>
      <c r="I248" s="194"/>
      <c r="J248" s="194"/>
      <c r="L248" s="163"/>
      <c r="M248" s="166"/>
      <c r="N248" s="167"/>
      <c r="O248" s="167"/>
      <c r="P248" s="167"/>
      <c r="Q248" s="167"/>
      <c r="R248" s="167"/>
      <c r="S248" s="167"/>
      <c r="T248" s="168"/>
      <c r="AT248" s="164" t="s">
        <v>126</v>
      </c>
      <c r="AU248" s="164" t="s">
        <v>79</v>
      </c>
      <c r="AV248" s="14" t="s">
        <v>125</v>
      </c>
      <c r="AW248" s="14" t="s">
        <v>26</v>
      </c>
      <c r="AX248" s="14" t="s">
        <v>75</v>
      </c>
      <c r="AY248" s="164" t="s">
        <v>118</v>
      </c>
    </row>
    <row r="249" spans="1:65" s="2" customFormat="1" ht="24.2" customHeight="1" x14ac:dyDescent="0.2">
      <c r="A249" s="29"/>
      <c r="B249" s="144"/>
      <c r="C249" s="145" t="s">
        <v>293</v>
      </c>
      <c r="D249" s="145" t="s">
        <v>121</v>
      </c>
      <c r="E249" s="146" t="s">
        <v>294</v>
      </c>
      <c r="F249" s="147" t="s">
        <v>295</v>
      </c>
      <c r="G249" s="148" t="s">
        <v>124</v>
      </c>
      <c r="H249" s="192">
        <v>3.87</v>
      </c>
      <c r="I249" s="192"/>
      <c r="J249" s="192">
        <f>SUM(I249*H249)</f>
        <v>0</v>
      </c>
      <c r="K249" s="149"/>
      <c r="L249" s="30"/>
      <c r="M249" s="150" t="s">
        <v>1</v>
      </c>
      <c r="N249" s="151" t="s">
        <v>35</v>
      </c>
      <c r="O249" s="152">
        <v>0</v>
      </c>
      <c r="P249" s="152">
        <f>O249*H249</f>
        <v>0</v>
      </c>
      <c r="Q249" s="152">
        <v>0</v>
      </c>
      <c r="R249" s="152">
        <f>Q249*H249</f>
        <v>0</v>
      </c>
      <c r="S249" s="152">
        <v>0</v>
      </c>
      <c r="T249" s="153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54" t="s">
        <v>125</v>
      </c>
      <c r="AT249" s="154" t="s">
        <v>121</v>
      </c>
      <c r="AU249" s="154" t="s">
        <v>79</v>
      </c>
      <c r="AY249" s="17" t="s">
        <v>118</v>
      </c>
      <c r="BE249" s="155">
        <f>IF(N249="základná",J249,0)</f>
        <v>0</v>
      </c>
      <c r="BF249" s="155">
        <f>IF(N249="znížená",J249,0)</f>
        <v>0</v>
      </c>
      <c r="BG249" s="155">
        <f>IF(N249="zákl. prenesená",J249,0)</f>
        <v>0</v>
      </c>
      <c r="BH249" s="155">
        <f>IF(N249="zníž. prenesená",J249,0)</f>
        <v>0</v>
      </c>
      <c r="BI249" s="155">
        <f>IF(N249="nulová",J249,0)</f>
        <v>0</v>
      </c>
      <c r="BJ249" s="17" t="s">
        <v>79</v>
      </c>
      <c r="BK249" s="155">
        <f>ROUND(I249*H249,2)</f>
        <v>0</v>
      </c>
      <c r="BL249" s="17" t="s">
        <v>125</v>
      </c>
      <c r="BM249" s="154" t="s">
        <v>293</v>
      </c>
    </row>
    <row r="250" spans="1:65" s="15" customFormat="1" x14ac:dyDescent="0.2">
      <c r="B250" s="169"/>
      <c r="D250" s="157" t="s">
        <v>126</v>
      </c>
      <c r="E250" s="170" t="s">
        <v>1</v>
      </c>
      <c r="F250" s="171" t="s">
        <v>296</v>
      </c>
      <c r="H250" s="195" t="s">
        <v>1</v>
      </c>
      <c r="I250" s="196"/>
      <c r="J250" s="196"/>
      <c r="L250" s="169"/>
      <c r="M250" s="172"/>
      <c r="N250" s="173"/>
      <c r="O250" s="173"/>
      <c r="P250" s="173"/>
      <c r="Q250" s="173"/>
      <c r="R250" s="173"/>
      <c r="S250" s="173"/>
      <c r="T250" s="174"/>
      <c r="AT250" s="170" t="s">
        <v>126</v>
      </c>
      <c r="AU250" s="170" t="s">
        <v>79</v>
      </c>
      <c r="AV250" s="15" t="s">
        <v>75</v>
      </c>
      <c r="AW250" s="15" t="s">
        <v>26</v>
      </c>
      <c r="AX250" s="15" t="s">
        <v>69</v>
      </c>
      <c r="AY250" s="170" t="s">
        <v>118</v>
      </c>
    </row>
    <row r="251" spans="1:65" s="13" customFormat="1" x14ac:dyDescent="0.2">
      <c r="B251" s="156"/>
      <c r="D251" s="157" t="s">
        <v>126</v>
      </c>
      <c r="E251" s="158" t="s">
        <v>1</v>
      </c>
      <c r="F251" s="159" t="s">
        <v>297</v>
      </c>
      <c r="H251" s="193">
        <v>3.4489999999999998</v>
      </c>
      <c r="I251" s="193"/>
      <c r="J251" s="193"/>
      <c r="L251" s="156"/>
      <c r="M251" s="160"/>
      <c r="N251" s="161"/>
      <c r="O251" s="161"/>
      <c r="P251" s="161"/>
      <c r="Q251" s="161"/>
      <c r="R251" s="161"/>
      <c r="S251" s="161"/>
      <c r="T251" s="162"/>
      <c r="AT251" s="158" t="s">
        <v>126</v>
      </c>
      <c r="AU251" s="158" t="s">
        <v>79</v>
      </c>
      <c r="AV251" s="13" t="s">
        <v>79</v>
      </c>
      <c r="AW251" s="13" t="s">
        <v>26</v>
      </c>
      <c r="AX251" s="13" t="s">
        <v>69</v>
      </c>
      <c r="AY251" s="158" t="s">
        <v>118</v>
      </c>
    </row>
    <row r="252" spans="1:65" s="13" customFormat="1" x14ac:dyDescent="0.2">
      <c r="B252" s="156"/>
      <c r="D252" s="157" t="s">
        <v>126</v>
      </c>
      <c r="E252" s="158" t="s">
        <v>1</v>
      </c>
      <c r="F252" s="159" t="s">
        <v>298</v>
      </c>
      <c r="H252" s="193">
        <v>0.42299999999999999</v>
      </c>
      <c r="I252" s="193"/>
      <c r="J252" s="193"/>
      <c r="L252" s="156"/>
      <c r="M252" s="160"/>
      <c r="N252" s="161"/>
      <c r="O252" s="161"/>
      <c r="P252" s="161"/>
      <c r="Q252" s="161"/>
      <c r="R252" s="161"/>
      <c r="S252" s="161"/>
      <c r="T252" s="162"/>
      <c r="AT252" s="158" t="s">
        <v>126</v>
      </c>
      <c r="AU252" s="158" t="s">
        <v>79</v>
      </c>
      <c r="AV252" s="13" t="s">
        <v>79</v>
      </c>
      <c r="AW252" s="13" t="s">
        <v>26</v>
      </c>
      <c r="AX252" s="13" t="s">
        <v>69</v>
      </c>
      <c r="AY252" s="158" t="s">
        <v>118</v>
      </c>
    </row>
    <row r="253" spans="1:65" s="14" customFormat="1" x14ac:dyDescent="0.2">
      <c r="B253" s="163"/>
      <c r="D253" s="157" t="s">
        <v>126</v>
      </c>
      <c r="E253" s="164" t="s">
        <v>1</v>
      </c>
      <c r="F253" s="165" t="s">
        <v>128</v>
      </c>
      <c r="H253" s="194">
        <v>3.8719999999999999</v>
      </c>
      <c r="I253" s="194"/>
      <c r="J253" s="194"/>
      <c r="L253" s="163"/>
      <c r="M253" s="166"/>
      <c r="N253" s="167"/>
      <c r="O253" s="167"/>
      <c r="P253" s="167"/>
      <c r="Q253" s="167"/>
      <c r="R253" s="167"/>
      <c r="S253" s="167"/>
      <c r="T253" s="168"/>
      <c r="AT253" s="164" t="s">
        <v>126</v>
      </c>
      <c r="AU253" s="164" t="s">
        <v>79</v>
      </c>
      <c r="AV253" s="14" t="s">
        <v>125</v>
      </c>
      <c r="AW253" s="14" t="s">
        <v>26</v>
      </c>
      <c r="AX253" s="14" t="s">
        <v>75</v>
      </c>
      <c r="AY253" s="164" t="s">
        <v>118</v>
      </c>
    </row>
    <row r="254" spans="1:65" s="2" customFormat="1" ht="24.2" customHeight="1" x14ac:dyDescent="0.2">
      <c r="A254" s="29"/>
      <c r="B254" s="144"/>
      <c r="C254" s="145" t="s">
        <v>299</v>
      </c>
      <c r="D254" s="145" t="s">
        <v>121</v>
      </c>
      <c r="E254" s="146" t="s">
        <v>300</v>
      </c>
      <c r="F254" s="147" t="s">
        <v>301</v>
      </c>
      <c r="G254" s="148" t="s">
        <v>175</v>
      </c>
      <c r="H254" s="192">
        <v>27.88</v>
      </c>
      <c r="I254" s="192"/>
      <c r="J254" s="192">
        <f>SUM(I254*H254)</f>
        <v>0</v>
      </c>
      <c r="K254" s="149"/>
      <c r="L254" s="30"/>
      <c r="M254" s="150" t="s">
        <v>1</v>
      </c>
      <c r="N254" s="151" t="s">
        <v>35</v>
      </c>
      <c r="O254" s="152">
        <v>0</v>
      </c>
      <c r="P254" s="152">
        <f>O254*H254</f>
        <v>0</v>
      </c>
      <c r="Q254" s="152">
        <v>0</v>
      </c>
      <c r="R254" s="152">
        <f>Q254*H254</f>
        <v>0</v>
      </c>
      <c r="S254" s="152">
        <v>0</v>
      </c>
      <c r="T254" s="153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54" t="s">
        <v>125</v>
      </c>
      <c r="AT254" s="154" t="s">
        <v>121</v>
      </c>
      <c r="AU254" s="154" t="s">
        <v>79</v>
      </c>
      <c r="AY254" s="17" t="s">
        <v>118</v>
      </c>
      <c r="BE254" s="155">
        <f>IF(N254="základná",J254,0)</f>
        <v>0</v>
      </c>
      <c r="BF254" s="155">
        <f>IF(N254="znížená",J254,0)</f>
        <v>0</v>
      </c>
      <c r="BG254" s="155">
        <f>IF(N254="zákl. prenesená",J254,0)</f>
        <v>0</v>
      </c>
      <c r="BH254" s="155">
        <f>IF(N254="zníž. prenesená",J254,0)</f>
        <v>0</v>
      </c>
      <c r="BI254" s="155">
        <f>IF(N254="nulová",J254,0)</f>
        <v>0</v>
      </c>
      <c r="BJ254" s="17" t="s">
        <v>79</v>
      </c>
      <c r="BK254" s="155">
        <f>ROUND(I254*H254,2)</f>
        <v>0</v>
      </c>
      <c r="BL254" s="17" t="s">
        <v>125</v>
      </c>
      <c r="BM254" s="154" t="s">
        <v>302</v>
      </c>
    </row>
    <row r="255" spans="1:65" s="15" customFormat="1" x14ac:dyDescent="0.2">
      <c r="B255" s="169"/>
      <c r="D255" s="157" t="s">
        <v>126</v>
      </c>
      <c r="E255" s="170" t="s">
        <v>1</v>
      </c>
      <c r="F255" s="171" t="s">
        <v>303</v>
      </c>
      <c r="H255" s="195" t="s">
        <v>1</v>
      </c>
      <c r="I255" s="196"/>
      <c r="J255" s="196"/>
      <c r="L255" s="169"/>
      <c r="M255" s="172"/>
      <c r="N255" s="173"/>
      <c r="O255" s="173"/>
      <c r="P255" s="173"/>
      <c r="Q255" s="173"/>
      <c r="R255" s="173"/>
      <c r="S255" s="173"/>
      <c r="T255" s="174"/>
      <c r="AT255" s="170" t="s">
        <v>126</v>
      </c>
      <c r="AU255" s="170" t="s">
        <v>79</v>
      </c>
      <c r="AV255" s="15" t="s">
        <v>75</v>
      </c>
      <c r="AW255" s="15" t="s">
        <v>26</v>
      </c>
      <c r="AX255" s="15" t="s">
        <v>69</v>
      </c>
      <c r="AY255" s="170" t="s">
        <v>118</v>
      </c>
    </row>
    <row r="256" spans="1:65" s="13" customFormat="1" x14ac:dyDescent="0.2">
      <c r="B256" s="156"/>
      <c r="D256" s="157" t="s">
        <v>126</v>
      </c>
      <c r="E256" s="158" t="s">
        <v>1</v>
      </c>
      <c r="F256" s="159" t="s">
        <v>304</v>
      </c>
      <c r="H256" s="193">
        <v>12.943</v>
      </c>
      <c r="I256" s="193"/>
      <c r="J256" s="193"/>
      <c r="L256" s="156"/>
      <c r="M256" s="160"/>
      <c r="N256" s="161"/>
      <c r="O256" s="161"/>
      <c r="P256" s="161"/>
      <c r="Q256" s="161"/>
      <c r="R256" s="161"/>
      <c r="S256" s="161"/>
      <c r="T256" s="162"/>
      <c r="AT256" s="158" t="s">
        <v>126</v>
      </c>
      <c r="AU256" s="158" t="s">
        <v>79</v>
      </c>
      <c r="AV256" s="13" t="s">
        <v>79</v>
      </c>
      <c r="AW256" s="13" t="s">
        <v>26</v>
      </c>
      <c r="AX256" s="13" t="s">
        <v>69</v>
      </c>
      <c r="AY256" s="158" t="s">
        <v>118</v>
      </c>
    </row>
    <row r="257" spans="1:65" s="13" customFormat="1" x14ac:dyDescent="0.2">
      <c r="B257" s="156"/>
      <c r="D257" s="157" t="s">
        <v>126</v>
      </c>
      <c r="E257" s="158" t="s">
        <v>1</v>
      </c>
      <c r="F257" s="159" t="s">
        <v>305</v>
      </c>
      <c r="H257" s="193">
        <v>12.593</v>
      </c>
      <c r="I257" s="193"/>
      <c r="J257" s="193"/>
      <c r="L257" s="156"/>
      <c r="M257" s="160"/>
      <c r="N257" s="161"/>
      <c r="O257" s="161"/>
      <c r="P257" s="161"/>
      <c r="Q257" s="161"/>
      <c r="R257" s="161"/>
      <c r="S257" s="161"/>
      <c r="T257" s="162"/>
      <c r="AT257" s="158" t="s">
        <v>126</v>
      </c>
      <c r="AU257" s="158" t="s">
        <v>79</v>
      </c>
      <c r="AV257" s="13" t="s">
        <v>79</v>
      </c>
      <c r="AW257" s="13" t="s">
        <v>26</v>
      </c>
      <c r="AX257" s="13" t="s">
        <v>69</v>
      </c>
      <c r="AY257" s="158" t="s">
        <v>118</v>
      </c>
    </row>
    <row r="258" spans="1:65" s="13" customFormat="1" x14ac:dyDescent="0.2">
      <c r="B258" s="156"/>
      <c r="D258" s="157" t="s">
        <v>126</v>
      </c>
      <c r="E258" s="158" t="s">
        <v>1</v>
      </c>
      <c r="F258" s="159" t="s">
        <v>306</v>
      </c>
      <c r="H258" s="193">
        <v>2.3410000000000002</v>
      </c>
      <c r="I258" s="193"/>
      <c r="J258" s="193"/>
      <c r="L258" s="156"/>
      <c r="M258" s="160"/>
      <c r="N258" s="161"/>
      <c r="O258" s="161"/>
      <c r="P258" s="161"/>
      <c r="Q258" s="161"/>
      <c r="R258" s="161"/>
      <c r="S258" s="161"/>
      <c r="T258" s="162"/>
      <c r="AT258" s="158" t="s">
        <v>126</v>
      </c>
      <c r="AU258" s="158" t="s">
        <v>79</v>
      </c>
      <c r="AV258" s="13" t="s">
        <v>79</v>
      </c>
      <c r="AW258" s="13" t="s">
        <v>26</v>
      </c>
      <c r="AX258" s="13" t="s">
        <v>69</v>
      </c>
      <c r="AY258" s="158" t="s">
        <v>118</v>
      </c>
    </row>
    <row r="259" spans="1:65" s="14" customFormat="1" x14ac:dyDescent="0.2">
      <c r="B259" s="163"/>
      <c r="D259" s="157" t="s">
        <v>126</v>
      </c>
      <c r="E259" s="164" t="s">
        <v>1</v>
      </c>
      <c r="F259" s="165" t="s">
        <v>128</v>
      </c>
      <c r="H259" s="194">
        <v>27.877000000000002</v>
      </c>
      <c r="I259" s="194"/>
      <c r="J259" s="194"/>
      <c r="L259" s="163"/>
      <c r="M259" s="166"/>
      <c r="N259" s="167"/>
      <c r="O259" s="167"/>
      <c r="P259" s="167"/>
      <c r="Q259" s="167"/>
      <c r="R259" s="167"/>
      <c r="S259" s="167"/>
      <c r="T259" s="168"/>
      <c r="AT259" s="164" t="s">
        <v>126</v>
      </c>
      <c r="AU259" s="164" t="s">
        <v>79</v>
      </c>
      <c r="AV259" s="14" t="s">
        <v>125</v>
      </c>
      <c r="AW259" s="14" t="s">
        <v>26</v>
      </c>
      <c r="AX259" s="14" t="s">
        <v>75</v>
      </c>
      <c r="AY259" s="164" t="s">
        <v>118</v>
      </c>
    </row>
    <row r="260" spans="1:65" s="2" customFormat="1" ht="24.2" customHeight="1" x14ac:dyDescent="0.2">
      <c r="A260" s="29"/>
      <c r="B260" s="144"/>
      <c r="C260" s="145" t="s">
        <v>302</v>
      </c>
      <c r="D260" s="145" t="s">
        <v>121</v>
      </c>
      <c r="E260" s="146" t="s">
        <v>307</v>
      </c>
      <c r="F260" s="147" t="s">
        <v>308</v>
      </c>
      <c r="G260" s="148" t="s">
        <v>175</v>
      </c>
      <c r="H260" s="192">
        <v>27.88</v>
      </c>
      <c r="I260" s="192"/>
      <c r="J260" s="192">
        <f>SUM(I260*H260)</f>
        <v>0</v>
      </c>
      <c r="K260" s="149"/>
      <c r="L260" s="30"/>
      <c r="M260" s="150" t="s">
        <v>1</v>
      </c>
      <c r="N260" s="151" t="s">
        <v>35</v>
      </c>
      <c r="O260" s="152">
        <v>0</v>
      </c>
      <c r="P260" s="152">
        <f>O260*H260</f>
        <v>0</v>
      </c>
      <c r="Q260" s="152">
        <v>0</v>
      </c>
      <c r="R260" s="152">
        <f>Q260*H260</f>
        <v>0</v>
      </c>
      <c r="S260" s="152">
        <v>0</v>
      </c>
      <c r="T260" s="153">
        <f>S260*H260</f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54" t="s">
        <v>125</v>
      </c>
      <c r="AT260" s="154" t="s">
        <v>121</v>
      </c>
      <c r="AU260" s="154" t="s">
        <v>79</v>
      </c>
      <c r="AY260" s="17" t="s">
        <v>118</v>
      </c>
      <c r="BE260" s="155">
        <f>IF(N260="základná",J260,0)</f>
        <v>0</v>
      </c>
      <c r="BF260" s="155">
        <f>IF(N260="znížená",J260,0)</f>
        <v>0</v>
      </c>
      <c r="BG260" s="155">
        <f>IF(N260="zákl. prenesená",J260,0)</f>
        <v>0</v>
      </c>
      <c r="BH260" s="155">
        <f>IF(N260="zníž. prenesená",J260,0)</f>
        <v>0</v>
      </c>
      <c r="BI260" s="155">
        <f>IF(N260="nulová",J260,0)</f>
        <v>0</v>
      </c>
      <c r="BJ260" s="17" t="s">
        <v>79</v>
      </c>
      <c r="BK260" s="155">
        <f>ROUND(I260*H260,2)</f>
        <v>0</v>
      </c>
      <c r="BL260" s="17" t="s">
        <v>125</v>
      </c>
      <c r="BM260" s="154" t="s">
        <v>309</v>
      </c>
    </row>
    <row r="261" spans="1:65" s="2" customFormat="1" ht="33" customHeight="1" x14ac:dyDescent="0.2">
      <c r="A261" s="29"/>
      <c r="B261" s="144"/>
      <c r="C261" s="145" t="s">
        <v>310</v>
      </c>
      <c r="D261" s="145" t="s">
        <v>121</v>
      </c>
      <c r="E261" s="146" t="s">
        <v>311</v>
      </c>
      <c r="F261" s="147" t="s">
        <v>312</v>
      </c>
      <c r="G261" s="148" t="s">
        <v>175</v>
      </c>
      <c r="H261" s="192">
        <v>9930.25</v>
      </c>
      <c r="I261" s="192"/>
      <c r="J261" s="192">
        <f>SUM(I261*H261)</f>
        <v>0</v>
      </c>
      <c r="K261" s="149"/>
      <c r="L261" s="30"/>
      <c r="M261" s="150" t="s">
        <v>1</v>
      </c>
      <c r="N261" s="151" t="s">
        <v>35</v>
      </c>
      <c r="O261" s="152">
        <v>0</v>
      </c>
      <c r="P261" s="152">
        <f>O261*H261</f>
        <v>0</v>
      </c>
      <c r="Q261" s="152">
        <v>0</v>
      </c>
      <c r="R261" s="152">
        <f>Q261*H261</f>
        <v>0</v>
      </c>
      <c r="S261" s="152">
        <v>0</v>
      </c>
      <c r="T261" s="153">
        <f>S261*H261</f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54" t="s">
        <v>125</v>
      </c>
      <c r="AT261" s="154" t="s">
        <v>121</v>
      </c>
      <c r="AU261" s="154" t="s">
        <v>79</v>
      </c>
      <c r="AY261" s="17" t="s">
        <v>118</v>
      </c>
      <c r="BE261" s="155">
        <f>IF(N261="základná",J261,0)</f>
        <v>0</v>
      </c>
      <c r="BF261" s="155">
        <f>IF(N261="znížená",J261,0)</f>
        <v>0</v>
      </c>
      <c r="BG261" s="155">
        <f>IF(N261="zákl. prenesená",J261,0)</f>
        <v>0</v>
      </c>
      <c r="BH261" s="155">
        <f>IF(N261="zníž. prenesená",J261,0)</f>
        <v>0</v>
      </c>
      <c r="BI261" s="155">
        <f>IF(N261="nulová",J261,0)</f>
        <v>0</v>
      </c>
      <c r="BJ261" s="17" t="s">
        <v>79</v>
      </c>
      <c r="BK261" s="155">
        <f>ROUND(I261*H261,2)</f>
        <v>0</v>
      </c>
      <c r="BL261" s="17" t="s">
        <v>125</v>
      </c>
      <c r="BM261" s="154" t="s">
        <v>313</v>
      </c>
    </row>
    <row r="262" spans="1:65" s="15" customFormat="1" x14ac:dyDescent="0.2">
      <c r="B262" s="169"/>
      <c r="D262" s="157" t="s">
        <v>126</v>
      </c>
      <c r="E262" s="170" t="s">
        <v>1</v>
      </c>
      <c r="F262" s="171" t="s">
        <v>314</v>
      </c>
      <c r="H262" s="195" t="s">
        <v>1</v>
      </c>
      <c r="I262" s="196"/>
      <c r="J262" s="196"/>
      <c r="L262" s="169"/>
      <c r="M262" s="172"/>
      <c r="N262" s="173"/>
      <c r="O262" s="173"/>
      <c r="P262" s="173"/>
      <c r="Q262" s="173"/>
      <c r="R262" s="173"/>
      <c r="S262" s="173"/>
      <c r="T262" s="174"/>
      <c r="AT262" s="170" t="s">
        <v>126</v>
      </c>
      <c r="AU262" s="170" t="s">
        <v>79</v>
      </c>
      <c r="AV262" s="15" t="s">
        <v>75</v>
      </c>
      <c r="AW262" s="15" t="s">
        <v>26</v>
      </c>
      <c r="AX262" s="15" t="s">
        <v>69</v>
      </c>
      <c r="AY262" s="170" t="s">
        <v>118</v>
      </c>
    </row>
    <row r="263" spans="1:65" s="13" customFormat="1" x14ac:dyDescent="0.2">
      <c r="B263" s="156"/>
      <c r="D263" s="157" t="s">
        <v>126</v>
      </c>
      <c r="E263" s="158" t="s">
        <v>1</v>
      </c>
      <c r="F263" s="159" t="s">
        <v>315</v>
      </c>
      <c r="H263" s="193">
        <v>4965.125</v>
      </c>
      <c r="I263" s="193"/>
      <c r="J263" s="193"/>
      <c r="L263" s="156"/>
      <c r="M263" s="160"/>
      <c r="N263" s="161"/>
      <c r="O263" s="161"/>
      <c r="P263" s="161"/>
      <c r="Q263" s="161"/>
      <c r="R263" s="161"/>
      <c r="S263" s="161"/>
      <c r="T263" s="162"/>
      <c r="AT263" s="158" t="s">
        <v>126</v>
      </c>
      <c r="AU263" s="158" t="s">
        <v>79</v>
      </c>
      <c r="AV263" s="13" t="s">
        <v>79</v>
      </c>
      <c r="AW263" s="13" t="s">
        <v>26</v>
      </c>
      <c r="AX263" s="13" t="s">
        <v>69</v>
      </c>
      <c r="AY263" s="158" t="s">
        <v>118</v>
      </c>
    </row>
    <row r="264" spans="1:65" s="15" customFormat="1" x14ac:dyDescent="0.2">
      <c r="B264" s="169"/>
      <c r="D264" s="157" t="s">
        <v>126</v>
      </c>
      <c r="E264" s="170" t="s">
        <v>1</v>
      </c>
      <c r="F264" s="171" t="s">
        <v>316</v>
      </c>
      <c r="H264" s="195" t="s">
        <v>1</v>
      </c>
      <c r="I264" s="196"/>
      <c r="J264" s="196"/>
      <c r="L264" s="169"/>
      <c r="M264" s="172"/>
      <c r="N264" s="173"/>
      <c r="O264" s="173"/>
      <c r="P264" s="173"/>
      <c r="Q264" s="173"/>
      <c r="R264" s="173"/>
      <c r="S264" s="173"/>
      <c r="T264" s="174"/>
      <c r="AT264" s="170" t="s">
        <v>126</v>
      </c>
      <c r="AU264" s="170" t="s">
        <v>79</v>
      </c>
      <c r="AV264" s="15" t="s">
        <v>75</v>
      </c>
      <c r="AW264" s="15" t="s">
        <v>26</v>
      </c>
      <c r="AX264" s="15" t="s">
        <v>69</v>
      </c>
      <c r="AY264" s="170" t="s">
        <v>118</v>
      </c>
    </row>
    <row r="265" spans="1:65" s="13" customFormat="1" x14ac:dyDescent="0.2">
      <c r="B265" s="156"/>
      <c r="D265" s="157" t="s">
        <v>126</v>
      </c>
      <c r="E265" s="158" t="s">
        <v>1</v>
      </c>
      <c r="F265" s="159" t="s">
        <v>315</v>
      </c>
      <c r="H265" s="193">
        <v>4965.125</v>
      </c>
      <c r="I265" s="193"/>
      <c r="J265" s="193"/>
      <c r="L265" s="156"/>
      <c r="M265" s="160"/>
      <c r="N265" s="161"/>
      <c r="O265" s="161"/>
      <c r="P265" s="161"/>
      <c r="Q265" s="161"/>
      <c r="R265" s="161"/>
      <c r="S265" s="161"/>
      <c r="T265" s="162"/>
      <c r="AT265" s="158" t="s">
        <v>126</v>
      </c>
      <c r="AU265" s="158" t="s">
        <v>79</v>
      </c>
      <c r="AV265" s="13" t="s">
        <v>79</v>
      </c>
      <c r="AW265" s="13" t="s">
        <v>26</v>
      </c>
      <c r="AX265" s="13" t="s">
        <v>69</v>
      </c>
      <c r="AY265" s="158" t="s">
        <v>118</v>
      </c>
    </row>
    <row r="266" spans="1:65" s="14" customFormat="1" x14ac:dyDescent="0.2">
      <c r="B266" s="163"/>
      <c r="D266" s="157" t="s">
        <v>126</v>
      </c>
      <c r="E266" s="164" t="s">
        <v>1</v>
      </c>
      <c r="F266" s="165" t="s">
        <v>128</v>
      </c>
      <c r="H266" s="194">
        <v>9930.25</v>
      </c>
      <c r="I266" s="194"/>
      <c r="J266" s="194"/>
      <c r="L266" s="163"/>
      <c r="M266" s="166"/>
      <c r="N266" s="167"/>
      <c r="O266" s="167"/>
      <c r="P266" s="167"/>
      <c r="Q266" s="167"/>
      <c r="R266" s="167"/>
      <c r="S266" s="167"/>
      <c r="T266" s="168"/>
      <c r="AT266" s="164" t="s">
        <v>126</v>
      </c>
      <c r="AU266" s="164" t="s">
        <v>79</v>
      </c>
      <c r="AV266" s="14" t="s">
        <v>125</v>
      </c>
      <c r="AW266" s="14" t="s">
        <v>26</v>
      </c>
      <c r="AX266" s="14" t="s">
        <v>75</v>
      </c>
      <c r="AY266" s="164" t="s">
        <v>118</v>
      </c>
    </row>
    <row r="267" spans="1:65" s="2" customFormat="1" ht="24.2" customHeight="1" x14ac:dyDescent="0.2">
      <c r="A267" s="29"/>
      <c r="B267" s="144"/>
      <c r="C267" s="175" t="s">
        <v>223</v>
      </c>
      <c r="D267" s="175" t="s">
        <v>198</v>
      </c>
      <c r="E267" s="176" t="s">
        <v>317</v>
      </c>
      <c r="F267" s="177" t="s">
        <v>318</v>
      </c>
      <c r="G267" s="178" t="s">
        <v>175</v>
      </c>
      <c r="H267" s="197">
        <v>4965.13</v>
      </c>
      <c r="I267" s="197"/>
      <c r="J267" s="192">
        <f>SUM(I267*H267)</f>
        <v>0</v>
      </c>
      <c r="K267" s="179"/>
      <c r="L267" s="180"/>
      <c r="M267" s="181" t="s">
        <v>1</v>
      </c>
      <c r="N267" s="182" t="s">
        <v>35</v>
      </c>
      <c r="O267" s="152">
        <v>0</v>
      </c>
      <c r="P267" s="152">
        <f>O267*H267</f>
        <v>0</v>
      </c>
      <c r="Q267" s="152">
        <v>0</v>
      </c>
      <c r="R267" s="152">
        <f>Q267*H267</f>
        <v>0</v>
      </c>
      <c r="S267" s="152">
        <v>0</v>
      </c>
      <c r="T267" s="153">
        <f>S267*H267</f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54" t="s">
        <v>149</v>
      </c>
      <c r="AT267" s="154" t="s">
        <v>198</v>
      </c>
      <c r="AU267" s="154" t="s">
        <v>79</v>
      </c>
      <c r="AY267" s="17" t="s">
        <v>118</v>
      </c>
      <c r="BE267" s="155">
        <f>IF(N267="základná",J267,0)</f>
        <v>0</v>
      </c>
      <c r="BF267" s="155">
        <f>IF(N267="znížená",J267,0)</f>
        <v>0</v>
      </c>
      <c r="BG267" s="155">
        <f>IF(N267="zákl. prenesená",J267,0)</f>
        <v>0</v>
      </c>
      <c r="BH267" s="155">
        <f>IF(N267="zníž. prenesená",J267,0)</f>
        <v>0</v>
      </c>
      <c r="BI267" s="155">
        <f>IF(N267="nulová",J267,0)</f>
        <v>0</v>
      </c>
      <c r="BJ267" s="17" t="s">
        <v>79</v>
      </c>
      <c r="BK267" s="155">
        <f>ROUND(I267*H267,2)</f>
        <v>0</v>
      </c>
      <c r="BL267" s="17" t="s">
        <v>125</v>
      </c>
      <c r="BM267" s="154" t="s">
        <v>319</v>
      </c>
    </row>
    <row r="268" spans="1:65" s="2" customFormat="1" ht="24.2" customHeight="1" x14ac:dyDescent="0.2">
      <c r="A268" s="29"/>
      <c r="B268" s="144"/>
      <c r="C268" s="175" t="s">
        <v>320</v>
      </c>
      <c r="D268" s="175" t="s">
        <v>198</v>
      </c>
      <c r="E268" s="176" t="s">
        <v>321</v>
      </c>
      <c r="F268" s="177" t="s">
        <v>322</v>
      </c>
      <c r="G268" s="178" t="s">
        <v>175</v>
      </c>
      <c r="H268" s="197">
        <v>4965.13</v>
      </c>
      <c r="I268" s="197"/>
      <c r="J268" s="192">
        <f>SUM(I268*H268)</f>
        <v>0</v>
      </c>
      <c r="K268" s="179"/>
      <c r="L268" s="180"/>
      <c r="M268" s="181" t="s">
        <v>1</v>
      </c>
      <c r="N268" s="182" t="s">
        <v>35</v>
      </c>
      <c r="O268" s="152">
        <v>0</v>
      </c>
      <c r="P268" s="152">
        <f>O268*H268</f>
        <v>0</v>
      </c>
      <c r="Q268" s="152">
        <v>0</v>
      </c>
      <c r="R268" s="152">
        <f>Q268*H268</f>
        <v>0</v>
      </c>
      <c r="S268" s="152">
        <v>0</v>
      </c>
      <c r="T268" s="153">
        <f>S268*H268</f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54" t="s">
        <v>149</v>
      </c>
      <c r="AT268" s="154" t="s">
        <v>198</v>
      </c>
      <c r="AU268" s="154" t="s">
        <v>79</v>
      </c>
      <c r="AY268" s="17" t="s">
        <v>118</v>
      </c>
      <c r="BE268" s="155">
        <f>IF(N268="základná",J268,0)</f>
        <v>0</v>
      </c>
      <c r="BF268" s="155">
        <f>IF(N268="znížená",J268,0)</f>
        <v>0</v>
      </c>
      <c r="BG268" s="155">
        <f>IF(N268="zákl. prenesená",J268,0)</f>
        <v>0</v>
      </c>
      <c r="BH268" s="155">
        <f>IF(N268="zníž. prenesená",J268,0)</f>
        <v>0</v>
      </c>
      <c r="BI268" s="155">
        <f>IF(N268="nulová",J268,0)</f>
        <v>0</v>
      </c>
      <c r="BJ268" s="17" t="s">
        <v>79</v>
      </c>
      <c r="BK268" s="155">
        <f>ROUND(I268*H268,2)</f>
        <v>0</v>
      </c>
      <c r="BL268" s="17" t="s">
        <v>125</v>
      </c>
      <c r="BM268" s="154" t="s">
        <v>323</v>
      </c>
    </row>
    <row r="269" spans="1:65" s="2" customFormat="1" ht="24.2" customHeight="1" x14ac:dyDescent="0.2">
      <c r="A269" s="29"/>
      <c r="B269" s="144"/>
      <c r="C269" s="145" t="s">
        <v>234</v>
      </c>
      <c r="D269" s="145" t="s">
        <v>121</v>
      </c>
      <c r="E269" s="146" t="s">
        <v>324</v>
      </c>
      <c r="F269" s="147" t="s">
        <v>325</v>
      </c>
      <c r="G269" s="148" t="s">
        <v>175</v>
      </c>
      <c r="H269" s="192">
        <v>11199.56</v>
      </c>
      <c r="I269" s="192"/>
      <c r="J269" s="192">
        <f>SUM(I269*H269)</f>
        <v>0</v>
      </c>
      <c r="K269" s="149"/>
      <c r="L269" s="30"/>
      <c r="M269" s="150" t="s">
        <v>1</v>
      </c>
      <c r="N269" s="151" t="s">
        <v>35</v>
      </c>
      <c r="O269" s="152">
        <v>0</v>
      </c>
      <c r="P269" s="152">
        <f>O269*H269</f>
        <v>0</v>
      </c>
      <c r="Q269" s="152">
        <v>0</v>
      </c>
      <c r="R269" s="152">
        <f>Q269*H269</f>
        <v>0</v>
      </c>
      <c r="S269" s="152">
        <v>0</v>
      </c>
      <c r="T269" s="153">
        <f>S269*H269</f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54" t="s">
        <v>125</v>
      </c>
      <c r="AT269" s="154" t="s">
        <v>121</v>
      </c>
      <c r="AU269" s="154" t="s">
        <v>79</v>
      </c>
      <c r="AY269" s="17" t="s">
        <v>118</v>
      </c>
      <c r="BE269" s="155">
        <f>IF(N269="základná",J269,0)</f>
        <v>0</v>
      </c>
      <c r="BF269" s="155">
        <f>IF(N269="znížená",J269,0)</f>
        <v>0</v>
      </c>
      <c r="BG269" s="155">
        <f>IF(N269="zákl. prenesená",J269,0)</f>
        <v>0</v>
      </c>
      <c r="BH269" s="155">
        <f>IF(N269="zníž. prenesená",J269,0)</f>
        <v>0</v>
      </c>
      <c r="BI269" s="155">
        <f>IF(N269="nulová",J269,0)</f>
        <v>0</v>
      </c>
      <c r="BJ269" s="17" t="s">
        <v>79</v>
      </c>
      <c r="BK269" s="155">
        <f>ROUND(I269*H269,2)</f>
        <v>0</v>
      </c>
      <c r="BL269" s="17" t="s">
        <v>125</v>
      </c>
      <c r="BM269" s="154" t="s">
        <v>326</v>
      </c>
    </row>
    <row r="270" spans="1:65" s="15" customFormat="1" x14ac:dyDescent="0.2">
      <c r="B270" s="169"/>
      <c r="D270" s="157" t="s">
        <v>126</v>
      </c>
      <c r="E270" s="170" t="s">
        <v>1</v>
      </c>
      <c r="F270" s="171" t="s">
        <v>327</v>
      </c>
      <c r="H270" s="195" t="s">
        <v>1</v>
      </c>
      <c r="I270" s="196"/>
      <c r="J270" s="196"/>
      <c r="L270" s="169"/>
      <c r="M270" s="172"/>
      <c r="N270" s="173"/>
      <c r="O270" s="173"/>
      <c r="P270" s="173"/>
      <c r="Q270" s="173"/>
      <c r="R270" s="173"/>
      <c r="S270" s="173"/>
      <c r="T270" s="174"/>
      <c r="AT270" s="170" t="s">
        <v>126</v>
      </c>
      <c r="AU270" s="170" t="s">
        <v>79</v>
      </c>
      <c r="AV270" s="15" t="s">
        <v>75</v>
      </c>
      <c r="AW270" s="15" t="s">
        <v>26</v>
      </c>
      <c r="AX270" s="15" t="s">
        <v>69</v>
      </c>
      <c r="AY270" s="170" t="s">
        <v>118</v>
      </c>
    </row>
    <row r="271" spans="1:65" s="13" customFormat="1" x14ac:dyDescent="0.2">
      <c r="B271" s="156"/>
      <c r="D271" s="157" t="s">
        <v>126</v>
      </c>
      <c r="E271" s="158" t="s">
        <v>1</v>
      </c>
      <c r="F271" s="159" t="s">
        <v>328</v>
      </c>
      <c r="H271" s="193">
        <v>11199.563</v>
      </c>
      <c r="I271" s="193"/>
      <c r="J271" s="193"/>
      <c r="L271" s="156"/>
      <c r="M271" s="160"/>
      <c r="N271" s="161"/>
      <c r="O271" s="161"/>
      <c r="P271" s="161"/>
      <c r="Q271" s="161"/>
      <c r="R271" s="161"/>
      <c r="S271" s="161"/>
      <c r="T271" s="162"/>
      <c r="AT271" s="158" t="s">
        <v>126</v>
      </c>
      <c r="AU271" s="158" t="s">
        <v>79</v>
      </c>
      <c r="AV271" s="13" t="s">
        <v>79</v>
      </c>
      <c r="AW271" s="13" t="s">
        <v>26</v>
      </c>
      <c r="AX271" s="13" t="s">
        <v>69</v>
      </c>
      <c r="AY271" s="158" t="s">
        <v>118</v>
      </c>
    </row>
    <row r="272" spans="1:65" s="14" customFormat="1" x14ac:dyDescent="0.2">
      <c r="B272" s="163"/>
      <c r="D272" s="157" t="s">
        <v>126</v>
      </c>
      <c r="E272" s="164" t="s">
        <v>1</v>
      </c>
      <c r="F272" s="165" t="s">
        <v>128</v>
      </c>
      <c r="H272" s="194">
        <v>11199.563</v>
      </c>
      <c r="I272" s="194"/>
      <c r="J272" s="194"/>
      <c r="L272" s="163"/>
      <c r="M272" s="166"/>
      <c r="N272" s="167"/>
      <c r="O272" s="167"/>
      <c r="P272" s="167"/>
      <c r="Q272" s="167"/>
      <c r="R272" s="167"/>
      <c r="S272" s="167"/>
      <c r="T272" s="168"/>
      <c r="AT272" s="164" t="s">
        <v>126</v>
      </c>
      <c r="AU272" s="164" t="s">
        <v>79</v>
      </c>
      <c r="AV272" s="14" t="s">
        <v>125</v>
      </c>
      <c r="AW272" s="14" t="s">
        <v>26</v>
      </c>
      <c r="AX272" s="14" t="s">
        <v>75</v>
      </c>
      <c r="AY272" s="164" t="s">
        <v>118</v>
      </c>
    </row>
    <row r="273" spans="1:65" s="2" customFormat="1" ht="24.2" customHeight="1" x14ac:dyDescent="0.2">
      <c r="A273" s="29"/>
      <c r="B273" s="144"/>
      <c r="C273" s="175" t="s">
        <v>329</v>
      </c>
      <c r="D273" s="175" t="s">
        <v>198</v>
      </c>
      <c r="E273" s="176" t="s">
        <v>330</v>
      </c>
      <c r="F273" s="177" t="s">
        <v>331</v>
      </c>
      <c r="G273" s="178" t="s">
        <v>175</v>
      </c>
      <c r="H273" s="197">
        <v>11199.56</v>
      </c>
      <c r="I273" s="197"/>
      <c r="J273" s="192">
        <f>SUM(I273*H273)</f>
        <v>0</v>
      </c>
      <c r="K273" s="179"/>
      <c r="L273" s="180"/>
      <c r="M273" s="181" t="s">
        <v>1</v>
      </c>
      <c r="N273" s="182" t="s">
        <v>35</v>
      </c>
      <c r="O273" s="152">
        <v>0</v>
      </c>
      <c r="P273" s="152">
        <f>O273*H273</f>
        <v>0</v>
      </c>
      <c r="Q273" s="152">
        <v>0</v>
      </c>
      <c r="R273" s="152">
        <f>Q273*H273</f>
        <v>0</v>
      </c>
      <c r="S273" s="152">
        <v>0</v>
      </c>
      <c r="T273" s="153">
        <f>S273*H273</f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54" t="s">
        <v>149</v>
      </c>
      <c r="AT273" s="154" t="s">
        <v>198</v>
      </c>
      <c r="AU273" s="154" t="s">
        <v>79</v>
      </c>
      <c r="AY273" s="17" t="s">
        <v>118</v>
      </c>
      <c r="BE273" s="155">
        <f>IF(N273="základná",J273,0)</f>
        <v>0</v>
      </c>
      <c r="BF273" s="155">
        <f>IF(N273="znížená",J273,0)</f>
        <v>0</v>
      </c>
      <c r="BG273" s="155">
        <f>IF(N273="zákl. prenesená",J273,0)</f>
        <v>0</v>
      </c>
      <c r="BH273" s="155">
        <f>IF(N273="zníž. prenesená",J273,0)</f>
        <v>0</v>
      </c>
      <c r="BI273" s="155">
        <f>IF(N273="nulová",J273,0)</f>
        <v>0</v>
      </c>
      <c r="BJ273" s="17" t="s">
        <v>79</v>
      </c>
      <c r="BK273" s="155">
        <f>ROUND(I273*H273,2)</f>
        <v>0</v>
      </c>
      <c r="BL273" s="17" t="s">
        <v>125</v>
      </c>
      <c r="BM273" s="154" t="s">
        <v>332</v>
      </c>
    </row>
    <row r="274" spans="1:65" s="2" customFormat="1" ht="24.2" customHeight="1" x14ac:dyDescent="0.2">
      <c r="A274" s="29"/>
      <c r="B274" s="144"/>
      <c r="C274" s="145" t="s">
        <v>333</v>
      </c>
      <c r="D274" s="145" t="s">
        <v>121</v>
      </c>
      <c r="E274" s="146" t="s">
        <v>334</v>
      </c>
      <c r="F274" s="147" t="s">
        <v>335</v>
      </c>
      <c r="G274" s="148" t="s">
        <v>175</v>
      </c>
      <c r="H274" s="192">
        <v>69.739999999999995</v>
      </c>
      <c r="I274" s="192"/>
      <c r="J274" s="192">
        <f>SUM(I274*H274)</f>
        <v>0</v>
      </c>
      <c r="K274" s="149"/>
      <c r="L274" s="30"/>
      <c r="M274" s="150" t="s">
        <v>1</v>
      </c>
      <c r="N274" s="151" t="s">
        <v>35</v>
      </c>
      <c r="O274" s="152">
        <v>0</v>
      </c>
      <c r="P274" s="152">
        <f>O274*H274</f>
        <v>0</v>
      </c>
      <c r="Q274" s="152">
        <v>0</v>
      </c>
      <c r="R274" s="152">
        <f>Q274*H274</f>
        <v>0</v>
      </c>
      <c r="S274" s="152">
        <v>0</v>
      </c>
      <c r="T274" s="153">
        <f>S274*H274</f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54" t="s">
        <v>125</v>
      </c>
      <c r="AT274" s="154" t="s">
        <v>121</v>
      </c>
      <c r="AU274" s="154" t="s">
        <v>79</v>
      </c>
      <c r="AY274" s="17" t="s">
        <v>118</v>
      </c>
      <c r="BE274" s="155">
        <f>IF(N274="základná",J274,0)</f>
        <v>0</v>
      </c>
      <c r="BF274" s="155">
        <f>IF(N274="znížená",J274,0)</f>
        <v>0</v>
      </c>
      <c r="BG274" s="155">
        <f>IF(N274="zákl. prenesená",J274,0)</f>
        <v>0</v>
      </c>
      <c r="BH274" s="155">
        <f>IF(N274="zníž. prenesená",J274,0)</f>
        <v>0</v>
      </c>
      <c r="BI274" s="155">
        <f>IF(N274="nulová",J274,0)</f>
        <v>0</v>
      </c>
      <c r="BJ274" s="17" t="s">
        <v>79</v>
      </c>
      <c r="BK274" s="155">
        <f>ROUND(I274*H274,2)</f>
        <v>0</v>
      </c>
      <c r="BL274" s="17" t="s">
        <v>125</v>
      </c>
      <c r="BM274" s="154" t="s">
        <v>336</v>
      </c>
    </row>
    <row r="275" spans="1:65" s="15" customFormat="1" x14ac:dyDescent="0.2">
      <c r="B275" s="169"/>
      <c r="D275" s="157" t="s">
        <v>126</v>
      </c>
      <c r="E275" s="170" t="s">
        <v>1</v>
      </c>
      <c r="F275" s="171" t="s">
        <v>337</v>
      </c>
      <c r="H275" s="195" t="s">
        <v>1</v>
      </c>
      <c r="I275" s="196"/>
      <c r="J275" s="196"/>
      <c r="L275" s="169"/>
      <c r="M275" s="172"/>
      <c r="N275" s="173"/>
      <c r="O275" s="173"/>
      <c r="P275" s="173"/>
      <c r="Q275" s="173"/>
      <c r="R275" s="173"/>
      <c r="S275" s="173"/>
      <c r="T275" s="174"/>
      <c r="AT275" s="170" t="s">
        <v>126</v>
      </c>
      <c r="AU275" s="170" t="s">
        <v>79</v>
      </c>
      <c r="AV275" s="15" t="s">
        <v>75</v>
      </c>
      <c r="AW275" s="15" t="s">
        <v>26</v>
      </c>
      <c r="AX275" s="15" t="s">
        <v>69</v>
      </c>
      <c r="AY275" s="170" t="s">
        <v>118</v>
      </c>
    </row>
    <row r="276" spans="1:65" s="13" customFormat="1" x14ac:dyDescent="0.2">
      <c r="B276" s="156"/>
      <c r="D276" s="157" t="s">
        <v>126</v>
      </c>
      <c r="E276" s="158" t="s">
        <v>1</v>
      </c>
      <c r="F276" s="159" t="s">
        <v>338</v>
      </c>
      <c r="H276" s="193">
        <v>62.7</v>
      </c>
      <c r="I276" s="193"/>
      <c r="J276" s="193"/>
      <c r="L276" s="156"/>
      <c r="M276" s="160"/>
      <c r="N276" s="161"/>
      <c r="O276" s="161"/>
      <c r="P276" s="161"/>
      <c r="Q276" s="161"/>
      <c r="R276" s="161"/>
      <c r="S276" s="161"/>
      <c r="T276" s="162"/>
      <c r="AT276" s="158" t="s">
        <v>126</v>
      </c>
      <c r="AU276" s="158" t="s">
        <v>79</v>
      </c>
      <c r="AV276" s="13" t="s">
        <v>79</v>
      </c>
      <c r="AW276" s="13" t="s">
        <v>26</v>
      </c>
      <c r="AX276" s="13" t="s">
        <v>69</v>
      </c>
      <c r="AY276" s="158" t="s">
        <v>118</v>
      </c>
    </row>
    <row r="277" spans="1:65" s="15" customFormat="1" x14ac:dyDescent="0.2">
      <c r="B277" s="169"/>
      <c r="D277" s="157" t="s">
        <v>126</v>
      </c>
      <c r="E277" s="170" t="s">
        <v>1</v>
      </c>
      <c r="F277" s="171" t="s">
        <v>339</v>
      </c>
      <c r="H277" s="195" t="s">
        <v>1</v>
      </c>
      <c r="I277" s="196"/>
      <c r="J277" s="196"/>
      <c r="L277" s="169"/>
      <c r="M277" s="172"/>
      <c r="N277" s="173"/>
      <c r="O277" s="173"/>
      <c r="P277" s="173"/>
      <c r="Q277" s="173"/>
      <c r="R277" s="173"/>
      <c r="S277" s="173"/>
      <c r="T277" s="174"/>
      <c r="AT277" s="170" t="s">
        <v>126</v>
      </c>
      <c r="AU277" s="170" t="s">
        <v>79</v>
      </c>
      <c r="AV277" s="15" t="s">
        <v>75</v>
      </c>
      <c r="AW277" s="15" t="s">
        <v>26</v>
      </c>
      <c r="AX277" s="15" t="s">
        <v>69</v>
      </c>
      <c r="AY277" s="170" t="s">
        <v>118</v>
      </c>
    </row>
    <row r="278" spans="1:65" s="13" customFormat="1" x14ac:dyDescent="0.2">
      <c r="B278" s="156"/>
      <c r="D278" s="157" t="s">
        <v>126</v>
      </c>
      <c r="E278" s="158" t="s">
        <v>1</v>
      </c>
      <c r="F278" s="159" t="s">
        <v>340</v>
      </c>
      <c r="H278" s="193">
        <v>7.04</v>
      </c>
      <c r="I278" s="193"/>
      <c r="J278" s="193"/>
      <c r="L278" s="156"/>
      <c r="M278" s="160"/>
      <c r="N278" s="161"/>
      <c r="O278" s="161"/>
      <c r="P278" s="161"/>
      <c r="Q278" s="161"/>
      <c r="R278" s="161"/>
      <c r="S278" s="161"/>
      <c r="T278" s="162"/>
      <c r="AT278" s="158" t="s">
        <v>126</v>
      </c>
      <c r="AU278" s="158" t="s">
        <v>79</v>
      </c>
      <c r="AV278" s="13" t="s">
        <v>79</v>
      </c>
      <c r="AW278" s="13" t="s">
        <v>26</v>
      </c>
      <c r="AX278" s="13" t="s">
        <v>69</v>
      </c>
      <c r="AY278" s="158" t="s">
        <v>118</v>
      </c>
    </row>
    <row r="279" spans="1:65" s="14" customFormat="1" x14ac:dyDescent="0.2">
      <c r="B279" s="163"/>
      <c r="D279" s="157" t="s">
        <v>126</v>
      </c>
      <c r="E279" s="164" t="s">
        <v>1</v>
      </c>
      <c r="F279" s="165" t="s">
        <v>128</v>
      </c>
      <c r="H279" s="194">
        <v>69.740000000000009</v>
      </c>
      <c r="I279" s="194"/>
      <c r="J279" s="194"/>
      <c r="L279" s="163"/>
      <c r="M279" s="166"/>
      <c r="N279" s="167"/>
      <c r="O279" s="167"/>
      <c r="P279" s="167"/>
      <c r="Q279" s="167"/>
      <c r="R279" s="167"/>
      <c r="S279" s="167"/>
      <c r="T279" s="168"/>
      <c r="AT279" s="164" t="s">
        <v>126</v>
      </c>
      <c r="AU279" s="164" t="s">
        <v>79</v>
      </c>
      <c r="AV279" s="14" t="s">
        <v>125</v>
      </c>
      <c r="AW279" s="14" t="s">
        <v>26</v>
      </c>
      <c r="AX279" s="14" t="s">
        <v>75</v>
      </c>
      <c r="AY279" s="164" t="s">
        <v>118</v>
      </c>
    </row>
    <row r="280" spans="1:65" s="12" customFormat="1" ht="22.9" customHeight="1" x14ac:dyDescent="0.2">
      <c r="B280" s="134"/>
      <c r="D280" s="135" t="s">
        <v>68</v>
      </c>
      <c r="E280" s="143" t="s">
        <v>341</v>
      </c>
      <c r="F280" s="143" t="s">
        <v>342</v>
      </c>
      <c r="H280" s="189"/>
      <c r="I280" s="189"/>
      <c r="J280" s="191">
        <f>BK280</f>
        <v>0</v>
      </c>
      <c r="L280" s="134"/>
      <c r="M280" s="137"/>
      <c r="N280" s="138"/>
      <c r="O280" s="138"/>
      <c r="P280" s="139">
        <f>SUM(P281:P305)</f>
        <v>0</v>
      </c>
      <c r="Q280" s="138"/>
      <c r="R280" s="139">
        <f>SUM(R281:R305)</f>
        <v>0</v>
      </c>
      <c r="S280" s="138"/>
      <c r="T280" s="140">
        <f>SUM(T281:T305)</f>
        <v>0</v>
      </c>
      <c r="AR280" s="135" t="s">
        <v>75</v>
      </c>
      <c r="AT280" s="141" t="s">
        <v>68</v>
      </c>
      <c r="AU280" s="141" t="s">
        <v>75</v>
      </c>
      <c r="AY280" s="135" t="s">
        <v>118</v>
      </c>
      <c r="BK280" s="142">
        <f>SUM(BK281:BK305)</f>
        <v>0</v>
      </c>
    </row>
    <row r="281" spans="1:65" s="2" customFormat="1" ht="33" customHeight="1" x14ac:dyDescent="0.2">
      <c r="A281" s="29"/>
      <c r="B281" s="144"/>
      <c r="C281" s="145" t="s">
        <v>343</v>
      </c>
      <c r="D281" s="145" t="s">
        <v>121</v>
      </c>
      <c r="E281" s="146" t="s">
        <v>344</v>
      </c>
      <c r="F281" s="147" t="s">
        <v>345</v>
      </c>
      <c r="G281" s="148" t="s">
        <v>229</v>
      </c>
      <c r="H281" s="192">
        <v>64.48</v>
      </c>
      <c r="I281" s="192"/>
      <c r="J281" s="192">
        <f>SUM(I281*H281)</f>
        <v>0</v>
      </c>
      <c r="K281" s="149"/>
      <c r="L281" s="30"/>
      <c r="M281" s="150" t="s">
        <v>1</v>
      </c>
      <c r="N281" s="151" t="s">
        <v>35</v>
      </c>
      <c r="O281" s="152">
        <v>0</v>
      </c>
      <c r="P281" s="152">
        <f>O281*H281</f>
        <v>0</v>
      </c>
      <c r="Q281" s="152">
        <v>0</v>
      </c>
      <c r="R281" s="152">
        <f>Q281*H281</f>
        <v>0</v>
      </c>
      <c r="S281" s="152">
        <v>0</v>
      </c>
      <c r="T281" s="153">
        <f>S281*H281</f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54" t="s">
        <v>125</v>
      </c>
      <c r="AT281" s="154" t="s">
        <v>121</v>
      </c>
      <c r="AU281" s="154" t="s">
        <v>79</v>
      </c>
      <c r="AY281" s="17" t="s">
        <v>118</v>
      </c>
      <c r="BE281" s="155">
        <f>IF(N281="základná",J281,0)</f>
        <v>0</v>
      </c>
      <c r="BF281" s="155">
        <f>IF(N281="znížená",J281,0)</f>
        <v>0</v>
      </c>
      <c r="BG281" s="155">
        <f>IF(N281="zákl. prenesená",J281,0)</f>
        <v>0</v>
      </c>
      <c r="BH281" s="155">
        <f>IF(N281="zníž. prenesená",J281,0)</f>
        <v>0</v>
      </c>
      <c r="BI281" s="155">
        <f>IF(N281="nulová",J281,0)</f>
        <v>0</v>
      </c>
      <c r="BJ281" s="17" t="s">
        <v>79</v>
      </c>
      <c r="BK281" s="155">
        <f>ROUND(I281*H281,2)</f>
        <v>0</v>
      </c>
      <c r="BL281" s="17" t="s">
        <v>125</v>
      </c>
      <c r="BM281" s="154" t="s">
        <v>346</v>
      </c>
    </row>
    <row r="282" spans="1:65" s="15" customFormat="1" x14ac:dyDescent="0.2">
      <c r="B282" s="169"/>
      <c r="D282" s="157" t="s">
        <v>126</v>
      </c>
      <c r="E282" s="170" t="s">
        <v>1</v>
      </c>
      <c r="F282" s="171" t="s">
        <v>347</v>
      </c>
      <c r="H282" s="195" t="s">
        <v>1</v>
      </c>
      <c r="I282" s="196"/>
      <c r="J282" s="196"/>
      <c r="L282" s="169"/>
      <c r="M282" s="172"/>
      <c r="N282" s="173"/>
      <c r="O282" s="173"/>
      <c r="P282" s="173"/>
      <c r="Q282" s="173"/>
      <c r="R282" s="173"/>
      <c r="S282" s="173"/>
      <c r="T282" s="174"/>
      <c r="AT282" s="170" t="s">
        <v>126</v>
      </c>
      <c r="AU282" s="170" t="s">
        <v>79</v>
      </c>
      <c r="AV282" s="15" t="s">
        <v>75</v>
      </c>
      <c r="AW282" s="15" t="s">
        <v>26</v>
      </c>
      <c r="AX282" s="15" t="s">
        <v>69</v>
      </c>
      <c r="AY282" s="170" t="s">
        <v>118</v>
      </c>
    </row>
    <row r="283" spans="1:65" s="13" customFormat="1" x14ac:dyDescent="0.2">
      <c r="B283" s="156"/>
      <c r="D283" s="157" t="s">
        <v>126</v>
      </c>
      <c r="E283" s="158" t="s">
        <v>1</v>
      </c>
      <c r="F283" s="159" t="s">
        <v>348</v>
      </c>
      <c r="H283" s="193">
        <v>64.48</v>
      </c>
      <c r="I283" s="193"/>
      <c r="J283" s="193"/>
      <c r="L283" s="156"/>
      <c r="M283" s="160"/>
      <c r="N283" s="161"/>
      <c r="O283" s="161"/>
      <c r="P283" s="161"/>
      <c r="Q283" s="161"/>
      <c r="R283" s="161"/>
      <c r="S283" s="161"/>
      <c r="T283" s="162"/>
      <c r="AT283" s="158" t="s">
        <v>126</v>
      </c>
      <c r="AU283" s="158" t="s">
        <v>79</v>
      </c>
      <c r="AV283" s="13" t="s">
        <v>79</v>
      </c>
      <c r="AW283" s="13" t="s">
        <v>26</v>
      </c>
      <c r="AX283" s="13" t="s">
        <v>69</v>
      </c>
      <c r="AY283" s="158" t="s">
        <v>118</v>
      </c>
    </row>
    <row r="284" spans="1:65" s="14" customFormat="1" x14ac:dyDescent="0.2">
      <c r="B284" s="163"/>
      <c r="D284" s="157" t="s">
        <v>126</v>
      </c>
      <c r="E284" s="164" t="s">
        <v>1</v>
      </c>
      <c r="F284" s="165" t="s">
        <v>128</v>
      </c>
      <c r="H284" s="194">
        <v>64.48</v>
      </c>
      <c r="I284" s="194"/>
      <c r="J284" s="194"/>
      <c r="L284" s="163"/>
      <c r="M284" s="166"/>
      <c r="N284" s="167"/>
      <c r="O284" s="167"/>
      <c r="P284" s="167"/>
      <c r="Q284" s="167"/>
      <c r="R284" s="167"/>
      <c r="S284" s="167"/>
      <c r="T284" s="168"/>
      <c r="AT284" s="164" t="s">
        <v>126</v>
      </c>
      <c r="AU284" s="164" t="s">
        <v>79</v>
      </c>
      <c r="AV284" s="14" t="s">
        <v>125</v>
      </c>
      <c r="AW284" s="14" t="s">
        <v>26</v>
      </c>
      <c r="AX284" s="14" t="s">
        <v>75</v>
      </c>
      <c r="AY284" s="164" t="s">
        <v>118</v>
      </c>
    </row>
    <row r="285" spans="1:65" s="2" customFormat="1" ht="24.2" customHeight="1" x14ac:dyDescent="0.2">
      <c r="A285" s="29"/>
      <c r="B285" s="144"/>
      <c r="C285" s="145" t="s">
        <v>309</v>
      </c>
      <c r="D285" s="145" t="s">
        <v>121</v>
      </c>
      <c r="E285" s="146" t="s">
        <v>349</v>
      </c>
      <c r="F285" s="147" t="s">
        <v>350</v>
      </c>
      <c r="G285" s="148" t="s">
        <v>124</v>
      </c>
      <c r="H285" s="192">
        <v>1.4</v>
      </c>
      <c r="I285" s="192"/>
      <c r="J285" s="192">
        <f>SUM(I285*H285)</f>
        <v>0</v>
      </c>
      <c r="K285" s="149"/>
      <c r="L285" s="30"/>
      <c r="M285" s="150" t="s">
        <v>1</v>
      </c>
      <c r="N285" s="151" t="s">
        <v>35</v>
      </c>
      <c r="O285" s="152">
        <v>0</v>
      </c>
      <c r="P285" s="152">
        <f>O285*H285</f>
        <v>0</v>
      </c>
      <c r="Q285" s="152">
        <v>0</v>
      </c>
      <c r="R285" s="152">
        <f>Q285*H285</f>
        <v>0</v>
      </c>
      <c r="S285" s="152">
        <v>0</v>
      </c>
      <c r="T285" s="153">
        <f>S285*H285</f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54" t="s">
        <v>125</v>
      </c>
      <c r="AT285" s="154" t="s">
        <v>121</v>
      </c>
      <c r="AU285" s="154" t="s">
        <v>79</v>
      </c>
      <c r="AY285" s="17" t="s">
        <v>118</v>
      </c>
      <c r="BE285" s="155">
        <f>IF(N285="základná",J285,0)</f>
        <v>0</v>
      </c>
      <c r="BF285" s="155">
        <f>IF(N285="znížená",J285,0)</f>
        <v>0</v>
      </c>
      <c r="BG285" s="155">
        <f>IF(N285="zákl. prenesená",J285,0)</f>
        <v>0</v>
      </c>
      <c r="BH285" s="155">
        <f>IF(N285="zníž. prenesená",J285,0)</f>
        <v>0</v>
      </c>
      <c r="BI285" s="155">
        <f>IF(N285="nulová",J285,0)</f>
        <v>0</v>
      </c>
      <c r="BJ285" s="17" t="s">
        <v>79</v>
      </c>
      <c r="BK285" s="155">
        <f>ROUND(I285*H285,2)</f>
        <v>0</v>
      </c>
      <c r="BL285" s="17" t="s">
        <v>125</v>
      </c>
      <c r="BM285" s="154" t="s">
        <v>351</v>
      </c>
    </row>
    <row r="286" spans="1:65" s="15" customFormat="1" x14ac:dyDescent="0.2">
      <c r="B286" s="169"/>
      <c r="D286" s="157" t="s">
        <v>126</v>
      </c>
      <c r="E286" s="170" t="s">
        <v>1</v>
      </c>
      <c r="F286" s="171" t="s">
        <v>352</v>
      </c>
      <c r="H286" s="195" t="s">
        <v>1</v>
      </c>
      <c r="I286" s="196"/>
      <c r="J286" s="196"/>
      <c r="L286" s="169"/>
      <c r="M286" s="172"/>
      <c r="N286" s="173"/>
      <c r="O286" s="173"/>
      <c r="P286" s="173"/>
      <c r="Q286" s="173"/>
      <c r="R286" s="173"/>
      <c r="S286" s="173"/>
      <c r="T286" s="174"/>
      <c r="AT286" s="170" t="s">
        <v>126</v>
      </c>
      <c r="AU286" s="170" t="s">
        <v>79</v>
      </c>
      <c r="AV286" s="15" t="s">
        <v>75</v>
      </c>
      <c r="AW286" s="15" t="s">
        <v>26</v>
      </c>
      <c r="AX286" s="15" t="s">
        <v>69</v>
      </c>
      <c r="AY286" s="170" t="s">
        <v>118</v>
      </c>
    </row>
    <row r="287" spans="1:65" s="13" customFormat="1" x14ac:dyDescent="0.2">
      <c r="B287" s="156"/>
      <c r="D287" s="157" t="s">
        <v>126</v>
      </c>
      <c r="E287" s="158" t="s">
        <v>1</v>
      </c>
      <c r="F287" s="159" t="s">
        <v>353</v>
      </c>
      <c r="H287" s="193">
        <v>0.63500000000000001</v>
      </c>
      <c r="I287" s="193"/>
      <c r="J287" s="193"/>
      <c r="L287" s="156"/>
      <c r="M287" s="160"/>
      <c r="N287" s="161"/>
      <c r="O287" s="161"/>
      <c r="P287" s="161"/>
      <c r="Q287" s="161"/>
      <c r="R287" s="161"/>
      <c r="S287" s="161"/>
      <c r="T287" s="162"/>
      <c r="AT287" s="158" t="s">
        <v>126</v>
      </c>
      <c r="AU287" s="158" t="s">
        <v>79</v>
      </c>
      <c r="AV287" s="13" t="s">
        <v>79</v>
      </c>
      <c r="AW287" s="13" t="s">
        <v>26</v>
      </c>
      <c r="AX287" s="13" t="s">
        <v>69</v>
      </c>
      <c r="AY287" s="158" t="s">
        <v>118</v>
      </c>
    </row>
    <row r="288" spans="1:65" s="13" customFormat="1" x14ac:dyDescent="0.2">
      <c r="B288" s="156"/>
      <c r="D288" s="157" t="s">
        <v>126</v>
      </c>
      <c r="E288" s="158" t="s">
        <v>1</v>
      </c>
      <c r="F288" s="159" t="s">
        <v>354</v>
      </c>
      <c r="H288" s="193">
        <v>0.76200000000000001</v>
      </c>
      <c r="I288" s="193"/>
      <c r="J288" s="193"/>
      <c r="L288" s="156"/>
      <c r="M288" s="160"/>
      <c r="N288" s="161"/>
      <c r="O288" s="161"/>
      <c r="P288" s="161"/>
      <c r="Q288" s="161"/>
      <c r="R288" s="161"/>
      <c r="S288" s="161"/>
      <c r="T288" s="162"/>
      <c r="AT288" s="158" t="s">
        <v>126</v>
      </c>
      <c r="AU288" s="158" t="s">
        <v>79</v>
      </c>
      <c r="AV288" s="13" t="s">
        <v>79</v>
      </c>
      <c r="AW288" s="13" t="s">
        <v>26</v>
      </c>
      <c r="AX288" s="13" t="s">
        <v>69</v>
      </c>
      <c r="AY288" s="158" t="s">
        <v>118</v>
      </c>
    </row>
    <row r="289" spans="1:65" s="14" customFormat="1" x14ac:dyDescent="0.2">
      <c r="B289" s="163"/>
      <c r="D289" s="157" t="s">
        <v>126</v>
      </c>
      <c r="E289" s="164" t="s">
        <v>1</v>
      </c>
      <c r="F289" s="165" t="s">
        <v>128</v>
      </c>
      <c r="H289" s="194">
        <v>1.397</v>
      </c>
      <c r="I289" s="194"/>
      <c r="J289" s="194"/>
      <c r="L289" s="163"/>
      <c r="M289" s="166"/>
      <c r="N289" s="167"/>
      <c r="O289" s="167"/>
      <c r="P289" s="167"/>
      <c r="Q289" s="167"/>
      <c r="R289" s="167"/>
      <c r="S289" s="167"/>
      <c r="T289" s="168"/>
      <c r="AT289" s="164" t="s">
        <v>126</v>
      </c>
      <c r="AU289" s="164" t="s">
        <v>79</v>
      </c>
      <c r="AV289" s="14" t="s">
        <v>125</v>
      </c>
      <c r="AW289" s="14" t="s">
        <v>26</v>
      </c>
      <c r="AX289" s="14" t="s">
        <v>75</v>
      </c>
      <c r="AY289" s="164" t="s">
        <v>118</v>
      </c>
    </row>
    <row r="290" spans="1:65" s="2" customFormat="1" ht="24.2" customHeight="1" x14ac:dyDescent="0.2">
      <c r="A290" s="29"/>
      <c r="B290" s="144"/>
      <c r="C290" s="145" t="s">
        <v>355</v>
      </c>
      <c r="D290" s="145" t="s">
        <v>121</v>
      </c>
      <c r="E290" s="146" t="s">
        <v>356</v>
      </c>
      <c r="F290" s="147" t="s">
        <v>357</v>
      </c>
      <c r="G290" s="148" t="s">
        <v>175</v>
      </c>
      <c r="H290" s="192">
        <v>10.82</v>
      </c>
      <c r="I290" s="192"/>
      <c r="J290" s="192">
        <f>SUM(I290*H290)</f>
        <v>0</v>
      </c>
      <c r="K290" s="149"/>
      <c r="L290" s="30"/>
      <c r="M290" s="150" t="s">
        <v>1</v>
      </c>
      <c r="N290" s="151" t="s">
        <v>35</v>
      </c>
      <c r="O290" s="152">
        <v>0</v>
      </c>
      <c r="P290" s="152">
        <f>O290*H290</f>
        <v>0</v>
      </c>
      <c r="Q290" s="152">
        <v>0</v>
      </c>
      <c r="R290" s="152">
        <f>Q290*H290</f>
        <v>0</v>
      </c>
      <c r="S290" s="152">
        <v>0</v>
      </c>
      <c r="T290" s="153">
        <f>S290*H290</f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54" t="s">
        <v>125</v>
      </c>
      <c r="AT290" s="154" t="s">
        <v>121</v>
      </c>
      <c r="AU290" s="154" t="s">
        <v>79</v>
      </c>
      <c r="AY290" s="17" t="s">
        <v>118</v>
      </c>
      <c r="BE290" s="155">
        <f>IF(N290="základná",J290,0)</f>
        <v>0</v>
      </c>
      <c r="BF290" s="155">
        <f>IF(N290="znížená",J290,0)</f>
        <v>0</v>
      </c>
      <c r="BG290" s="155">
        <f>IF(N290="zákl. prenesená",J290,0)</f>
        <v>0</v>
      </c>
      <c r="BH290" s="155">
        <f>IF(N290="zníž. prenesená",J290,0)</f>
        <v>0</v>
      </c>
      <c r="BI290" s="155">
        <f>IF(N290="nulová",J290,0)</f>
        <v>0</v>
      </c>
      <c r="BJ290" s="17" t="s">
        <v>79</v>
      </c>
      <c r="BK290" s="155">
        <f>ROUND(I290*H290,2)</f>
        <v>0</v>
      </c>
      <c r="BL290" s="17" t="s">
        <v>125</v>
      </c>
      <c r="BM290" s="154" t="s">
        <v>358</v>
      </c>
    </row>
    <row r="291" spans="1:65" s="13" customFormat="1" x14ac:dyDescent="0.2">
      <c r="B291" s="156"/>
      <c r="D291" s="157" t="s">
        <v>126</v>
      </c>
      <c r="E291" s="158" t="s">
        <v>1</v>
      </c>
      <c r="F291" s="159" t="s">
        <v>359</v>
      </c>
      <c r="H291" s="193">
        <v>5.4080000000000004</v>
      </c>
      <c r="I291" s="193"/>
      <c r="J291" s="193"/>
      <c r="L291" s="156"/>
      <c r="M291" s="160"/>
      <c r="N291" s="161"/>
      <c r="O291" s="161"/>
      <c r="P291" s="161"/>
      <c r="Q291" s="161"/>
      <c r="R291" s="161"/>
      <c r="S291" s="161"/>
      <c r="T291" s="162"/>
      <c r="AT291" s="158" t="s">
        <v>126</v>
      </c>
      <c r="AU291" s="158" t="s">
        <v>79</v>
      </c>
      <c r="AV291" s="13" t="s">
        <v>79</v>
      </c>
      <c r="AW291" s="13" t="s">
        <v>26</v>
      </c>
      <c r="AX291" s="13" t="s">
        <v>69</v>
      </c>
      <c r="AY291" s="158" t="s">
        <v>118</v>
      </c>
    </row>
    <row r="292" spans="1:65" s="13" customFormat="1" x14ac:dyDescent="0.2">
      <c r="B292" s="156"/>
      <c r="D292" s="157" t="s">
        <v>126</v>
      </c>
      <c r="E292" s="158" t="s">
        <v>1</v>
      </c>
      <c r="F292" s="159" t="s">
        <v>360</v>
      </c>
      <c r="H292" s="193">
        <v>5.4080000000000004</v>
      </c>
      <c r="I292" s="193"/>
      <c r="J292" s="193"/>
      <c r="L292" s="156"/>
      <c r="M292" s="160"/>
      <c r="N292" s="161"/>
      <c r="O292" s="161"/>
      <c r="P292" s="161"/>
      <c r="Q292" s="161"/>
      <c r="R292" s="161"/>
      <c r="S292" s="161"/>
      <c r="T292" s="162"/>
      <c r="AT292" s="158" t="s">
        <v>126</v>
      </c>
      <c r="AU292" s="158" t="s">
        <v>79</v>
      </c>
      <c r="AV292" s="13" t="s">
        <v>79</v>
      </c>
      <c r="AW292" s="13" t="s">
        <v>26</v>
      </c>
      <c r="AX292" s="13" t="s">
        <v>69</v>
      </c>
      <c r="AY292" s="158" t="s">
        <v>118</v>
      </c>
    </row>
    <row r="293" spans="1:65" s="14" customFormat="1" x14ac:dyDescent="0.2">
      <c r="B293" s="163"/>
      <c r="D293" s="157" t="s">
        <v>126</v>
      </c>
      <c r="E293" s="164" t="s">
        <v>1</v>
      </c>
      <c r="F293" s="165" t="s">
        <v>128</v>
      </c>
      <c r="H293" s="194">
        <v>10.816000000000001</v>
      </c>
      <c r="I293" s="194"/>
      <c r="J293" s="194"/>
      <c r="L293" s="163"/>
      <c r="M293" s="166"/>
      <c r="N293" s="167"/>
      <c r="O293" s="167"/>
      <c r="P293" s="167"/>
      <c r="Q293" s="167"/>
      <c r="R293" s="167"/>
      <c r="S293" s="167"/>
      <c r="T293" s="168"/>
      <c r="AT293" s="164" t="s">
        <v>126</v>
      </c>
      <c r="AU293" s="164" t="s">
        <v>79</v>
      </c>
      <c r="AV293" s="14" t="s">
        <v>125</v>
      </c>
      <c r="AW293" s="14" t="s">
        <v>26</v>
      </c>
      <c r="AX293" s="14" t="s">
        <v>75</v>
      </c>
      <c r="AY293" s="164" t="s">
        <v>118</v>
      </c>
    </row>
    <row r="294" spans="1:65" s="2" customFormat="1" ht="24.2" customHeight="1" x14ac:dyDescent="0.2">
      <c r="A294" s="29"/>
      <c r="B294" s="144"/>
      <c r="C294" s="145" t="s">
        <v>361</v>
      </c>
      <c r="D294" s="145" t="s">
        <v>121</v>
      </c>
      <c r="E294" s="146" t="s">
        <v>362</v>
      </c>
      <c r="F294" s="147" t="s">
        <v>363</v>
      </c>
      <c r="G294" s="148" t="s">
        <v>124</v>
      </c>
      <c r="H294" s="192">
        <v>4.2</v>
      </c>
      <c r="I294" s="192"/>
      <c r="J294" s="192">
        <f>SUM(I294*H294)</f>
        <v>0</v>
      </c>
      <c r="K294" s="149"/>
      <c r="L294" s="30"/>
      <c r="M294" s="150" t="s">
        <v>1</v>
      </c>
      <c r="N294" s="151" t="s">
        <v>35</v>
      </c>
      <c r="O294" s="152">
        <v>0</v>
      </c>
      <c r="P294" s="152">
        <f>O294*H294</f>
        <v>0</v>
      </c>
      <c r="Q294" s="152">
        <v>0</v>
      </c>
      <c r="R294" s="152">
        <f>Q294*H294</f>
        <v>0</v>
      </c>
      <c r="S294" s="152">
        <v>0</v>
      </c>
      <c r="T294" s="153">
        <f>S294*H294</f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54" t="s">
        <v>125</v>
      </c>
      <c r="AT294" s="154" t="s">
        <v>121</v>
      </c>
      <c r="AU294" s="154" t="s">
        <v>79</v>
      </c>
      <c r="AY294" s="17" t="s">
        <v>118</v>
      </c>
      <c r="BE294" s="155">
        <f>IF(N294="základná",J294,0)</f>
        <v>0</v>
      </c>
      <c r="BF294" s="155">
        <f>IF(N294="znížená",J294,0)</f>
        <v>0</v>
      </c>
      <c r="BG294" s="155">
        <f>IF(N294="zákl. prenesená",J294,0)</f>
        <v>0</v>
      </c>
      <c r="BH294" s="155">
        <f>IF(N294="zníž. prenesená",J294,0)</f>
        <v>0</v>
      </c>
      <c r="BI294" s="155">
        <f>IF(N294="nulová",J294,0)</f>
        <v>0</v>
      </c>
      <c r="BJ294" s="17" t="s">
        <v>79</v>
      </c>
      <c r="BK294" s="155">
        <f>ROUND(I294*H294,2)</f>
        <v>0</v>
      </c>
      <c r="BL294" s="17" t="s">
        <v>125</v>
      </c>
      <c r="BM294" s="154" t="s">
        <v>364</v>
      </c>
    </row>
    <row r="295" spans="1:65" s="15" customFormat="1" x14ac:dyDescent="0.2">
      <c r="B295" s="169"/>
      <c r="D295" s="157" t="s">
        <v>126</v>
      </c>
      <c r="E295" s="170" t="s">
        <v>1</v>
      </c>
      <c r="F295" s="171" t="s">
        <v>365</v>
      </c>
      <c r="H295" s="195" t="s">
        <v>1</v>
      </c>
      <c r="I295" s="196"/>
      <c r="J295" s="196"/>
      <c r="L295" s="169"/>
      <c r="M295" s="172"/>
      <c r="N295" s="173"/>
      <c r="O295" s="173"/>
      <c r="P295" s="173"/>
      <c r="Q295" s="173"/>
      <c r="R295" s="173"/>
      <c r="S295" s="173"/>
      <c r="T295" s="174"/>
      <c r="AT295" s="170" t="s">
        <v>126</v>
      </c>
      <c r="AU295" s="170" t="s">
        <v>79</v>
      </c>
      <c r="AV295" s="15" t="s">
        <v>75</v>
      </c>
      <c r="AW295" s="15" t="s">
        <v>26</v>
      </c>
      <c r="AX295" s="15" t="s">
        <v>69</v>
      </c>
      <c r="AY295" s="170" t="s">
        <v>118</v>
      </c>
    </row>
    <row r="296" spans="1:65" s="13" customFormat="1" x14ac:dyDescent="0.2">
      <c r="B296" s="156"/>
      <c r="D296" s="157" t="s">
        <v>126</v>
      </c>
      <c r="E296" s="158" t="s">
        <v>1</v>
      </c>
      <c r="F296" s="159" t="s">
        <v>366</v>
      </c>
      <c r="H296" s="193">
        <v>4.2</v>
      </c>
      <c r="I296" s="193"/>
      <c r="J296" s="193"/>
      <c r="L296" s="156"/>
      <c r="M296" s="160"/>
      <c r="N296" s="161"/>
      <c r="O296" s="161"/>
      <c r="P296" s="161"/>
      <c r="Q296" s="161"/>
      <c r="R296" s="161"/>
      <c r="S296" s="161"/>
      <c r="T296" s="162"/>
      <c r="AT296" s="158" t="s">
        <v>126</v>
      </c>
      <c r="AU296" s="158" t="s">
        <v>79</v>
      </c>
      <c r="AV296" s="13" t="s">
        <v>79</v>
      </c>
      <c r="AW296" s="13" t="s">
        <v>26</v>
      </c>
      <c r="AX296" s="13" t="s">
        <v>69</v>
      </c>
      <c r="AY296" s="158" t="s">
        <v>118</v>
      </c>
    </row>
    <row r="297" spans="1:65" s="14" customFormat="1" x14ac:dyDescent="0.2">
      <c r="B297" s="163"/>
      <c r="D297" s="157" t="s">
        <v>126</v>
      </c>
      <c r="E297" s="164" t="s">
        <v>1</v>
      </c>
      <c r="F297" s="165" t="s">
        <v>128</v>
      </c>
      <c r="H297" s="194">
        <v>4.2</v>
      </c>
      <c r="I297" s="194"/>
      <c r="J297" s="194"/>
      <c r="L297" s="163"/>
      <c r="M297" s="166"/>
      <c r="N297" s="167"/>
      <c r="O297" s="167"/>
      <c r="P297" s="167"/>
      <c r="Q297" s="167"/>
      <c r="R297" s="167"/>
      <c r="S297" s="167"/>
      <c r="T297" s="168"/>
      <c r="AT297" s="164" t="s">
        <v>126</v>
      </c>
      <c r="AU297" s="164" t="s">
        <v>79</v>
      </c>
      <c r="AV297" s="14" t="s">
        <v>125</v>
      </c>
      <c r="AW297" s="14" t="s">
        <v>26</v>
      </c>
      <c r="AX297" s="14" t="s">
        <v>75</v>
      </c>
      <c r="AY297" s="164" t="s">
        <v>118</v>
      </c>
    </row>
    <row r="298" spans="1:65" s="2" customFormat="1" ht="49.15" customHeight="1" x14ac:dyDescent="0.2">
      <c r="A298" s="29"/>
      <c r="B298" s="144"/>
      <c r="C298" s="175" t="s">
        <v>367</v>
      </c>
      <c r="D298" s="175" t="s">
        <v>198</v>
      </c>
      <c r="E298" s="176" t="s">
        <v>368</v>
      </c>
      <c r="F298" s="177" t="s">
        <v>565</v>
      </c>
      <c r="G298" s="178" t="s">
        <v>229</v>
      </c>
      <c r="H298" s="197">
        <v>9</v>
      </c>
      <c r="I298" s="197"/>
      <c r="J298" s="192">
        <f>SUM(I298*H298)</f>
        <v>0</v>
      </c>
      <c r="K298" s="179"/>
      <c r="L298" s="180"/>
      <c r="M298" s="181" t="s">
        <v>1</v>
      </c>
      <c r="N298" s="182" t="s">
        <v>35</v>
      </c>
      <c r="O298" s="152">
        <v>0</v>
      </c>
      <c r="P298" s="152">
        <f>O298*H298</f>
        <v>0</v>
      </c>
      <c r="Q298" s="152">
        <v>0</v>
      </c>
      <c r="R298" s="152">
        <f>Q298*H298</f>
        <v>0</v>
      </c>
      <c r="S298" s="152">
        <v>0</v>
      </c>
      <c r="T298" s="153">
        <f>S298*H298</f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54" t="s">
        <v>149</v>
      </c>
      <c r="AT298" s="154" t="s">
        <v>198</v>
      </c>
      <c r="AU298" s="154" t="s">
        <v>79</v>
      </c>
      <c r="AY298" s="17" t="s">
        <v>118</v>
      </c>
      <c r="BE298" s="155">
        <f>IF(N298="základná",J298,0)</f>
        <v>0</v>
      </c>
      <c r="BF298" s="155">
        <f>IF(N298="znížená",J298,0)</f>
        <v>0</v>
      </c>
      <c r="BG298" s="155">
        <f>IF(N298="zákl. prenesená",J298,0)</f>
        <v>0</v>
      </c>
      <c r="BH298" s="155">
        <f>IF(N298="zníž. prenesená",J298,0)</f>
        <v>0</v>
      </c>
      <c r="BI298" s="155">
        <f>IF(N298="nulová",J298,0)</f>
        <v>0</v>
      </c>
      <c r="BJ298" s="17" t="s">
        <v>79</v>
      </c>
      <c r="BK298" s="155">
        <f>ROUND(I298*H298,2)</f>
        <v>0</v>
      </c>
      <c r="BL298" s="17" t="s">
        <v>125</v>
      </c>
      <c r="BM298" s="154" t="s">
        <v>369</v>
      </c>
    </row>
    <row r="299" spans="1:65" s="2" customFormat="1" ht="51" customHeight="1" x14ac:dyDescent="0.2">
      <c r="A299" s="29"/>
      <c r="B299" s="144"/>
      <c r="C299" s="175" t="s">
        <v>370</v>
      </c>
      <c r="D299" s="175" t="s">
        <v>198</v>
      </c>
      <c r="E299" s="176" t="s">
        <v>371</v>
      </c>
      <c r="F299" s="177" t="s">
        <v>566</v>
      </c>
      <c r="G299" s="178" t="s">
        <v>229</v>
      </c>
      <c r="H299" s="197">
        <v>6</v>
      </c>
      <c r="I299" s="197"/>
      <c r="J299" s="192">
        <f>SUM(I299*H299)</f>
        <v>0</v>
      </c>
      <c r="K299" s="179"/>
      <c r="L299" s="180"/>
      <c r="M299" s="181" t="s">
        <v>1</v>
      </c>
      <c r="N299" s="182" t="s">
        <v>35</v>
      </c>
      <c r="O299" s="152">
        <v>0</v>
      </c>
      <c r="P299" s="152">
        <f>O299*H299</f>
        <v>0</v>
      </c>
      <c r="Q299" s="152">
        <v>0</v>
      </c>
      <c r="R299" s="152">
        <f>Q299*H299</f>
        <v>0</v>
      </c>
      <c r="S299" s="152">
        <v>0</v>
      </c>
      <c r="T299" s="153">
        <f>S299*H299</f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54" t="s">
        <v>149</v>
      </c>
      <c r="AT299" s="154" t="s">
        <v>198</v>
      </c>
      <c r="AU299" s="154" t="s">
        <v>79</v>
      </c>
      <c r="AY299" s="17" t="s">
        <v>118</v>
      </c>
      <c r="BE299" s="155">
        <f>IF(N299="základná",J299,0)</f>
        <v>0</v>
      </c>
      <c r="BF299" s="155">
        <f>IF(N299="znížená",J299,0)</f>
        <v>0</v>
      </c>
      <c r="BG299" s="155">
        <f>IF(N299="zákl. prenesená",J299,0)</f>
        <v>0</v>
      </c>
      <c r="BH299" s="155">
        <f>IF(N299="zníž. prenesená",J299,0)</f>
        <v>0</v>
      </c>
      <c r="BI299" s="155">
        <f>IF(N299="nulová",J299,0)</f>
        <v>0</v>
      </c>
      <c r="BJ299" s="17" t="s">
        <v>79</v>
      </c>
      <c r="BK299" s="155">
        <f>ROUND(I299*H299,2)</f>
        <v>0</v>
      </c>
      <c r="BL299" s="17" t="s">
        <v>125</v>
      </c>
      <c r="BM299" s="154" t="s">
        <v>372</v>
      </c>
    </row>
    <row r="300" spans="1:65" s="2" customFormat="1" ht="24.2" customHeight="1" x14ac:dyDescent="0.2">
      <c r="A300" s="29"/>
      <c r="B300" s="144"/>
      <c r="C300" s="145" t="s">
        <v>372</v>
      </c>
      <c r="D300" s="145" t="s">
        <v>121</v>
      </c>
      <c r="E300" s="146" t="s">
        <v>373</v>
      </c>
      <c r="F300" s="147" t="s">
        <v>374</v>
      </c>
      <c r="G300" s="148" t="s">
        <v>222</v>
      </c>
      <c r="H300" s="192">
        <v>17.82</v>
      </c>
      <c r="I300" s="192"/>
      <c r="J300" s="192">
        <f>SUM(I300*H300)</f>
        <v>0</v>
      </c>
      <c r="K300" s="149"/>
      <c r="L300" s="30"/>
      <c r="M300" s="150" t="s">
        <v>1</v>
      </c>
      <c r="N300" s="151" t="s">
        <v>35</v>
      </c>
      <c r="O300" s="152">
        <v>0</v>
      </c>
      <c r="P300" s="152">
        <f>O300*H300</f>
        <v>0</v>
      </c>
      <c r="Q300" s="152">
        <v>0</v>
      </c>
      <c r="R300" s="152">
        <f>Q300*H300</f>
        <v>0</v>
      </c>
      <c r="S300" s="152">
        <v>0</v>
      </c>
      <c r="T300" s="153">
        <f>S300*H300</f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154" t="s">
        <v>125</v>
      </c>
      <c r="AT300" s="154" t="s">
        <v>121</v>
      </c>
      <c r="AU300" s="154" t="s">
        <v>79</v>
      </c>
      <c r="AY300" s="17" t="s">
        <v>118</v>
      </c>
      <c r="BE300" s="155">
        <f>IF(N300="základná",J300,0)</f>
        <v>0</v>
      </c>
      <c r="BF300" s="155">
        <f>IF(N300="znížená",J300,0)</f>
        <v>0</v>
      </c>
      <c r="BG300" s="155">
        <f>IF(N300="zákl. prenesená",J300,0)</f>
        <v>0</v>
      </c>
      <c r="BH300" s="155">
        <f>IF(N300="zníž. prenesená",J300,0)</f>
        <v>0</v>
      </c>
      <c r="BI300" s="155">
        <f>IF(N300="nulová",J300,0)</f>
        <v>0</v>
      </c>
      <c r="BJ300" s="17" t="s">
        <v>79</v>
      </c>
      <c r="BK300" s="155">
        <f>ROUND(I300*H300,2)</f>
        <v>0</v>
      </c>
      <c r="BL300" s="17" t="s">
        <v>125</v>
      </c>
      <c r="BM300" s="154" t="s">
        <v>375</v>
      </c>
    </row>
    <row r="301" spans="1:65" s="15" customFormat="1" x14ac:dyDescent="0.2">
      <c r="B301" s="169"/>
      <c r="D301" s="157" t="s">
        <v>126</v>
      </c>
      <c r="E301" s="170" t="s">
        <v>1</v>
      </c>
      <c r="F301" s="171" t="s">
        <v>376</v>
      </c>
      <c r="H301" s="195" t="s">
        <v>1</v>
      </c>
      <c r="I301" s="196"/>
      <c r="J301" s="196"/>
      <c r="L301" s="169"/>
      <c r="M301" s="172"/>
      <c r="N301" s="173"/>
      <c r="O301" s="173"/>
      <c r="P301" s="173"/>
      <c r="Q301" s="173"/>
      <c r="R301" s="173"/>
      <c r="S301" s="173"/>
      <c r="T301" s="174"/>
      <c r="AT301" s="170" t="s">
        <v>126</v>
      </c>
      <c r="AU301" s="170" t="s">
        <v>79</v>
      </c>
      <c r="AV301" s="15" t="s">
        <v>75</v>
      </c>
      <c r="AW301" s="15" t="s">
        <v>26</v>
      </c>
      <c r="AX301" s="15" t="s">
        <v>69</v>
      </c>
      <c r="AY301" s="170" t="s">
        <v>118</v>
      </c>
    </row>
    <row r="302" spans="1:65" s="13" customFormat="1" x14ac:dyDescent="0.2">
      <c r="B302" s="156"/>
      <c r="D302" s="157" t="s">
        <v>126</v>
      </c>
      <c r="E302" s="158" t="s">
        <v>1</v>
      </c>
      <c r="F302" s="159" t="s">
        <v>377</v>
      </c>
      <c r="H302" s="193">
        <v>17.82</v>
      </c>
      <c r="I302" s="193"/>
      <c r="J302" s="193"/>
      <c r="L302" s="156"/>
      <c r="M302" s="160"/>
      <c r="N302" s="161"/>
      <c r="O302" s="161"/>
      <c r="P302" s="161"/>
      <c r="Q302" s="161"/>
      <c r="R302" s="161"/>
      <c r="S302" s="161"/>
      <c r="T302" s="162"/>
      <c r="AT302" s="158" t="s">
        <v>126</v>
      </c>
      <c r="AU302" s="158" t="s">
        <v>79</v>
      </c>
      <c r="AV302" s="13" t="s">
        <v>79</v>
      </c>
      <c r="AW302" s="13" t="s">
        <v>26</v>
      </c>
      <c r="AX302" s="13" t="s">
        <v>69</v>
      </c>
      <c r="AY302" s="158" t="s">
        <v>118</v>
      </c>
    </row>
    <row r="303" spans="1:65" s="14" customFormat="1" x14ac:dyDescent="0.2">
      <c r="B303" s="163"/>
      <c r="D303" s="157" t="s">
        <v>126</v>
      </c>
      <c r="E303" s="164" t="s">
        <v>1</v>
      </c>
      <c r="F303" s="165" t="s">
        <v>128</v>
      </c>
      <c r="H303" s="194">
        <v>17.82</v>
      </c>
      <c r="I303" s="194"/>
      <c r="J303" s="194"/>
      <c r="L303" s="163"/>
      <c r="M303" s="166"/>
      <c r="N303" s="167"/>
      <c r="O303" s="167"/>
      <c r="P303" s="167"/>
      <c r="Q303" s="167"/>
      <c r="R303" s="167"/>
      <c r="S303" s="167"/>
      <c r="T303" s="168"/>
      <c r="AT303" s="164" t="s">
        <v>126</v>
      </c>
      <c r="AU303" s="164" t="s">
        <v>79</v>
      </c>
      <c r="AV303" s="14" t="s">
        <v>125</v>
      </c>
      <c r="AW303" s="14" t="s">
        <v>26</v>
      </c>
      <c r="AX303" s="14" t="s">
        <v>75</v>
      </c>
      <c r="AY303" s="164" t="s">
        <v>118</v>
      </c>
    </row>
    <row r="304" spans="1:65" s="2" customFormat="1" ht="24.2" customHeight="1" x14ac:dyDescent="0.2">
      <c r="A304" s="29"/>
      <c r="B304" s="144"/>
      <c r="C304" s="145" t="s">
        <v>378</v>
      </c>
      <c r="D304" s="145" t="s">
        <v>121</v>
      </c>
      <c r="E304" s="146" t="s">
        <v>379</v>
      </c>
      <c r="F304" s="147" t="s">
        <v>380</v>
      </c>
      <c r="G304" s="148" t="s">
        <v>222</v>
      </c>
      <c r="H304" s="192">
        <v>17.82</v>
      </c>
      <c r="I304" s="192"/>
      <c r="J304" s="192">
        <f>SUM(I304*H304)</f>
        <v>0</v>
      </c>
      <c r="K304" s="149"/>
      <c r="L304" s="30"/>
      <c r="M304" s="150" t="s">
        <v>1</v>
      </c>
      <c r="N304" s="151" t="s">
        <v>35</v>
      </c>
      <c r="O304" s="152">
        <v>0</v>
      </c>
      <c r="P304" s="152">
        <f>O304*H304</f>
        <v>0</v>
      </c>
      <c r="Q304" s="152">
        <v>0</v>
      </c>
      <c r="R304" s="152">
        <f>Q304*H304</f>
        <v>0</v>
      </c>
      <c r="S304" s="152">
        <v>0</v>
      </c>
      <c r="T304" s="153">
        <f>S304*H304</f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154" t="s">
        <v>125</v>
      </c>
      <c r="AT304" s="154" t="s">
        <v>121</v>
      </c>
      <c r="AU304" s="154" t="s">
        <v>79</v>
      </c>
      <c r="AY304" s="17" t="s">
        <v>118</v>
      </c>
      <c r="BE304" s="155">
        <f>IF(N304="základná",J304,0)</f>
        <v>0</v>
      </c>
      <c r="BF304" s="155">
        <f>IF(N304="znížená",J304,0)</f>
        <v>0</v>
      </c>
      <c r="BG304" s="155">
        <f>IF(N304="zákl. prenesená",J304,0)</f>
        <v>0</v>
      </c>
      <c r="BH304" s="155">
        <f>IF(N304="zníž. prenesená",J304,0)</f>
        <v>0</v>
      </c>
      <c r="BI304" s="155">
        <f>IF(N304="nulová",J304,0)</f>
        <v>0</v>
      </c>
      <c r="BJ304" s="17" t="s">
        <v>79</v>
      </c>
      <c r="BK304" s="155">
        <f>ROUND(I304*H304,2)</f>
        <v>0</v>
      </c>
      <c r="BL304" s="17" t="s">
        <v>125</v>
      </c>
      <c r="BM304" s="154" t="s">
        <v>381</v>
      </c>
    </row>
    <row r="305" spans="1:65" s="2" customFormat="1" ht="24.2" customHeight="1" x14ac:dyDescent="0.2">
      <c r="A305" s="29"/>
      <c r="B305" s="144"/>
      <c r="C305" s="145" t="s">
        <v>375</v>
      </c>
      <c r="D305" s="145" t="s">
        <v>121</v>
      </c>
      <c r="E305" s="146" t="s">
        <v>382</v>
      </c>
      <c r="F305" s="147" t="s">
        <v>383</v>
      </c>
      <c r="G305" s="148" t="s">
        <v>222</v>
      </c>
      <c r="H305" s="192">
        <v>17.82</v>
      </c>
      <c r="I305" s="192"/>
      <c r="J305" s="192">
        <f>SUM(I305*H305)</f>
        <v>0</v>
      </c>
      <c r="K305" s="149"/>
      <c r="L305" s="30"/>
      <c r="M305" s="150" t="s">
        <v>1</v>
      </c>
      <c r="N305" s="151" t="s">
        <v>35</v>
      </c>
      <c r="O305" s="152">
        <v>0</v>
      </c>
      <c r="P305" s="152">
        <f>O305*H305</f>
        <v>0</v>
      </c>
      <c r="Q305" s="152">
        <v>0</v>
      </c>
      <c r="R305" s="152">
        <f>Q305*H305</f>
        <v>0</v>
      </c>
      <c r="S305" s="152">
        <v>0</v>
      </c>
      <c r="T305" s="153">
        <f>S305*H305</f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54" t="s">
        <v>125</v>
      </c>
      <c r="AT305" s="154" t="s">
        <v>121</v>
      </c>
      <c r="AU305" s="154" t="s">
        <v>79</v>
      </c>
      <c r="AY305" s="17" t="s">
        <v>118</v>
      </c>
      <c r="BE305" s="155">
        <f>IF(N305="základná",J305,0)</f>
        <v>0</v>
      </c>
      <c r="BF305" s="155">
        <f>IF(N305="znížená",J305,0)</f>
        <v>0</v>
      </c>
      <c r="BG305" s="155">
        <f>IF(N305="zákl. prenesená",J305,0)</f>
        <v>0</v>
      </c>
      <c r="BH305" s="155">
        <f>IF(N305="zníž. prenesená",J305,0)</f>
        <v>0</v>
      </c>
      <c r="BI305" s="155">
        <f>IF(N305="nulová",J305,0)</f>
        <v>0</v>
      </c>
      <c r="BJ305" s="17" t="s">
        <v>79</v>
      </c>
      <c r="BK305" s="155">
        <f>ROUND(I305*H305,2)</f>
        <v>0</v>
      </c>
      <c r="BL305" s="17" t="s">
        <v>125</v>
      </c>
      <c r="BM305" s="154" t="s">
        <v>384</v>
      </c>
    </row>
    <row r="306" spans="1:65" s="12" customFormat="1" ht="22.9" customHeight="1" x14ac:dyDescent="0.2">
      <c r="B306" s="134"/>
      <c r="D306" s="135" t="s">
        <v>68</v>
      </c>
      <c r="E306" s="143" t="s">
        <v>125</v>
      </c>
      <c r="F306" s="143" t="s">
        <v>385</v>
      </c>
      <c r="H306" s="189"/>
      <c r="I306" s="189"/>
      <c r="J306" s="191">
        <f>BK306</f>
        <v>0</v>
      </c>
      <c r="L306" s="134"/>
      <c r="M306" s="137"/>
      <c r="N306" s="138"/>
      <c r="O306" s="138"/>
      <c r="P306" s="139">
        <f>SUM(P307:P348)</f>
        <v>0</v>
      </c>
      <c r="Q306" s="138"/>
      <c r="R306" s="139">
        <f>SUM(R307:R348)</f>
        <v>0</v>
      </c>
      <c r="S306" s="138"/>
      <c r="T306" s="140">
        <f>SUM(T307:T348)</f>
        <v>0</v>
      </c>
      <c r="AR306" s="135" t="s">
        <v>75</v>
      </c>
      <c r="AT306" s="141" t="s">
        <v>68</v>
      </c>
      <c r="AU306" s="141" t="s">
        <v>75</v>
      </c>
      <c r="AY306" s="135" t="s">
        <v>118</v>
      </c>
      <c r="BK306" s="142">
        <f>SUM(BK307:BK348)</f>
        <v>0</v>
      </c>
    </row>
    <row r="307" spans="1:65" s="2" customFormat="1" ht="24.2" customHeight="1" x14ac:dyDescent="0.2">
      <c r="A307" s="29"/>
      <c r="B307" s="144"/>
      <c r="C307" s="145" t="s">
        <v>386</v>
      </c>
      <c r="D307" s="145" t="s">
        <v>121</v>
      </c>
      <c r="E307" s="146" t="s">
        <v>387</v>
      </c>
      <c r="F307" s="147" t="s">
        <v>388</v>
      </c>
      <c r="G307" s="148" t="s">
        <v>124</v>
      </c>
      <c r="H307" s="192">
        <v>2.37</v>
      </c>
      <c r="I307" s="192"/>
      <c r="J307" s="192">
        <f>SUM(I307*H307)</f>
        <v>0</v>
      </c>
      <c r="K307" s="149"/>
      <c r="L307" s="30"/>
      <c r="M307" s="150" t="s">
        <v>1</v>
      </c>
      <c r="N307" s="151" t="s">
        <v>35</v>
      </c>
      <c r="O307" s="152">
        <v>0</v>
      </c>
      <c r="P307" s="152">
        <f>O307*H307</f>
        <v>0</v>
      </c>
      <c r="Q307" s="152">
        <v>0</v>
      </c>
      <c r="R307" s="152">
        <f>Q307*H307</f>
        <v>0</v>
      </c>
      <c r="S307" s="152">
        <v>0</v>
      </c>
      <c r="T307" s="153">
        <f>S307*H307</f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54" t="s">
        <v>125</v>
      </c>
      <c r="AT307" s="154" t="s">
        <v>121</v>
      </c>
      <c r="AU307" s="154" t="s">
        <v>79</v>
      </c>
      <c r="AY307" s="17" t="s">
        <v>118</v>
      </c>
      <c r="BE307" s="155">
        <f>IF(N307="základná",J307,0)</f>
        <v>0</v>
      </c>
      <c r="BF307" s="155">
        <f>IF(N307="znížená",J307,0)</f>
        <v>0</v>
      </c>
      <c r="BG307" s="155">
        <f>IF(N307="zákl. prenesená",J307,0)</f>
        <v>0</v>
      </c>
      <c r="BH307" s="155">
        <f>IF(N307="zníž. prenesená",J307,0)</f>
        <v>0</v>
      </c>
      <c r="BI307" s="155">
        <f>IF(N307="nulová",J307,0)</f>
        <v>0</v>
      </c>
      <c r="BJ307" s="17" t="s">
        <v>79</v>
      </c>
      <c r="BK307" s="155">
        <f>ROUND(I307*H307,2)</f>
        <v>0</v>
      </c>
      <c r="BL307" s="17" t="s">
        <v>125</v>
      </c>
      <c r="BM307" s="154" t="s">
        <v>284</v>
      </c>
    </row>
    <row r="308" spans="1:65" s="15" customFormat="1" x14ac:dyDescent="0.2">
      <c r="B308" s="169"/>
      <c r="D308" s="157" t="s">
        <v>126</v>
      </c>
      <c r="E308" s="170" t="s">
        <v>1</v>
      </c>
      <c r="F308" s="171" t="s">
        <v>389</v>
      </c>
      <c r="H308" s="195" t="s">
        <v>1</v>
      </c>
      <c r="I308" s="196"/>
      <c r="J308" s="196"/>
      <c r="L308" s="169"/>
      <c r="M308" s="172"/>
      <c r="N308" s="173"/>
      <c r="O308" s="173"/>
      <c r="P308" s="173"/>
      <c r="Q308" s="173"/>
      <c r="R308" s="173"/>
      <c r="S308" s="173"/>
      <c r="T308" s="174"/>
      <c r="AT308" s="170" t="s">
        <v>126</v>
      </c>
      <c r="AU308" s="170" t="s">
        <v>79</v>
      </c>
      <c r="AV308" s="15" t="s">
        <v>75</v>
      </c>
      <c r="AW308" s="15" t="s">
        <v>26</v>
      </c>
      <c r="AX308" s="15" t="s">
        <v>69</v>
      </c>
      <c r="AY308" s="170" t="s">
        <v>118</v>
      </c>
    </row>
    <row r="309" spans="1:65" s="13" customFormat="1" x14ac:dyDescent="0.2">
      <c r="B309" s="156"/>
      <c r="D309" s="157" t="s">
        <v>126</v>
      </c>
      <c r="E309" s="158" t="s">
        <v>1</v>
      </c>
      <c r="F309" s="159" t="s">
        <v>390</v>
      </c>
      <c r="H309" s="193">
        <v>2.3719999999999999</v>
      </c>
      <c r="I309" s="193"/>
      <c r="J309" s="193"/>
      <c r="L309" s="156"/>
      <c r="M309" s="160"/>
      <c r="N309" s="161"/>
      <c r="O309" s="161"/>
      <c r="P309" s="161"/>
      <c r="Q309" s="161"/>
      <c r="R309" s="161"/>
      <c r="S309" s="161"/>
      <c r="T309" s="162"/>
      <c r="AT309" s="158" t="s">
        <v>126</v>
      </c>
      <c r="AU309" s="158" t="s">
        <v>79</v>
      </c>
      <c r="AV309" s="13" t="s">
        <v>79</v>
      </c>
      <c r="AW309" s="13" t="s">
        <v>26</v>
      </c>
      <c r="AX309" s="13" t="s">
        <v>69</v>
      </c>
      <c r="AY309" s="158" t="s">
        <v>118</v>
      </c>
    </row>
    <row r="310" spans="1:65" s="14" customFormat="1" x14ac:dyDescent="0.2">
      <c r="B310" s="163"/>
      <c r="D310" s="157" t="s">
        <v>126</v>
      </c>
      <c r="E310" s="164" t="s">
        <v>1</v>
      </c>
      <c r="F310" s="165" t="s">
        <v>128</v>
      </c>
      <c r="H310" s="194">
        <v>2.3719999999999999</v>
      </c>
      <c r="I310" s="194"/>
      <c r="J310" s="194"/>
      <c r="L310" s="163"/>
      <c r="M310" s="166"/>
      <c r="N310" s="167"/>
      <c r="O310" s="167"/>
      <c r="P310" s="167"/>
      <c r="Q310" s="167"/>
      <c r="R310" s="167"/>
      <c r="S310" s="167"/>
      <c r="T310" s="168"/>
      <c r="AT310" s="164" t="s">
        <v>126</v>
      </c>
      <c r="AU310" s="164" t="s">
        <v>79</v>
      </c>
      <c r="AV310" s="14" t="s">
        <v>125</v>
      </c>
      <c r="AW310" s="14" t="s">
        <v>26</v>
      </c>
      <c r="AX310" s="14" t="s">
        <v>75</v>
      </c>
      <c r="AY310" s="164" t="s">
        <v>118</v>
      </c>
    </row>
    <row r="311" spans="1:65" s="2" customFormat="1" ht="24.2" customHeight="1" x14ac:dyDescent="0.2">
      <c r="A311" s="29"/>
      <c r="B311" s="144"/>
      <c r="C311" s="145" t="s">
        <v>391</v>
      </c>
      <c r="D311" s="145" t="s">
        <v>121</v>
      </c>
      <c r="E311" s="146" t="s">
        <v>392</v>
      </c>
      <c r="F311" s="147" t="s">
        <v>393</v>
      </c>
      <c r="G311" s="148" t="s">
        <v>124</v>
      </c>
      <c r="H311" s="192">
        <v>12</v>
      </c>
      <c r="I311" s="192"/>
      <c r="J311" s="192">
        <f>SUM(I311*H311)</f>
        <v>0</v>
      </c>
      <c r="K311" s="149"/>
      <c r="L311" s="30"/>
      <c r="M311" s="150" t="s">
        <v>1</v>
      </c>
      <c r="N311" s="151" t="s">
        <v>35</v>
      </c>
      <c r="O311" s="152">
        <v>0</v>
      </c>
      <c r="P311" s="152">
        <f>O311*H311</f>
        <v>0</v>
      </c>
      <c r="Q311" s="152">
        <v>0</v>
      </c>
      <c r="R311" s="152">
        <f>Q311*H311</f>
        <v>0</v>
      </c>
      <c r="S311" s="152">
        <v>0</v>
      </c>
      <c r="T311" s="153">
        <f>S311*H311</f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54" t="s">
        <v>125</v>
      </c>
      <c r="AT311" s="154" t="s">
        <v>121</v>
      </c>
      <c r="AU311" s="154" t="s">
        <v>79</v>
      </c>
      <c r="AY311" s="17" t="s">
        <v>118</v>
      </c>
      <c r="BE311" s="155">
        <f>IF(N311="základná",J311,0)</f>
        <v>0</v>
      </c>
      <c r="BF311" s="155">
        <f>IF(N311="znížená",J311,0)</f>
        <v>0</v>
      </c>
      <c r="BG311" s="155">
        <f>IF(N311="zákl. prenesená",J311,0)</f>
        <v>0</v>
      </c>
      <c r="BH311" s="155">
        <f>IF(N311="zníž. prenesená",J311,0)</f>
        <v>0</v>
      </c>
      <c r="BI311" s="155">
        <f>IF(N311="nulová",J311,0)</f>
        <v>0</v>
      </c>
      <c r="BJ311" s="17" t="s">
        <v>79</v>
      </c>
      <c r="BK311" s="155">
        <f>ROUND(I311*H311,2)</f>
        <v>0</v>
      </c>
      <c r="BL311" s="17" t="s">
        <v>125</v>
      </c>
      <c r="BM311" s="154" t="s">
        <v>367</v>
      </c>
    </row>
    <row r="312" spans="1:65" s="15" customFormat="1" x14ac:dyDescent="0.2">
      <c r="B312" s="169"/>
      <c r="D312" s="157" t="s">
        <v>126</v>
      </c>
      <c r="E312" s="170" t="s">
        <v>1</v>
      </c>
      <c r="F312" s="171" t="s">
        <v>394</v>
      </c>
      <c r="H312" s="195" t="s">
        <v>1</v>
      </c>
      <c r="I312" s="196"/>
      <c r="J312" s="196"/>
      <c r="L312" s="169"/>
      <c r="M312" s="172"/>
      <c r="N312" s="173"/>
      <c r="O312" s="173"/>
      <c r="P312" s="173"/>
      <c r="Q312" s="173"/>
      <c r="R312" s="173"/>
      <c r="S312" s="173"/>
      <c r="T312" s="174"/>
      <c r="AT312" s="170" t="s">
        <v>126</v>
      </c>
      <c r="AU312" s="170" t="s">
        <v>79</v>
      </c>
      <c r="AV312" s="15" t="s">
        <v>75</v>
      </c>
      <c r="AW312" s="15" t="s">
        <v>26</v>
      </c>
      <c r="AX312" s="15" t="s">
        <v>69</v>
      </c>
      <c r="AY312" s="170" t="s">
        <v>118</v>
      </c>
    </row>
    <row r="313" spans="1:65" s="13" customFormat="1" x14ac:dyDescent="0.2">
      <c r="B313" s="156"/>
      <c r="D313" s="157" t="s">
        <v>126</v>
      </c>
      <c r="E313" s="158" t="s">
        <v>1</v>
      </c>
      <c r="F313" s="159" t="s">
        <v>395</v>
      </c>
      <c r="H313" s="193">
        <v>11.996</v>
      </c>
      <c r="I313" s="193"/>
      <c r="J313" s="193"/>
      <c r="L313" s="156"/>
      <c r="M313" s="160"/>
      <c r="N313" s="161"/>
      <c r="O313" s="161"/>
      <c r="P313" s="161"/>
      <c r="Q313" s="161"/>
      <c r="R313" s="161"/>
      <c r="S313" s="161"/>
      <c r="T313" s="162"/>
      <c r="AT313" s="158" t="s">
        <v>126</v>
      </c>
      <c r="AU313" s="158" t="s">
        <v>79</v>
      </c>
      <c r="AV313" s="13" t="s">
        <v>79</v>
      </c>
      <c r="AW313" s="13" t="s">
        <v>26</v>
      </c>
      <c r="AX313" s="13" t="s">
        <v>69</v>
      </c>
      <c r="AY313" s="158" t="s">
        <v>118</v>
      </c>
    </row>
    <row r="314" spans="1:65" s="14" customFormat="1" x14ac:dyDescent="0.2">
      <c r="B314" s="163"/>
      <c r="D314" s="157" t="s">
        <v>126</v>
      </c>
      <c r="E314" s="164" t="s">
        <v>1</v>
      </c>
      <c r="F314" s="165" t="s">
        <v>128</v>
      </c>
      <c r="H314" s="194">
        <v>11.996</v>
      </c>
      <c r="I314" s="194"/>
      <c r="J314" s="194"/>
      <c r="L314" s="163"/>
      <c r="M314" s="166"/>
      <c r="N314" s="167"/>
      <c r="O314" s="167"/>
      <c r="P314" s="167"/>
      <c r="Q314" s="167"/>
      <c r="R314" s="167"/>
      <c r="S314" s="167"/>
      <c r="T314" s="168"/>
      <c r="AT314" s="164" t="s">
        <v>126</v>
      </c>
      <c r="AU314" s="164" t="s">
        <v>79</v>
      </c>
      <c r="AV314" s="14" t="s">
        <v>125</v>
      </c>
      <c r="AW314" s="14" t="s">
        <v>26</v>
      </c>
      <c r="AX314" s="14" t="s">
        <v>75</v>
      </c>
      <c r="AY314" s="164" t="s">
        <v>118</v>
      </c>
    </row>
    <row r="315" spans="1:65" s="2" customFormat="1" ht="24.2" customHeight="1" x14ac:dyDescent="0.2">
      <c r="A315" s="29"/>
      <c r="B315" s="144"/>
      <c r="C315" s="145" t="s">
        <v>319</v>
      </c>
      <c r="D315" s="145" t="s">
        <v>121</v>
      </c>
      <c r="E315" s="146" t="s">
        <v>396</v>
      </c>
      <c r="F315" s="147" t="s">
        <v>397</v>
      </c>
      <c r="G315" s="148" t="s">
        <v>175</v>
      </c>
      <c r="H315" s="192">
        <v>2.64</v>
      </c>
      <c r="I315" s="192"/>
      <c r="J315" s="192">
        <f>SUM(I315*H315)</f>
        <v>0</v>
      </c>
      <c r="K315" s="149"/>
      <c r="L315" s="30"/>
      <c r="M315" s="150" t="s">
        <v>1</v>
      </c>
      <c r="N315" s="151" t="s">
        <v>35</v>
      </c>
      <c r="O315" s="152">
        <v>0</v>
      </c>
      <c r="P315" s="152">
        <f>O315*H315</f>
        <v>0</v>
      </c>
      <c r="Q315" s="152">
        <v>0</v>
      </c>
      <c r="R315" s="152">
        <f>Q315*H315</f>
        <v>0</v>
      </c>
      <c r="S315" s="152">
        <v>0</v>
      </c>
      <c r="T315" s="153">
        <f>S315*H315</f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54" t="s">
        <v>125</v>
      </c>
      <c r="AT315" s="154" t="s">
        <v>121</v>
      </c>
      <c r="AU315" s="154" t="s">
        <v>79</v>
      </c>
      <c r="AY315" s="17" t="s">
        <v>118</v>
      </c>
      <c r="BE315" s="155">
        <f>IF(N315="základná",J315,0)</f>
        <v>0</v>
      </c>
      <c r="BF315" s="155">
        <f>IF(N315="znížená",J315,0)</f>
        <v>0</v>
      </c>
      <c r="BG315" s="155">
        <f>IF(N315="zákl. prenesená",J315,0)</f>
        <v>0</v>
      </c>
      <c r="BH315" s="155">
        <f>IF(N315="zníž. prenesená",J315,0)</f>
        <v>0</v>
      </c>
      <c r="BI315" s="155">
        <f>IF(N315="nulová",J315,0)</f>
        <v>0</v>
      </c>
      <c r="BJ315" s="17" t="s">
        <v>79</v>
      </c>
      <c r="BK315" s="155">
        <f>ROUND(I315*H315,2)</f>
        <v>0</v>
      </c>
      <c r="BL315" s="17" t="s">
        <v>125</v>
      </c>
      <c r="BM315" s="154" t="s">
        <v>398</v>
      </c>
    </row>
    <row r="316" spans="1:65" s="15" customFormat="1" x14ac:dyDescent="0.2">
      <c r="B316" s="169"/>
      <c r="D316" s="157" t="s">
        <v>126</v>
      </c>
      <c r="E316" s="170" t="s">
        <v>1</v>
      </c>
      <c r="F316" s="171" t="s">
        <v>399</v>
      </c>
      <c r="H316" s="195" t="s">
        <v>1</v>
      </c>
      <c r="I316" s="196"/>
      <c r="J316" s="196"/>
      <c r="L316" s="169"/>
      <c r="M316" s="172"/>
      <c r="N316" s="173"/>
      <c r="O316" s="173"/>
      <c r="P316" s="173"/>
      <c r="Q316" s="173"/>
      <c r="R316" s="173"/>
      <c r="S316" s="173"/>
      <c r="T316" s="174"/>
      <c r="AT316" s="170" t="s">
        <v>126</v>
      </c>
      <c r="AU316" s="170" t="s">
        <v>79</v>
      </c>
      <c r="AV316" s="15" t="s">
        <v>75</v>
      </c>
      <c r="AW316" s="15" t="s">
        <v>26</v>
      </c>
      <c r="AX316" s="15" t="s">
        <v>69</v>
      </c>
      <c r="AY316" s="170" t="s">
        <v>118</v>
      </c>
    </row>
    <row r="317" spans="1:65" s="13" customFormat="1" x14ac:dyDescent="0.2">
      <c r="B317" s="156"/>
      <c r="D317" s="157" t="s">
        <v>126</v>
      </c>
      <c r="E317" s="158" t="s">
        <v>1</v>
      </c>
      <c r="F317" s="159" t="s">
        <v>400</v>
      </c>
      <c r="H317" s="193">
        <v>2.64</v>
      </c>
      <c r="I317" s="193"/>
      <c r="J317" s="193"/>
      <c r="L317" s="156"/>
      <c r="M317" s="160"/>
      <c r="N317" s="161"/>
      <c r="O317" s="161"/>
      <c r="P317" s="161"/>
      <c r="Q317" s="161"/>
      <c r="R317" s="161"/>
      <c r="S317" s="161"/>
      <c r="T317" s="162"/>
      <c r="AT317" s="158" t="s">
        <v>126</v>
      </c>
      <c r="AU317" s="158" t="s">
        <v>79</v>
      </c>
      <c r="AV317" s="13" t="s">
        <v>79</v>
      </c>
      <c r="AW317" s="13" t="s">
        <v>26</v>
      </c>
      <c r="AX317" s="13" t="s">
        <v>69</v>
      </c>
      <c r="AY317" s="158" t="s">
        <v>118</v>
      </c>
    </row>
    <row r="318" spans="1:65" s="14" customFormat="1" x14ac:dyDescent="0.2">
      <c r="B318" s="163"/>
      <c r="D318" s="157" t="s">
        <v>126</v>
      </c>
      <c r="E318" s="164" t="s">
        <v>1</v>
      </c>
      <c r="F318" s="165" t="s">
        <v>128</v>
      </c>
      <c r="H318" s="194">
        <v>2.64</v>
      </c>
      <c r="I318" s="194"/>
      <c r="J318" s="194"/>
      <c r="L318" s="163"/>
      <c r="M318" s="166"/>
      <c r="N318" s="167"/>
      <c r="O318" s="167"/>
      <c r="P318" s="167"/>
      <c r="Q318" s="167"/>
      <c r="R318" s="167"/>
      <c r="S318" s="167"/>
      <c r="T318" s="168"/>
      <c r="AT318" s="164" t="s">
        <v>126</v>
      </c>
      <c r="AU318" s="164" t="s">
        <v>79</v>
      </c>
      <c r="AV318" s="14" t="s">
        <v>125</v>
      </c>
      <c r="AW318" s="14" t="s">
        <v>26</v>
      </c>
      <c r="AX318" s="14" t="s">
        <v>75</v>
      </c>
      <c r="AY318" s="164" t="s">
        <v>118</v>
      </c>
    </row>
    <row r="319" spans="1:65" s="2" customFormat="1" ht="24.2" customHeight="1" x14ac:dyDescent="0.2">
      <c r="A319" s="29"/>
      <c r="B319" s="144"/>
      <c r="C319" s="145" t="s">
        <v>401</v>
      </c>
      <c r="D319" s="145" t="s">
        <v>121</v>
      </c>
      <c r="E319" s="146" t="s">
        <v>402</v>
      </c>
      <c r="F319" s="147" t="s">
        <v>403</v>
      </c>
      <c r="G319" s="148" t="s">
        <v>175</v>
      </c>
      <c r="H319" s="192">
        <v>2.64</v>
      </c>
      <c r="I319" s="192"/>
      <c r="J319" s="192">
        <f>SUM(I319*H319)</f>
        <v>0</v>
      </c>
      <c r="K319" s="149"/>
      <c r="L319" s="30"/>
      <c r="M319" s="150" t="s">
        <v>1</v>
      </c>
      <c r="N319" s="151" t="s">
        <v>35</v>
      </c>
      <c r="O319" s="152">
        <v>0</v>
      </c>
      <c r="P319" s="152">
        <f>O319*H319</f>
        <v>0</v>
      </c>
      <c r="Q319" s="152">
        <v>0</v>
      </c>
      <c r="R319" s="152">
        <f>Q319*H319</f>
        <v>0</v>
      </c>
      <c r="S319" s="152">
        <v>0</v>
      </c>
      <c r="T319" s="153">
        <f>S319*H319</f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54" t="s">
        <v>125</v>
      </c>
      <c r="AT319" s="154" t="s">
        <v>121</v>
      </c>
      <c r="AU319" s="154" t="s">
        <v>79</v>
      </c>
      <c r="AY319" s="17" t="s">
        <v>118</v>
      </c>
      <c r="BE319" s="155">
        <f>IF(N319="základná",J319,0)</f>
        <v>0</v>
      </c>
      <c r="BF319" s="155">
        <f>IF(N319="znížená",J319,0)</f>
        <v>0</v>
      </c>
      <c r="BG319" s="155">
        <f>IF(N319="zákl. prenesená",J319,0)</f>
        <v>0</v>
      </c>
      <c r="BH319" s="155">
        <f>IF(N319="zníž. prenesená",J319,0)</f>
        <v>0</v>
      </c>
      <c r="BI319" s="155">
        <f>IF(N319="nulová",J319,0)</f>
        <v>0</v>
      </c>
      <c r="BJ319" s="17" t="s">
        <v>79</v>
      </c>
      <c r="BK319" s="155">
        <f>ROUND(I319*H319,2)</f>
        <v>0</v>
      </c>
      <c r="BL319" s="17" t="s">
        <v>125</v>
      </c>
      <c r="BM319" s="154" t="s">
        <v>404</v>
      </c>
    </row>
    <row r="320" spans="1:65" s="2" customFormat="1" ht="37.9" customHeight="1" x14ac:dyDescent="0.2">
      <c r="A320" s="29"/>
      <c r="B320" s="144"/>
      <c r="C320" s="145" t="s">
        <v>323</v>
      </c>
      <c r="D320" s="145" t="s">
        <v>121</v>
      </c>
      <c r="E320" s="146" t="s">
        <v>405</v>
      </c>
      <c r="F320" s="147" t="s">
        <v>406</v>
      </c>
      <c r="G320" s="148" t="s">
        <v>175</v>
      </c>
      <c r="H320" s="192">
        <v>43.6</v>
      </c>
      <c r="I320" s="192"/>
      <c r="J320" s="192">
        <f>SUM(I320*H320)</f>
        <v>0</v>
      </c>
      <c r="K320" s="149"/>
      <c r="L320" s="30"/>
      <c r="M320" s="150" t="s">
        <v>1</v>
      </c>
      <c r="N320" s="151" t="s">
        <v>35</v>
      </c>
      <c r="O320" s="152">
        <v>0</v>
      </c>
      <c r="P320" s="152">
        <f>O320*H320</f>
        <v>0</v>
      </c>
      <c r="Q320" s="152">
        <v>0</v>
      </c>
      <c r="R320" s="152">
        <f>Q320*H320</f>
        <v>0</v>
      </c>
      <c r="S320" s="152">
        <v>0</v>
      </c>
      <c r="T320" s="153">
        <f>S320*H320</f>
        <v>0</v>
      </c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R320" s="154" t="s">
        <v>125</v>
      </c>
      <c r="AT320" s="154" t="s">
        <v>121</v>
      </c>
      <c r="AU320" s="154" t="s">
        <v>79</v>
      </c>
      <c r="AY320" s="17" t="s">
        <v>118</v>
      </c>
      <c r="BE320" s="155">
        <f>IF(N320="základná",J320,0)</f>
        <v>0</v>
      </c>
      <c r="BF320" s="155">
        <f>IF(N320="znížená",J320,0)</f>
        <v>0</v>
      </c>
      <c r="BG320" s="155">
        <f>IF(N320="zákl. prenesená",J320,0)</f>
        <v>0</v>
      </c>
      <c r="BH320" s="155">
        <f>IF(N320="zníž. prenesená",J320,0)</f>
        <v>0</v>
      </c>
      <c r="BI320" s="155">
        <f>IF(N320="nulová",J320,0)</f>
        <v>0</v>
      </c>
      <c r="BJ320" s="17" t="s">
        <v>79</v>
      </c>
      <c r="BK320" s="155">
        <f>ROUND(I320*H320,2)</f>
        <v>0</v>
      </c>
      <c r="BL320" s="17" t="s">
        <v>125</v>
      </c>
      <c r="BM320" s="154" t="s">
        <v>407</v>
      </c>
    </row>
    <row r="321" spans="1:65" s="15" customFormat="1" x14ac:dyDescent="0.2">
      <c r="B321" s="169"/>
      <c r="D321" s="157" t="s">
        <v>126</v>
      </c>
      <c r="E321" s="170" t="s">
        <v>1</v>
      </c>
      <c r="F321" s="171" t="s">
        <v>408</v>
      </c>
      <c r="H321" s="195" t="s">
        <v>1</v>
      </c>
      <c r="I321" s="196"/>
      <c r="J321" s="196"/>
      <c r="L321" s="169"/>
      <c r="M321" s="172"/>
      <c r="N321" s="173"/>
      <c r="O321" s="173"/>
      <c r="P321" s="173"/>
      <c r="Q321" s="173"/>
      <c r="R321" s="173"/>
      <c r="S321" s="173"/>
      <c r="T321" s="174"/>
      <c r="AT321" s="170" t="s">
        <v>126</v>
      </c>
      <c r="AU321" s="170" t="s">
        <v>79</v>
      </c>
      <c r="AV321" s="15" t="s">
        <v>75</v>
      </c>
      <c r="AW321" s="15" t="s">
        <v>26</v>
      </c>
      <c r="AX321" s="15" t="s">
        <v>69</v>
      </c>
      <c r="AY321" s="170" t="s">
        <v>118</v>
      </c>
    </row>
    <row r="322" spans="1:65" s="13" customFormat="1" x14ac:dyDescent="0.2">
      <c r="B322" s="156"/>
      <c r="D322" s="157" t="s">
        <v>126</v>
      </c>
      <c r="E322" s="158" t="s">
        <v>1</v>
      </c>
      <c r="F322" s="159" t="s">
        <v>409</v>
      </c>
      <c r="H322" s="193">
        <v>43.6</v>
      </c>
      <c r="I322" s="193"/>
      <c r="J322" s="193"/>
      <c r="L322" s="156"/>
      <c r="M322" s="160"/>
      <c r="N322" s="161"/>
      <c r="O322" s="161"/>
      <c r="P322" s="161"/>
      <c r="Q322" s="161"/>
      <c r="R322" s="161"/>
      <c r="S322" s="161"/>
      <c r="T322" s="162"/>
      <c r="AT322" s="158" t="s">
        <v>126</v>
      </c>
      <c r="AU322" s="158" t="s">
        <v>79</v>
      </c>
      <c r="AV322" s="13" t="s">
        <v>79</v>
      </c>
      <c r="AW322" s="13" t="s">
        <v>26</v>
      </c>
      <c r="AX322" s="13" t="s">
        <v>69</v>
      </c>
      <c r="AY322" s="158" t="s">
        <v>118</v>
      </c>
    </row>
    <row r="323" spans="1:65" s="14" customFormat="1" x14ac:dyDescent="0.2">
      <c r="B323" s="163"/>
      <c r="D323" s="157" t="s">
        <v>126</v>
      </c>
      <c r="E323" s="164" t="s">
        <v>1</v>
      </c>
      <c r="F323" s="165" t="s">
        <v>128</v>
      </c>
      <c r="H323" s="194">
        <v>43.6</v>
      </c>
      <c r="I323" s="194"/>
      <c r="J323" s="194"/>
      <c r="L323" s="163"/>
      <c r="M323" s="166"/>
      <c r="N323" s="167"/>
      <c r="O323" s="167"/>
      <c r="P323" s="167"/>
      <c r="Q323" s="167"/>
      <c r="R323" s="167"/>
      <c r="S323" s="167"/>
      <c r="T323" s="168"/>
      <c r="AT323" s="164" t="s">
        <v>126</v>
      </c>
      <c r="AU323" s="164" t="s">
        <v>79</v>
      </c>
      <c r="AV323" s="14" t="s">
        <v>125</v>
      </c>
      <c r="AW323" s="14" t="s">
        <v>26</v>
      </c>
      <c r="AX323" s="14" t="s">
        <v>75</v>
      </c>
      <c r="AY323" s="164" t="s">
        <v>118</v>
      </c>
    </row>
    <row r="324" spans="1:65" s="2" customFormat="1" ht="37.9" customHeight="1" x14ac:dyDescent="0.2">
      <c r="A324" s="29"/>
      <c r="B324" s="144"/>
      <c r="C324" s="145" t="s">
        <v>410</v>
      </c>
      <c r="D324" s="145" t="s">
        <v>121</v>
      </c>
      <c r="E324" s="146" t="s">
        <v>411</v>
      </c>
      <c r="F324" s="147" t="s">
        <v>412</v>
      </c>
      <c r="G324" s="148" t="s">
        <v>175</v>
      </c>
      <c r="H324" s="192">
        <v>43.6</v>
      </c>
      <c r="I324" s="192"/>
      <c r="J324" s="192">
        <f>SUM(I324*H324)</f>
        <v>0</v>
      </c>
      <c r="K324" s="149"/>
      <c r="L324" s="30"/>
      <c r="M324" s="150" t="s">
        <v>1</v>
      </c>
      <c r="N324" s="151" t="s">
        <v>35</v>
      </c>
      <c r="O324" s="152">
        <v>0</v>
      </c>
      <c r="P324" s="152">
        <f>O324*H324</f>
        <v>0</v>
      </c>
      <c r="Q324" s="152">
        <v>0</v>
      </c>
      <c r="R324" s="152">
        <f>Q324*H324</f>
        <v>0</v>
      </c>
      <c r="S324" s="152">
        <v>0</v>
      </c>
      <c r="T324" s="153">
        <f>S324*H324</f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154" t="s">
        <v>125</v>
      </c>
      <c r="AT324" s="154" t="s">
        <v>121</v>
      </c>
      <c r="AU324" s="154" t="s">
        <v>79</v>
      </c>
      <c r="AY324" s="17" t="s">
        <v>118</v>
      </c>
      <c r="BE324" s="155">
        <f>IF(N324="základná",J324,0)</f>
        <v>0</v>
      </c>
      <c r="BF324" s="155">
        <f>IF(N324="znížená",J324,0)</f>
        <v>0</v>
      </c>
      <c r="BG324" s="155">
        <f>IF(N324="zákl. prenesená",J324,0)</f>
        <v>0</v>
      </c>
      <c r="BH324" s="155">
        <f>IF(N324="zníž. prenesená",J324,0)</f>
        <v>0</v>
      </c>
      <c r="BI324" s="155">
        <f>IF(N324="nulová",J324,0)</f>
        <v>0</v>
      </c>
      <c r="BJ324" s="17" t="s">
        <v>79</v>
      </c>
      <c r="BK324" s="155">
        <f>ROUND(I324*H324,2)</f>
        <v>0</v>
      </c>
      <c r="BL324" s="17" t="s">
        <v>125</v>
      </c>
      <c r="BM324" s="154" t="s">
        <v>413</v>
      </c>
    </row>
    <row r="325" spans="1:65" s="2" customFormat="1" ht="37.9" customHeight="1" x14ac:dyDescent="0.2">
      <c r="A325" s="29"/>
      <c r="B325" s="144"/>
      <c r="C325" s="145" t="s">
        <v>326</v>
      </c>
      <c r="D325" s="145" t="s">
        <v>121</v>
      </c>
      <c r="E325" s="146" t="s">
        <v>414</v>
      </c>
      <c r="F325" s="147" t="s">
        <v>415</v>
      </c>
      <c r="G325" s="148" t="s">
        <v>175</v>
      </c>
      <c r="H325" s="192">
        <v>43.6</v>
      </c>
      <c r="I325" s="192"/>
      <c r="J325" s="192">
        <f>SUM(I325*H325)</f>
        <v>0</v>
      </c>
      <c r="K325" s="149"/>
      <c r="L325" s="30"/>
      <c r="M325" s="150" t="s">
        <v>1</v>
      </c>
      <c r="N325" s="151" t="s">
        <v>35</v>
      </c>
      <c r="O325" s="152">
        <v>0</v>
      </c>
      <c r="P325" s="152">
        <f>O325*H325</f>
        <v>0</v>
      </c>
      <c r="Q325" s="152">
        <v>0</v>
      </c>
      <c r="R325" s="152">
        <f>Q325*H325</f>
        <v>0</v>
      </c>
      <c r="S325" s="152">
        <v>0</v>
      </c>
      <c r="T325" s="153">
        <f>S325*H325</f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154" t="s">
        <v>125</v>
      </c>
      <c r="AT325" s="154" t="s">
        <v>121</v>
      </c>
      <c r="AU325" s="154" t="s">
        <v>79</v>
      </c>
      <c r="AY325" s="17" t="s">
        <v>118</v>
      </c>
      <c r="BE325" s="155">
        <f>IF(N325="základná",J325,0)</f>
        <v>0</v>
      </c>
      <c r="BF325" s="155">
        <f>IF(N325="znížená",J325,0)</f>
        <v>0</v>
      </c>
      <c r="BG325" s="155">
        <f>IF(N325="zákl. prenesená",J325,0)</f>
        <v>0</v>
      </c>
      <c r="BH325" s="155">
        <f>IF(N325="zníž. prenesená",J325,0)</f>
        <v>0</v>
      </c>
      <c r="BI325" s="155">
        <f>IF(N325="nulová",J325,0)</f>
        <v>0</v>
      </c>
      <c r="BJ325" s="17" t="s">
        <v>79</v>
      </c>
      <c r="BK325" s="155">
        <f>ROUND(I325*H325,2)</f>
        <v>0</v>
      </c>
      <c r="BL325" s="17" t="s">
        <v>125</v>
      </c>
      <c r="BM325" s="154" t="s">
        <v>416</v>
      </c>
    </row>
    <row r="326" spans="1:65" s="2" customFormat="1" ht="24.2" customHeight="1" x14ac:dyDescent="0.2">
      <c r="A326" s="29"/>
      <c r="B326" s="144"/>
      <c r="C326" s="145" t="s">
        <v>417</v>
      </c>
      <c r="D326" s="145" t="s">
        <v>121</v>
      </c>
      <c r="E326" s="146" t="s">
        <v>418</v>
      </c>
      <c r="F326" s="147" t="s">
        <v>419</v>
      </c>
      <c r="G326" s="148" t="s">
        <v>124</v>
      </c>
      <c r="H326" s="192">
        <v>1.6</v>
      </c>
      <c r="I326" s="192"/>
      <c r="J326" s="192">
        <f>SUM(I326*H326)</f>
        <v>0</v>
      </c>
      <c r="K326" s="149"/>
      <c r="L326" s="30"/>
      <c r="M326" s="150" t="s">
        <v>1</v>
      </c>
      <c r="N326" s="151" t="s">
        <v>35</v>
      </c>
      <c r="O326" s="152">
        <v>0</v>
      </c>
      <c r="P326" s="152">
        <f>O326*H326</f>
        <v>0</v>
      </c>
      <c r="Q326" s="152">
        <v>0</v>
      </c>
      <c r="R326" s="152">
        <f>Q326*H326</f>
        <v>0</v>
      </c>
      <c r="S326" s="152">
        <v>0</v>
      </c>
      <c r="T326" s="153">
        <f>S326*H326</f>
        <v>0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154" t="s">
        <v>125</v>
      </c>
      <c r="AT326" s="154" t="s">
        <v>121</v>
      </c>
      <c r="AU326" s="154" t="s">
        <v>79</v>
      </c>
      <c r="AY326" s="17" t="s">
        <v>118</v>
      </c>
      <c r="BE326" s="155">
        <f>IF(N326="základná",J326,0)</f>
        <v>0</v>
      </c>
      <c r="BF326" s="155">
        <f>IF(N326="znížená",J326,0)</f>
        <v>0</v>
      </c>
      <c r="BG326" s="155">
        <f>IF(N326="zákl. prenesená",J326,0)</f>
        <v>0</v>
      </c>
      <c r="BH326" s="155">
        <f>IF(N326="zníž. prenesená",J326,0)</f>
        <v>0</v>
      </c>
      <c r="BI326" s="155">
        <f>IF(N326="nulová",J326,0)</f>
        <v>0</v>
      </c>
      <c r="BJ326" s="17" t="s">
        <v>79</v>
      </c>
      <c r="BK326" s="155">
        <f>ROUND(I326*H326,2)</f>
        <v>0</v>
      </c>
      <c r="BL326" s="17" t="s">
        <v>125</v>
      </c>
      <c r="BM326" s="154" t="s">
        <v>210</v>
      </c>
    </row>
    <row r="327" spans="1:65" s="15" customFormat="1" x14ac:dyDescent="0.2">
      <c r="B327" s="169"/>
      <c r="D327" s="157" t="s">
        <v>126</v>
      </c>
      <c r="E327" s="170" t="s">
        <v>1</v>
      </c>
      <c r="F327" s="171" t="s">
        <v>420</v>
      </c>
      <c r="H327" s="195" t="s">
        <v>1</v>
      </c>
      <c r="I327" s="196"/>
      <c r="J327" s="196"/>
      <c r="L327" s="169"/>
      <c r="M327" s="172"/>
      <c r="N327" s="173"/>
      <c r="O327" s="173"/>
      <c r="P327" s="173"/>
      <c r="Q327" s="173"/>
      <c r="R327" s="173"/>
      <c r="S327" s="173"/>
      <c r="T327" s="174"/>
      <c r="AT327" s="170" t="s">
        <v>126</v>
      </c>
      <c r="AU327" s="170" t="s">
        <v>79</v>
      </c>
      <c r="AV327" s="15" t="s">
        <v>75</v>
      </c>
      <c r="AW327" s="15" t="s">
        <v>26</v>
      </c>
      <c r="AX327" s="15" t="s">
        <v>69</v>
      </c>
      <c r="AY327" s="170" t="s">
        <v>118</v>
      </c>
    </row>
    <row r="328" spans="1:65" s="13" customFormat="1" x14ac:dyDescent="0.2">
      <c r="B328" s="156"/>
      <c r="D328" s="157" t="s">
        <v>126</v>
      </c>
      <c r="E328" s="158" t="s">
        <v>1</v>
      </c>
      <c r="F328" s="159" t="s">
        <v>421</v>
      </c>
      <c r="H328" s="193">
        <v>1.5960000000000001</v>
      </c>
      <c r="I328" s="193"/>
      <c r="J328" s="193"/>
      <c r="L328" s="156"/>
      <c r="M328" s="160"/>
      <c r="N328" s="161"/>
      <c r="O328" s="161"/>
      <c r="P328" s="161"/>
      <c r="Q328" s="161"/>
      <c r="R328" s="161"/>
      <c r="S328" s="161"/>
      <c r="T328" s="162"/>
      <c r="AT328" s="158" t="s">
        <v>126</v>
      </c>
      <c r="AU328" s="158" t="s">
        <v>79</v>
      </c>
      <c r="AV328" s="13" t="s">
        <v>79</v>
      </c>
      <c r="AW328" s="13" t="s">
        <v>26</v>
      </c>
      <c r="AX328" s="13" t="s">
        <v>69</v>
      </c>
      <c r="AY328" s="158" t="s">
        <v>118</v>
      </c>
    </row>
    <row r="329" spans="1:65" s="14" customFormat="1" x14ac:dyDescent="0.2">
      <c r="B329" s="163"/>
      <c r="D329" s="157" t="s">
        <v>126</v>
      </c>
      <c r="E329" s="164" t="s">
        <v>1</v>
      </c>
      <c r="F329" s="165" t="s">
        <v>128</v>
      </c>
      <c r="H329" s="194">
        <v>1.5960000000000001</v>
      </c>
      <c r="I329" s="194"/>
      <c r="J329" s="194"/>
      <c r="L329" s="163"/>
      <c r="M329" s="166"/>
      <c r="N329" s="167"/>
      <c r="O329" s="167"/>
      <c r="P329" s="167"/>
      <c r="Q329" s="167"/>
      <c r="R329" s="167"/>
      <c r="S329" s="167"/>
      <c r="T329" s="168"/>
      <c r="AT329" s="164" t="s">
        <v>126</v>
      </c>
      <c r="AU329" s="164" t="s">
        <v>79</v>
      </c>
      <c r="AV329" s="14" t="s">
        <v>125</v>
      </c>
      <c r="AW329" s="14" t="s">
        <v>26</v>
      </c>
      <c r="AX329" s="14" t="s">
        <v>75</v>
      </c>
      <c r="AY329" s="164" t="s">
        <v>118</v>
      </c>
    </row>
    <row r="330" spans="1:65" s="2" customFormat="1" ht="24.2" customHeight="1" x14ac:dyDescent="0.2">
      <c r="A330" s="29"/>
      <c r="B330" s="144"/>
      <c r="C330" s="145" t="s">
        <v>336</v>
      </c>
      <c r="D330" s="145" t="s">
        <v>121</v>
      </c>
      <c r="E330" s="146" t="s">
        <v>422</v>
      </c>
      <c r="F330" s="147" t="s">
        <v>423</v>
      </c>
      <c r="G330" s="148" t="s">
        <v>124</v>
      </c>
      <c r="H330" s="192">
        <v>1.6</v>
      </c>
      <c r="I330" s="192"/>
      <c r="J330" s="192">
        <f>SUM(I330*H330)</f>
        <v>0</v>
      </c>
      <c r="K330" s="149"/>
      <c r="L330" s="30"/>
      <c r="M330" s="150" t="s">
        <v>1</v>
      </c>
      <c r="N330" s="151" t="s">
        <v>35</v>
      </c>
      <c r="O330" s="152">
        <v>0</v>
      </c>
      <c r="P330" s="152">
        <f>O330*H330</f>
        <v>0</v>
      </c>
      <c r="Q330" s="152">
        <v>0</v>
      </c>
      <c r="R330" s="152">
        <f>Q330*H330</f>
        <v>0</v>
      </c>
      <c r="S330" s="152">
        <v>0</v>
      </c>
      <c r="T330" s="153">
        <f>S330*H330</f>
        <v>0</v>
      </c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R330" s="154" t="s">
        <v>125</v>
      </c>
      <c r="AT330" s="154" t="s">
        <v>121</v>
      </c>
      <c r="AU330" s="154" t="s">
        <v>79</v>
      </c>
      <c r="AY330" s="17" t="s">
        <v>118</v>
      </c>
      <c r="BE330" s="155">
        <f>IF(N330="základná",J330,0)</f>
        <v>0</v>
      </c>
      <c r="BF330" s="155">
        <f>IF(N330="znížená",J330,0)</f>
        <v>0</v>
      </c>
      <c r="BG330" s="155">
        <f>IF(N330="zákl. prenesená",J330,0)</f>
        <v>0</v>
      </c>
      <c r="BH330" s="155">
        <f>IF(N330="zníž. prenesená",J330,0)</f>
        <v>0</v>
      </c>
      <c r="BI330" s="155">
        <f>IF(N330="nulová",J330,0)</f>
        <v>0</v>
      </c>
      <c r="BJ330" s="17" t="s">
        <v>79</v>
      </c>
      <c r="BK330" s="155">
        <f>ROUND(I330*H330,2)</f>
        <v>0</v>
      </c>
      <c r="BL330" s="17" t="s">
        <v>125</v>
      </c>
      <c r="BM330" s="154" t="s">
        <v>424</v>
      </c>
    </row>
    <row r="331" spans="1:65" s="2" customFormat="1" ht="16.5" customHeight="1" x14ac:dyDescent="0.2">
      <c r="A331" s="29"/>
      <c r="B331" s="144"/>
      <c r="C331" s="145" t="s">
        <v>346</v>
      </c>
      <c r="D331" s="145" t="s">
        <v>121</v>
      </c>
      <c r="E331" s="146" t="s">
        <v>425</v>
      </c>
      <c r="F331" s="147" t="s">
        <v>426</v>
      </c>
      <c r="G331" s="148" t="s">
        <v>229</v>
      </c>
      <c r="H331" s="192">
        <v>4</v>
      </c>
      <c r="I331" s="192"/>
      <c r="J331" s="192">
        <f>SUM(I331*H331)</f>
        <v>0</v>
      </c>
      <c r="K331" s="149"/>
      <c r="L331" s="30"/>
      <c r="M331" s="150" t="s">
        <v>1</v>
      </c>
      <c r="N331" s="151" t="s">
        <v>35</v>
      </c>
      <c r="O331" s="152">
        <v>0</v>
      </c>
      <c r="P331" s="152">
        <f>O331*H331</f>
        <v>0</v>
      </c>
      <c r="Q331" s="152">
        <v>0</v>
      </c>
      <c r="R331" s="152">
        <f>Q331*H331</f>
        <v>0</v>
      </c>
      <c r="S331" s="152">
        <v>0</v>
      </c>
      <c r="T331" s="153">
        <f>S331*H331</f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154" t="s">
        <v>125</v>
      </c>
      <c r="AT331" s="154" t="s">
        <v>121</v>
      </c>
      <c r="AU331" s="154" t="s">
        <v>79</v>
      </c>
      <c r="AY331" s="17" t="s">
        <v>118</v>
      </c>
      <c r="BE331" s="155">
        <f>IF(N331="základná",J331,0)</f>
        <v>0</v>
      </c>
      <c r="BF331" s="155">
        <f>IF(N331="znížená",J331,0)</f>
        <v>0</v>
      </c>
      <c r="BG331" s="155">
        <f>IF(N331="zákl. prenesená",J331,0)</f>
        <v>0</v>
      </c>
      <c r="BH331" s="155">
        <f>IF(N331="zníž. prenesená",J331,0)</f>
        <v>0</v>
      </c>
      <c r="BI331" s="155">
        <f>IF(N331="nulová",J331,0)</f>
        <v>0</v>
      </c>
      <c r="BJ331" s="17" t="s">
        <v>79</v>
      </c>
      <c r="BK331" s="155">
        <f>ROUND(I331*H331,2)</f>
        <v>0</v>
      </c>
      <c r="BL331" s="17" t="s">
        <v>125</v>
      </c>
      <c r="BM331" s="154" t="s">
        <v>427</v>
      </c>
    </row>
    <row r="332" spans="1:65" s="2" customFormat="1" ht="24.2" customHeight="1" x14ac:dyDescent="0.2">
      <c r="A332" s="29"/>
      <c r="B332" s="144"/>
      <c r="C332" s="175" t="s">
        <v>428</v>
      </c>
      <c r="D332" s="175" t="s">
        <v>198</v>
      </c>
      <c r="E332" s="176" t="s">
        <v>429</v>
      </c>
      <c r="F332" s="177" t="s">
        <v>430</v>
      </c>
      <c r="G332" s="178" t="s">
        <v>229</v>
      </c>
      <c r="H332" s="197">
        <v>4</v>
      </c>
      <c r="I332" s="197"/>
      <c r="J332" s="192">
        <f>SUM(I332*H332)</f>
        <v>0</v>
      </c>
      <c r="K332" s="179"/>
      <c r="L332" s="180"/>
      <c r="M332" s="181" t="s">
        <v>1</v>
      </c>
      <c r="N332" s="182" t="s">
        <v>35</v>
      </c>
      <c r="O332" s="152">
        <v>0</v>
      </c>
      <c r="P332" s="152">
        <f>O332*H332</f>
        <v>0</v>
      </c>
      <c r="Q332" s="152">
        <v>0</v>
      </c>
      <c r="R332" s="152">
        <f>Q332*H332</f>
        <v>0</v>
      </c>
      <c r="S332" s="152">
        <v>0</v>
      </c>
      <c r="T332" s="153">
        <f>S332*H332</f>
        <v>0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154" t="s">
        <v>149</v>
      </c>
      <c r="AT332" s="154" t="s">
        <v>198</v>
      </c>
      <c r="AU332" s="154" t="s">
        <v>79</v>
      </c>
      <c r="AY332" s="17" t="s">
        <v>118</v>
      </c>
      <c r="BE332" s="155">
        <f>IF(N332="základná",J332,0)</f>
        <v>0</v>
      </c>
      <c r="BF332" s="155">
        <f>IF(N332="znížená",J332,0)</f>
        <v>0</v>
      </c>
      <c r="BG332" s="155">
        <f>IF(N332="zákl. prenesená",J332,0)</f>
        <v>0</v>
      </c>
      <c r="BH332" s="155">
        <f>IF(N332="zníž. prenesená",J332,0)</f>
        <v>0</v>
      </c>
      <c r="BI332" s="155">
        <f>IF(N332="nulová",J332,0)</f>
        <v>0</v>
      </c>
      <c r="BJ332" s="17" t="s">
        <v>79</v>
      </c>
      <c r="BK332" s="155">
        <f>ROUND(I332*H332,2)</f>
        <v>0</v>
      </c>
      <c r="BL332" s="17" t="s">
        <v>125</v>
      </c>
      <c r="BM332" s="154" t="s">
        <v>431</v>
      </c>
    </row>
    <row r="333" spans="1:65" s="2" customFormat="1" ht="24.2" customHeight="1" x14ac:dyDescent="0.2">
      <c r="A333" s="29"/>
      <c r="B333" s="144"/>
      <c r="C333" s="145" t="s">
        <v>432</v>
      </c>
      <c r="D333" s="145" t="s">
        <v>121</v>
      </c>
      <c r="E333" s="146" t="s">
        <v>433</v>
      </c>
      <c r="F333" s="147" t="s">
        <v>434</v>
      </c>
      <c r="G333" s="148" t="s">
        <v>175</v>
      </c>
      <c r="H333" s="192">
        <v>23.09</v>
      </c>
      <c r="I333" s="192"/>
      <c r="J333" s="192">
        <f>SUM(I333*H333)</f>
        <v>0</v>
      </c>
      <c r="K333" s="149"/>
      <c r="L333" s="30"/>
      <c r="M333" s="150" t="s">
        <v>1</v>
      </c>
      <c r="N333" s="151" t="s">
        <v>35</v>
      </c>
      <c r="O333" s="152">
        <v>0</v>
      </c>
      <c r="P333" s="152">
        <f>O333*H333</f>
        <v>0</v>
      </c>
      <c r="Q333" s="152">
        <v>0</v>
      </c>
      <c r="R333" s="152">
        <f>Q333*H333</f>
        <v>0</v>
      </c>
      <c r="S333" s="152">
        <v>0</v>
      </c>
      <c r="T333" s="153">
        <f>S333*H333</f>
        <v>0</v>
      </c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R333" s="154" t="s">
        <v>125</v>
      </c>
      <c r="AT333" s="154" t="s">
        <v>121</v>
      </c>
      <c r="AU333" s="154" t="s">
        <v>79</v>
      </c>
      <c r="AY333" s="17" t="s">
        <v>118</v>
      </c>
      <c r="BE333" s="155">
        <f>IF(N333="základná",J333,0)</f>
        <v>0</v>
      </c>
      <c r="BF333" s="155">
        <f>IF(N333="znížená",J333,0)</f>
        <v>0</v>
      </c>
      <c r="BG333" s="155">
        <f>IF(N333="zákl. prenesená",J333,0)</f>
        <v>0</v>
      </c>
      <c r="BH333" s="155">
        <f>IF(N333="zníž. prenesená",J333,0)</f>
        <v>0</v>
      </c>
      <c r="BI333" s="155">
        <f>IF(N333="nulová",J333,0)</f>
        <v>0</v>
      </c>
      <c r="BJ333" s="17" t="s">
        <v>79</v>
      </c>
      <c r="BK333" s="155">
        <f>ROUND(I333*H333,2)</f>
        <v>0</v>
      </c>
      <c r="BL333" s="17" t="s">
        <v>125</v>
      </c>
      <c r="BM333" s="154" t="s">
        <v>435</v>
      </c>
    </row>
    <row r="334" spans="1:65" s="15" customFormat="1" x14ac:dyDescent="0.2">
      <c r="B334" s="169"/>
      <c r="D334" s="157" t="s">
        <v>126</v>
      </c>
      <c r="E334" s="170" t="s">
        <v>1</v>
      </c>
      <c r="F334" s="171" t="s">
        <v>436</v>
      </c>
      <c r="H334" s="195" t="s">
        <v>1</v>
      </c>
      <c r="I334" s="196"/>
      <c r="J334" s="196"/>
      <c r="L334" s="169"/>
      <c r="M334" s="172"/>
      <c r="N334" s="173"/>
      <c r="O334" s="173"/>
      <c r="P334" s="173"/>
      <c r="Q334" s="173"/>
      <c r="R334" s="173"/>
      <c r="S334" s="173"/>
      <c r="T334" s="174"/>
      <c r="AT334" s="170" t="s">
        <v>126</v>
      </c>
      <c r="AU334" s="170" t="s">
        <v>79</v>
      </c>
      <c r="AV334" s="15" t="s">
        <v>75</v>
      </c>
      <c r="AW334" s="15" t="s">
        <v>26</v>
      </c>
      <c r="AX334" s="15" t="s">
        <v>69</v>
      </c>
      <c r="AY334" s="170" t="s">
        <v>118</v>
      </c>
    </row>
    <row r="335" spans="1:65" s="13" customFormat="1" x14ac:dyDescent="0.2">
      <c r="B335" s="156"/>
      <c r="D335" s="157" t="s">
        <v>126</v>
      </c>
      <c r="E335" s="158" t="s">
        <v>1</v>
      </c>
      <c r="F335" s="159" t="s">
        <v>437</v>
      </c>
      <c r="H335" s="193">
        <v>23.091999999999999</v>
      </c>
      <c r="I335" s="193"/>
      <c r="J335" s="193"/>
      <c r="L335" s="156"/>
      <c r="M335" s="160"/>
      <c r="N335" s="161"/>
      <c r="O335" s="161"/>
      <c r="P335" s="161"/>
      <c r="Q335" s="161"/>
      <c r="R335" s="161"/>
      <c r="S335" s="161"/>
      <c r="T335" s="162"/>
      <c r="AT335" s="158" t="s">
        <v>126</v>
      </c>
      <c r="AU335" s="158" t="s">
        <v>79</v>
      </c>
      <c r="AV335" s="13" t="s">
        <v>79</v>
      </c>
      <c r="AW335" s="13" t="s">
        <v>26</v>
      </c>
      <c r="AX335" s="13" t="s">
        <v>69</v>
      </c>
      <c r="AY335" s="158" t="s">
        <v>118</v>
      </c>
    </row>
    <row r="336" spans="1:65" s="14" customFormat="1" x14ac:dyDescent="0.2">
      <c r="B336" s="163"/>
      <c r="D336" s="157" t="s">
        <v>126</v>
      </c>
      <c r="E336" s="164" t="s">
        <v>1</v>
      </c>
      <c r="F336" s="165" t="s">
        <v>128</v>
      </c>
      <c r="H336" s="194">
        <v>23.091999999999999</v>
      </c>
      <c r="I336" s="194"/>
      <c r="J336" s="194"/>
      <c r="L336" s="163"/>
      <c r="M336" s="166"/>
      <c r="N336" s="167"/>
      <c r="O336" s="167"/>
      <c r="P336" s="167"/>
      <c r="Q336" s="167"/>
      <c r="R336" s="167"/>
      <c r="S336" s="167"/>
      <c r="T336" s="168"/>
      <c r="AT336" s="164" t="s">
        <v>126</v>
      </c>
      <c r="AU336" s="164" t="s">
        <v>79</v>
      </c>
      <c r="AV336" s="14" t="s">
        <v>125</v>
      </c>
      <c r="AW336" s="14" t="s">
        <v>26</v>
      </c>
      <c r="AX336" s="14" t="s">
        <v>75</v>
      </c>
      <c r="AY336" s="164" t="s">
        <v>118</v>
      </c>
    </row>
    <row r="337" spans="1:65" s="2" customFormat="1" ht="37.9" customHeight="1" x14ac:dyDescent="0.2">
      <c r="A337" s="29"/>
      <c r="B337" s="144"/>
      <c r="C337" s="145" t="s">
        <v>216</v>
      </c>
      <c r="D337" s="145" t="s">
        <v>121</v>
      </c>
      <c r="E337" s="146" t="s">
        <v>438</v>
      </c>
      <c r="F337" s="147" t="s">
        <v>439</v>
      </c>
      <c r="G337" s="148" t="s">
        <v>124</v>
      </c>
      <c r="H337" s="192">
        <v>997.5</v>
      </c>
      <c r="I337" s="192"/>
      <c r="J337" s="192">
        <f>SUM(I337*H337)</f>
        <v>0</v>
      </c>
      <c r="K337" s="149"/>
      <c r="L337" s="30"/>
      <c r="M337" s="150" t="s">
        <v>1</v>
      </c>
      <c r="N337" s="151" t="s">
        <v>35</v>
      </c>
      <c r="O337" s="152">
        <v>0</v>
      </c>
      <c r="P337" s="152">
        <f>O337*H337</f>
        <v>0</v>
      </c>
      <c r="Q337" s="152">
        <v>0</v>
      </c>
      <c r="R337" s="152">
        <f>Q337*H337</f>
        <v>0</v>
      </c>
      <c r="S337" s="152">
        <v>0</v>
      </c>
      <c r="T337" s="153">
        <f>S337*H337</f>
        <v>0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154" t="s">
        <v>125</v>
      </c>
      <c r="AT337" s="154" t="s">
        <v>121</v>
      </c>
      <c r="AU337" s="154" t="s">
        <v>79</v>
      </c>
      <c r="AY337" s="17" t="s">
        <v>118</v>
      </c>
      <c r="BE337" s="155">
        <f>IF(N337="základná",J337,0)</f>
        <v>0</v>
      </c>
      <c r="BF337" s="155">
        <f>IF(N337="znížená",J337,0)</f>
        <v>0</v>
      </c>
      <c r="BG337" s="155">
        <f>IF(N337="zákl. prenesená",J337,0)</f>
        <v>0</v>
      </c>
      <c r="BH337" s="155">
        <f>IF(N337="zníž. prenesená",J337,0)</f>
        <v>0</v>
      </c>
      <c r="BI337" s="155">
        <f>IF(N337="nulová",J337,0)</f>
        <v>0</v>
      </c>
      <c r="BJ337" s="17" t="s">
        <v>79</v>
      </c>
      <c r="BK337" s="155">
        <f>ROUND(I337*H337,2)</f>
        <v>0</v>
      </c>
      <c r="BL337" s="17" t="s">
        <v>125</v>
      </c>
      <c r="BM337" s="154" t="s">
        <v>179</v>
      </c>
    </row>
    <row r="338" spans="1:65" s="15" customFormat="1" x14ac:dyDescent="0.2">
      <c r="B338" s="169"/>
      <c r="D338" s="157" t="s">
        <v>126</v>
      </c>
      <c r="E338" s="170" t="s">
        <v>1</v>
      </c>
      <c r="F338" s="171" t="s">
        <v>440</v>
      </c>
      <c r="H338" s="195" t="s">
        <v>1</v>
      </c>
      <c r="I338" s="196"/>
      <c r="J338" s="196"/>
      <c r="L338" s="169"/>
      <c r="M338" s="172"/>
      <c r="N338" s="173"/>
      <c r="O338" s="173"/>
      <c r="P338" s="173"/>
      <c r="Q338" s="173"/>
      <c r="R338" s="173"/>
      <c r="S338" s="173"/>
      <c r="T338" s="174"/>
      <c r="AT338" s="170" t="s">
        <v>126</v>
      </c>
      <c r="AU338" s="170" t="s">
        <v>79</v>
      </c>
      <c r="AV338" s="15" t="s">
        <v>75</v>
      </c>
      <c r="AW338" s="15" t="s">
        <v>26</v>
      </c>
      <c r="AX338" s="15" t="s">
        <v>69</v>
      </c>
      <c r="AY338" s="170" t="s">
        <v>118</v>
      </c>
    </row>
    <row r="339" spans="1:65" s="13" customFormat="1" x14ac:dyDescent="0.2">
      <c r="B339" s="156"/>
      <c r="D339" s="157" t="s">
        <v>126</v>
      </c>
      <c r="E339" s="158" t="s">
        <v>1</v>
      </c>
      <c r="F339" s="159" t="s">
        <v>441</v>
      </c>
      <c r="H339" s="193">
        <v>997.5</v>
      </c>
      <c r="I339" s="193"/>
      <c r="J339" s="193"/>
      <c r="L339" s="156"/>
      <c r="M339" s="160"/>
      <c r="N339" s="161"/>
      <c r="O339" s="161"/>
      <c r="P339" s="161"/>
      <c r="Q339" s="161"/>
      <c r="R339" s="161"/>
      <c r="S339" s="161"/>
      <c r="T339" s="162"/>
      <c r="AT339" s="158" t="s">
        <v>126</v>
      </c>
      <c r="AU339" s="158" t="s">
        <v>79</v>
      </c>
      <c r="AV339" s="13" t="s">
        <v>79</v>
      </c>
      <c r="AW339" s="13" t="s">
        <v>26</v>
      </c>
      <c r="AX339" s="13" t="s">
        <v>69</v>
      </c>
      <c r="AY339" s="158" t="s">
        <v>118</v>
      </c>
    </row>
    <row r="340" spans="1:65" s="14" customFormat="1" x14ac:dyDescent="0.2">
      <c r="B340" s="163"/>
      <c r="D340" s="157" t="s">
        <v>126</v>
      </c>
      <c r="E340" s="164" t="s">
        <v>1</v>
      </c>
      <c r="F340" s="165" t="s">
        <v>128</v>
      </c>
      <c r="H340" s="194">
        <v>997.5</v>
      </c>
      <c r="I340" s="194"/>
      <c r="J340" s="194"/>
      <c r="L340" s="163"/>
      <c r="M340" s="166"/>
      <c r="N340" s="167"/>
      <c r="O340" s="167"/>
      <c r="P340" s="167"/>
      <c r="Q340" s="167"/>
      <c r="R340" s="167"/>
      <c r="S340" s="167"/>
      <c r="T340" s="168"/>
      <c r="AT340" s="164" t="s">
        <v>126</v>
      </c>
      <c r="AU340" s="164" t="s">
        <v>79</v>
      </c>
      <c r="AV340" s="14" t="s">
        <v>125</v>
      </c>
      <c r="AW340" s="14" t="s">
        <v>26</v>
      </c>
      <c r="AX340" s="14" t="s">
        <v>75</v>
      </c>
      <c r="AY340" s="164" t="s">
        <v>118</v>
      </c>
    </row>
    <row r="341" spans="1:65" s="2" customFormat="1" ht="24.2" customHeight="1" x14ac:dyDescent="0.2">
      <c r="A341" s="29"/>
      <c r="B341" s="144"/>
      <c r="C341" s="145" t="s">
        <v>351</v>
      </c>
      <c r="D341" s="145" t="s">
        <v>121</v>
      </c>
      <c r="E341" s="146" t="s">
        <v>442</v>
      </c>
      <c r="F341" s="147" t="s">
        <v>443</v>
      </c>
      <c r="G341" s="148" t="s">
        <v>124</v>
      </c>
      <c r="H341" s="192">
        <v>6.67</v>
      </c>
      <c r="I341" s="192"/>
      <c r="J341" s="192">
        <f>SUM(I341*H341)</f>
        <v>0</v>
      </c>
      <c r="K341" s="149"/>
      <c r="L341" s="30"/>
      <c r="M341" s="150" t="s">
        <v>1</v>
      </c>
      <c r="N341" s="151" t="s">
        <v>35</v>
      </c>
      <c r="O341" s="152">
        <v>0</v>
      </c>
      <c r="P341" s="152">
        <f>O341*H341</f>
        <v>0</v>
      </c>
      <c r="Q341" s="152">
        <v>0</v>
      </c>
      <c r="R341" s="152">
        <f>Q341*H341</f>
        <v>0</v>
      </c>
      <c r="S341" s="152">
        <v>0</v>
      </c>
      <c r="T341" s="153">
        <f>S341*H341</f>
        <v>0</v>
      </c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R341" s="154" t="s">
        <v>125</v>
      </c>
      <c r="AT341" s="154" t="s">
        <v>121</v>
      </c>
      <c r="AU341" s="154" t="s">
        <v>79</v>
      </c>
      <c r="AY341" s="17" t="s">
        <v>118</v>
      </c>
      <c r="BE341" s="155">
        <f>IF(N341="základná",J341,0)</f>
        <v>0</v>
      </c>
      <c r="BF341" s="155">
        <f>IF(N341="znížená",J341,0)</f>
        <v>0</v>
      </c>
      <c r="BG341" s="155">
        <f>IF(N341="zákl. prenesená",J341,0)</f>
        <v>0</v>
      </c>
      <c r="BH341" s="155">
        <f>IF(N341="zníž. prenesená",J341,0)</f>
        <v>0</v>
      </c>
      <c r="BI341" s="155">
        <f>IF(N341="nulová",J341,0)</f>
        <v>0</v>
      </c>
      <c r="BJ341" s="17" t="s">
        <v>79</v>
      </c>
      <c r="BK341" s="155">
        <f>ROUND(I341*H341,2)</f>
        <v>0</v>
      </c>
      <c r="BL341" s="17" t="s">
        <v>125</v>
      </c>
      <c r="BM341" s="154" t="s">
        <v>156</v>
      </c>
    </row>
    <row r="342" spans="1:65" s="15" customFormat="1" x14ac:dyDescent="0.2">
      <c r="B342" s="169"/>
      <c r="D342" s="157" t="s">
        <v>126</v>
      </c>
      <c r="E342" s="170" t="s">
        <v>1</v>
      </c>
      <c r="F342" s="171" t="s">
        <v>444</v>
      </c>
      <c r="H342" s="195" t="s">
        <v>1</v>
      </c>
      <c r="I342" s="196"/>
      <c r="J342" s="196"/>
      <c r="L342" s="169"/>
      <c r="M342" s="172"/>
      <c r="N342" s="173"/>
      <c r="O342" s="173"/>
      <c r="P342" s="173"/>
      <c r="Q342" s="173"/>
      <c r="R342" s="173"/>
      <c r="S342" s="173"/>
      <c r="T342" s="174"/>
      <c r="AT342" s="170" t="s">
        <v>126</v>
      </c>
      <c r="AU342" s="170" t="s">
        <v>79</v>
      </c>
      <c r="AV342" s="15" t="s">
        <v>75</v>
      </c>
      <c r="AW342" s="15" t="s">
        <v>26</v>
      </c>
      <c r="AX342" s="15" t="s">
        <v>69</v>
      </c>
      <c r="AY342" s="170" t="s">
        <v>118</v>
      </c>
    </row>
    <row r="343" spans="1:65" s="13" customFormat="1" x14ac:dyDescent="0.2">
      <c r="B343" s="156"/>
      <c r="D343" s="157" t="s">
        <v>126</v>
      </c>
      <c r="E343" s="158" t="s">
        <v>1</v>
      </c>
      <c r="F343" s="159" t="s">
        <v>445</v>
      </c>
      <c r="H343" s="193">
        <v>6.673</v>
      </c>
      <c r="I343" s="193"/>
      <c r="J343" s="193"/>
      <c r="L343" s="156"/>
      <c r="M343" s="160"/>
      <c r="N343" s="161"/>
      <c r="O343" s="161"/>
      <c r="P343" s="161"/>
      <c r="Q343" s="161"/>
      <c r="R343" s="161"/>
      <c r="S343" s="161"/>
      <c r="T343" s="162"/>
      <c r="AT343" s="158" t="s">
        <v>126</v>
      </c>
      <c r="AU343" s="158" t="s">
        <v>79</v>
      </c>
      <c r="AV343" s="13" t="s">
        <v>79</v>
      </c>
      <c r="AW343" s="13" t="s">
        <v>26</v>
      </c>
      <c r="AX343" s="13" t="s">
        <v>69</v>
      </c>
      <c r="AY343" s="158" t="s">
        <v>118</v>
      </c>
    </row>
    <row r="344" spans="1:65" s="14" customFormat="1" x14ac:dyDescent="0.2">
      <c r="B344" s="163"/>
      <c r="D344" s="157" t="s">
        <v>126</v>
      </c>
      <c r="E344" s="164" t="s">
        <v>1</v>
      </c>
      <c r="F344" s="165" t="s">
        <v>128</v>
      </c>
      <c r="H344" s="194">
        <v>6.673</v>
      </c>
      <c r="I344" s="194"/>
      <c r="J344" s="194"/>
      <c r="L344" s="163"/>
      <c r="M344" s="166"/>
      <c r="N344" s="167"/>
      <c r="O344" s="167"/>
      <c r="P344" s="167"/>
      <c r="Q344" s="167"/>
      <c r="R344" s="167"/>
      <c r="S344" s="167"/>
      <c r="T344" s="168"/>
      <c r="AT344" s="164" t="s">
        <v>126</v>
      </c>
      <c r="AU344" s="164" t="s">
        <v>79</v>
      </c>
      <c r="AV344" s="14" t="s">
        <v>125</v>
      </c>
      <c r="AW344" s="14" t="s">
        <v>26</v>
      </c>
      <c r="AX344" s="14" t="s">
        <v>75</v>
      </c>
      <c r="AY344" s="164" t="s">
        <v>118</v>
      </c>
    </row>
    <row r="345" spans="1:65" s="2" customFormat="1" ht="37.9" customHeight="1" x14ac:dyDescent="0.2">
      <c r="A345" s="29"/>
      <c r="B345" s="144"/>
      <c r="C345" s="145" t="s">
        <v>187</v>
      </c>
      <c r="D345" s="145" t="s">
        <v>121</v>
      </c>
      <c r="E345" s="146" t="s">
        <v>446</v>
      </c>
      <c r="F345" s="147" t="s">
        <v>447</v>
      </c>
      <c r="G345" s="148" t="s">
        <v>124</v>
      </c>
      <c r="H345" s="192">
        <v>579.02</v>
      </c>
      <c r="I345" s="192"/>
      <c r="J345" s="192">
        <f>SUM(I345*H345)</f>
        <v>0</v>
      </c>
      <c r="K345" s="149"/>
      <c r="L345" s="30"/>
      <c r="M345" s="150" t="s">
        <v>1</v>
      </c>
      <c r="N345" s="151" t="s">
        <v>35</v>
      </c>
      <c r="O345" s="152">
        <v>0</v>
      </c>
      <c r="P345" s="152">
        <f>O345*H345</f>
        <v>0</v>
      </c>
      <c r="Q345" s="152">
        <v>0</v>
      </c>
      <c r="R345" s="152">
        <f>Q345*H345</f>
        <v>0</v>
      </c>
      <c r="S345" s="152">
        <v>0</v>
      </c>
      <c r="T345" s="153">
        <f>S345*H345</f>
        <v>0</v>
      </c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R345" s="154" t="s">
        <v>125</v>
      </c>
      <c r="AT345" s="154" t="s">
        <v>121</v>
      </c>
      <c r="AU345" s="154" t="s">
        <v>79</v>
      </c>
      <c r="AY345" s="17" t="s">
        <v>118</v>
      </c>
      <c r="BE345" s="155">
        <f>IF(N345="základná",J345,0)</f>
        <v>0</v>
      </c>
      <c r="BF345" s="155">
        <f>IF(N345="znížená",J345,0)</f>
        <v>0</v>
      </c>
      <c r="BG345" s="155">
        <f>IF(N345="zákl. prenesená",J345,0)</f>
        <v>0</v>
      </c>
      <c r="BH345" s="155">
        <f>IF(N345="zníž. prenesená",J345,0)</f>
        <v>0</v>
      </c>
      <c r="BI345" s="155">
        <f>IF(N345="nulová",J345,0)</f>
        <v>0</v>
      </c>
      <c r="BJ345" s="17" t="s">
        <v>79</v>
      </c>
      <c r="BK345" s="155">
        <f>ROUND(I345*H345,2)</f>
        <v>0</v>
      </c>
      <c r="BL345" s="17" t="s">
        <v>125</v>
      </c>
      <c r="BM345" s="154" t="s">
        <v>146</v>
      </c>
    </row>
    <row r="346" spans="1:65" s="15" customFormat="1" x14ac:dyDescent="0.2">
      <c r="B346" s="169"/>
      <c r="D346" s="157" t="s">
        <v>126</v>
      </c>
      <c r="E346" s="170" t="s">
        <v>1</v>
      </c>
      <c r="F346" s="171" t="s">
        <v>448</v>
      </c>
      <c r="H346" s="195" t="s">
        <v>1</v>
      </c>
      <c r="I346" s="196"/>
      <c r="J346" s="196"/>
      <c r="L346" s="169"/>
      <c r="M346" s="172"/>
      <c r="N346" s="173"/>
      <c r="O346" s="173"/>
      <c r="P346" s="173"/>
      <c r="Q346" s="173"/>
      <c r="R346" s="173"/>
      <c r="S346" s="173"/>
      <c r="T346" s="174"/>
      <c r="AT346" s="170" t="s">
        <v>126</v>
      </c>
      <c r="AU346" s="170" t="s">
        <v>79</v>
      </c>
      <c r="AV346" s="15" t="s">
        <v>75</v>
      </c>
      <c r="AW346" s="15" t="s">
        <v>26</v>
      </c>
      <c r="AX346" s="15" t="s">
        <v>69</v>
      </c>
      <c r="AY346" s="170" t="s">
        <v>118</v>
      </c>
    </row>
    <row r="347" spans="1:65" s="13" customFormat="1" x14ac:dyDescent="0.2">
      <c r="B347" s="156"/>
      <c r="D347" s="157" t="s">
        <v>126</v>
      </c>
      <c r="E347" s="158" t="s">
        <v>1</v>
      </c>
      <c r="F347" s="159" t="s">
        <v>449</v>
      </c>
      <c r="H347" s="193">
        <v>579.02</v>
      </c>
      <c r="I347" s="193"/>
      <c r="J347" s="193"/>
      <c r="L347" s="156"/>
      <c r="M347" s="160"/>
      <c r="N347" s="161"/>
      <c r="O347" s="161"/>
      <c r="P347" s="161"/>
      <c r="Q347" s="161"/>
      <c r="R347" s="161"/>
      <c r="S347" s="161"/>
      <c r="T347" s="162"/>
      <c r="AT347" s="158" t="s">
        <v>126</v>
      </c>
      <c r="AU347" s="158" t="s">
        <v>79</v>
      </c>
      <c r="AV347" s="13" t="s">
        <v>79</v>
      </c>
      <c r="AW347" s="13" t="s">
        <v>26</v>
      </c>
      <c r="AX347" s="13" t="s">
        <v>69</v>
      </c>
      <c r="AY347" s="158" t="s">
        <v>118</v>
      </c>
    </row>
    <row r="348" spans="1:65" s="14" customFormat="1" x14ac:dyDescent="0.2">
      <c r="B348" s="163"/>
      <c r="D348" s="157" t="s">
        <v>126</v>
      </c>
      <c r="E348" s="164" t="s">
        <v>1</v>
      </c>
      <c r="F348" s="165" t="s">
        <v>128</v>
      </c>
      <c r="H348" s="194">
        <v>579.02</v>
      </c>
      <c r="I348" s="194"/>
      <c r="J348" s="194"/>
      <c r="L348" s="163"/>
      <c r="M348" s="166"/>
      <c r="N348" s="167"/>
      <c r="O348" s="167"/>
      <c r="P348" s="167"/>
      <c r="Q348" s="167"/>
      <c r="R348" s="167"/>
      <c r="S348" s="167"/>
      <c r="T348" s="168"/>
      <c r="AT348" s="164" t="s">
        <v>126</v>
      </c>
      <c r="AU348" s="164" t="s">
        <v>79</v>
      </c>
      <c r="AV348" s="14" t="s">
        <v>125</v>
      </c>
      <c r="AW348" s="14" t="s">
        <v>26</v>
      </c>
      <c r="AX348" s="14" t="s">
        <v>75</v>
      </c>
      <c r="AY348" s="164" t="s">
        <v>118</v>
      </c>
    </row>
    <row r="349" spans="1:65" s="12" customFormat="1" ht="22.9" customHeight="1" x14ac:dyDescent="0.2">
      <c r="B349" s="134"/>
      <c r="D349" s="135" t="s">
        <v>68</v>
      </c>
      <c r="E349" s="143" t="s">
        <v>450</v>
      </c>
      <c r="F349" s="143" t="s">
        <v>451</v>
      </c>
      <c r="H349" s="189"/>
      <c r="I349" s="189"/>
      <c r="J349" s="191">
        <f>BK349</f>
        <v>0</v>
      </c>
      <c r="L349" s="134"/>
      <c r="M349" s="137"/>
      <c r="N349" s="138"/>
      <c r="O349" s="138"/>
      <c r="P349" s="139">
        <f>SUM(P350:P351)</f>
        <v>0</v>
      </c>
      <c r="Q349" s="138"/>
      <c r="R349" s="139">
        <f>SUM(R350:R351)</f>
        <v>0</v>
      </c>
      <c r="S349" s="138"/>
      <c r="T349" s="140">
        <f>SUM(T350:T351)</f>
        <v>0</v>
      </c>
      <c r="AR349" s="135" t="s">
        <v>75</v>
      </c>
      <c r="AT349" s="141" t="s">
        <v>68</v>
      </c>
      <c r="AU349" s="141" t="s">
        <v>75</v>
      </c>
      <c r="AY349" s="135" t="s">
        <v>118</v>
      </c>
      <c r="BK349" s="142">
        <f>SUM(BK350:BK351)</f>
        <v>0</v>
      </c>
    </row>
    <row r="350" spans="1:65" s="2" customFormat="1" ht="24.2" customHeight="1" x14ac:dyDescent="0.2">
      <c r="A350" s="29"/>
      <c r="B350" s="144"/>
      <c r="C350" s="145" t="s">
        <v>452</v>
      </c>
      <c r="D350" s="145" t="s">
        <v>121</v>
      </c>
      <c r="E350" s="146" t="s">
        <v>453</v>
      </c>
      <c r="F350" s="147" t="s">
        <v>454</v>
      </c>
      <c r="G350" s="148" t="s">
        <v>1</v>
      </c>
      <c r="H350" s="192">
        <v>1</v>
      </c>
      <c r="I350" s="192"/>
      <c r="J350" s="192">
        <f>SUM(I350*H350)</f>
        <v>0</v>
      </c>
      <c r="K350" s="149"/>
      <c r="L350" s="30"/>
      <c r="M350" s="150" t="s">
        <v>1</v>
      </c>
      <c r="N350" s="151" t="s">
        <v>35</v>
      </c>
      <c r="O350" s="152">
        <v>0</v>
      </c>
      <c r="P350" s="152">
        <f>O350*H350</f>
        <v>0</v>
      </c>
      <c r="Q350" s="152">
        <v>0</v>
      </c>
      <c r="R350" s="152">
        <f>Q350*H350</f>
        <v>0</v>
      </c>
      <c r="S350" s="152">
        <v>0</v>
      </c>
      <c r="T350" s="153">
        <f>S350*H350</f>
        <v>0</v>
      </c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R350" s="154" t="s">
        <v>125</v>
      </c>
      <c r="AT350" s="154" t="s">
        <v>121</v>
      </c>
      <c r="AU350" s="154" t="s">
        <v>79</v>
      </c>
      <c r="AY350" s="17" t="s">
        <v>118</v>
      </c>
      <c r="BE350" s="155">
        <f>IF(N350="základná",J350,0)</f>
        <v>0</v>
      </c>
      <c r="BF350" s="155">
        <f>IF(N350="znížená",J350,0)</f>
        <v>0</v>
      </c>
      <c r="BG350" s="155">
        <f>IF(N350="zákl. prenesená",J350,0)</f>
        <v>0</v>
      </c>
      <c r="BH350" s="155">
        <f>IF(N350="zníž. prenesená",J350,0)</f>
        <v>0</v>
      </c>
      <c r="BI350" s="155">
        <f>IF(N350="nulová",J350,0)</f>
        <v>0</v>
      </c>
      <c r="BJ350" s="17" t="s">
        <v>79</v>
      </c>
      <c r="BK350" s="155">
        <f>ROUND(I350*H350,2)</f>
        <v>0</v>
      </c>
      <c r="BL350" s="17" t="s">
        <v>125</v>
      </c>
      <c r="BM350" s="154" t="s">
        <v>455</v>
      </c>
    </row>
    <row r="351" spans="1:65" s="2" customFormat="1" ht="24.2" customHeight="1" x14ac:dyDescent="0.2">
      <c r="A351" s="29"/>
      <c r="B351" s="144"/>
      <c r="C351" s="145" t="s">
        <v>427</v>
      </c>
      <c r="D351" s="145" t="s">
        <v>121</v>
      </c>
      <c r="E351" s="146" t="s">
        <v>456</v>
      </c>
      <c r="F351" s="147" t="s">
        <v>457</v>
      </c>
      <c r="G351" s="148" t="s">
        <v>1</v>
      </c>
      <c r="H351" s="192">
        <v>1</v>
      </c>
      <c r="I351" s="192"/>
      <c r="J351" s="192">
        <f>SUM(I351*H351)</f>
        <v>0</v>
      </c>
      <c r="K351" s="149"/>
      <c r="L351" s="30"/>
      <c r="M351" s="150" t="s">
        <v>1</v>
      </c>
      <c r="N351" s="151" t="s">
        <v>35</v>
      </c>
      <c r="O351" s="152">
        <v>0</v>
      </c>
      <c r="P351" s="152">
        <f>O351*H351</f>
        <v>0</v>
      </c>
      <c r="Q351" s="152">
        <v>0</v>
      </c>
      <c r="R351" s="152">
        <f>Q351*H351</f>
        <v>0</v>
      </c>
      <c r="S351" s="152">
        <v>0</v>
      </c>
      <c r="T351" s="153">
        <f>S351*H351</f>
        <v>0</v>
      </c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R351" s="154" t="s">
        <v>125</v>
      </c>
      <c r="AT351" s="154" t="s">
        <v>121</v>
      </c>
      <c r="AU351" s="154" t="s">
        <v>79</v>
      </c>
      <c r="AY351" s="17" t="s">
        <v>118</v>
      </c>
      <c r="BE351" s="155">
        <f>IF(N351="základná",J351,0)</f>
        <v>0</v>
      </c>
      <c r="BF351" s="155">
        <f>IF(N351="znížená",J351,0)</f>
        <v>0</v>
      </c>
      <c r="BG351" s="155">
        <f>IF(N351="zákl. prenesená",J351,0)</f>
        <v>0</v>
      </c>
      <c r="BH351" s="155">
        <f>IF(N351="zníž. prenesená",J351,0)</f>
        <v>0</v>
      </c>
      <c r="BI351" s="155">
        <f>IF(N351="nulová",J351,0)</f>
        <v>0</v>
      </c>
      <c r="BJ351" s="17" t="s">
        <v>79</v>
      </c>
      <c r="BK351" s="155">
        <f>ROUND(I351*H351,2)</f>
        <v>0</v>
      </c>
      <c r="BL351" s="17" t="s">
        <v>125</v>
      </c>
      <c r="BM351" s="154" t="s">
        <v>458</v>
      </c>
    </row>
    <row r="352" spans="1:65" s="12" customFormat="1" ht="22.9" customHeight="1" x14ac:dyDescent="0.2">
      <c r="B352" s="134"/>
      <c r="D352" s="135" t="s">
        <v>68</v>
      </c>
      <c r="E352" s="143" t="s">
        <v>136</v>
      </c>
      <c r="F352" s="143" t="s">
        <v>459</v>
      </c>
      <c r="H352" s="189"/>
      <c r="I352" s="189"/>
      <c r="J352" s="191">
        <f>BK352</f>
        <v>0</v>
      </c>
      <c r="L352" s="134"/>
      <c r="M352" s="137"/>
      <c r="N352" s="138"/>
      <c r="O352" s="138"/>
      <c r="P352" s="139">
        <f>SUM(P353:P359)</f>
        <v>0</v>
      </c>
      <c r="Q352" s="138"/>
      <c r="R352" s="139">
        <f>SUM(R353:R359)</f>
        <v>0</v>
      </c>
      <c r="S352" s="138"/>
      <c r="T352" s="140">
        <f>SUM(T353:T359)</f>
        <v>0</v>
      </c>
      <c r="AR352" s="135" t="s">
        <v>75</v>
      </c>
      <c r="AT352" s="141" t="s">
        <v>68</v>
      </c>
      <c r="AU352" s="141" t="s">
        <v>75</v>
      </c>
      <c r="AY352" s="135" t="s">
        <v>118</v>
      </c>
      <c r="BK352" s="142">
        <f>SUM(BK353:BK359)</f>
        <v>0</v>
      </c>
    </row>
    <row r="353" spans="1:65" s="2" customFormat="1" ht="24.2" customHeight="1" x14ac:dyDescent="0.2">
      <c r="A353" s="29"/>
      <c r="B353" s="144"/>
      <c r="C353" s="145" t="s">
        <v>358</v>
      </c>
      <c r="D353" s="145" t="s">
        <v>121</v>
      </c>
      <c r="E353" s="146" t="s">
        <v>460</v>
      </c>
      <c r="F353" s="147" t="s">
        <v>461</v>
      </c>
      <c r="G353" s="148" t="s">
        <v>175</v>
      </c>
      <c r="H353" s="192">
        <v>78.84</v>
      </c>
      <c r="I353" s="192"/>
      <c r="J353" s="192">
        <f>SUM(I353*H353)</f>
        <v>0</v>
      </c>
      <c r="K353" s="149"/>
      <c r="L353" s="30"/>
      <c r="M353" s="150" t="s">
        <v>1</v>
      </c>
      <c r="N353" s="151" t="s">
        <v>35</v>
      </c>
      <c r="O353" s="152">
        <v>0</v>
      </c>
      <c r="P353" s="152">
        <f>O353*H353</f>
        <v>0</v>
      </c>
      <c r="Q353" s="152">
        <v>0</v>
      </c>
      <c r="R353" s="152">
        <f>Q353*H353</f>
        <v>0</v>
      </c>
      <c r="S353" s="152">
        <v>0</v>
      </c>
      <c r="T353" s="153">
        <f>S353*H353</f>
        <v>0</v>
      </c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R353" s="154" t="s">
        <v>125</v>
      </c>
      <c r="AT353" s="154" t="s">
        <v>121</v>
      </c>
      <c r="AU353" s="154" t="s">
        <v>79</v>
      </c>
      <c r="AY353" s="17" t="s">
        <v>118</v>
      </c>
      <c r="BE353" s="155">
        <f>IF(N353="základná",J353,0)</f>
        <v>0</v>
      </c>
      <c r="BF353" s="155">
        <f>IF(N353="znížená",J353,0)</f>
        <v>0</v>
      </c>
      <c r="BG353" s="155">
        <f>IF(N353="zákl. prenesená",J353,0)</f>
        <v>0</v>
      </c>
      <c r="BH353" s="155">
        <f>IF(N353="zníž. prenesená",J353,0)</f>
        <v>0</v>
      </c>
      <c r="BI353" s="155">
        <f>IF(N353="nulová",J353,0)</f>
        <v>0</v>
      </c>
      <c r="BJ353" s="17" t="s">
        <v>79</v>
      </c>
      <c r="BK353" s="155">
        <f>ROUND(I353*H353,2)</f>
        <v>0</v>
      </c>
      <c r="BL353" s="17" t="s">
        <v>125</v>
      </c>
      <c r="BM353" s="154" t="s">
        <v>462</v>
      </c>
    </row>
    <row r="354" spans="1:65" s="15" customFormat="1" x14ac:dyDescent="0.2">
      <c r="B354" s="169"/>
      <c r="D354" s="157" t="s">
        <v>126</v>
      </c>
      <c r="E354" s="170" t="s">
        <v>1</v>
      </c>
      <c r="F354" s="171" t="s">
        <v>463</v>
      </c>
      <c r="H354" s="195" t="s">
        <v>1</v>
      </c>
      <c r="I354" s="196"/>
      <c r="J354" s="196"/>
      <c r="L354" s="169"/>
      <c r="M354" s="172"/>
      <c r="N354" s="173"/>
      <c r="O354" s="173"/>
      <c r="P354" s="173"/>
      <c r="Q354" s="173"/>
      <c r="R354" s="173"/>
      <c r="S354" s="173"/>
      <c r="T354" s="174"/>
      <c r="AT354" s="170" t="s">
        <v>126</v>
      </c>
      <c r="AU354" s="170" t="s">
        <v>79</v>
      </c>
      <c r="AV354" s="15" t="s">
        <v>75</v>
      </c>
      <c r="AW354" s="15" t="s">
        <v>26</v>
      </c>
      <c r="AX354" s="15" t="s">
        <v>69</v>
      </c>
      <c r="AY354" s="170" t="s">
        <v>118</v>
      </c>
    </row>
    <row r="355" spans="1:65" s="13" customFormat="1" x14ac:dyDescent="0.2">
      <c r="B355" s="156"/>
      <c r="D355" s="157" t="s">
        <v>126</v>
      </c>
      <c r="E355" s="158" t="s">
        <v>1</v>
      </c>
      <c r="F355" s="159" t="s">
        <v>464</v>
      </c>
      <c r="H355" s="193">
        <v>37.076000000000001</v>
      </c>
      <c r="I355" s="193"/>
      <c r="J355" s="193"/>
      <c r="L355" s="156"/>
      <c r="M355" s="160"/>
      <c r="N355" s="161"/>
      <c r="O355" s="161"/>
      <c r="P355" s="161"/>
      <c r="Q355" s="161"/>
      <c r="R355" s="161"/>
      <c r="S355" s="161"/>
      <c r="T355" s="162"/>
      <c r="AT355" s="158" t="s">
        <v>126</v>
      </c>
      <c r="AU355" s="158" t="s">
        <v>79</v>
      </c>
      <c r="AV355" s="13" t="s">
        <v>79</v>
      </c>
      <c r="AW355" s="13" t="s">
        <v>26</v>
      </c>
      <c r="AX355" s="13" t="s">
        <v>69</v>
      </c>
      <c r="AY355" s="158" t="s">
        <v>118</v>
      </c>
    </row>
    <row r="356" spans="1:65" s="13" customFormat="1" x14ac:dyDescent="0.2">
      <c r="B356" s="156"/>
      <c r="D356" s="157" t="s">
        <v>126</v>
      </c>
      <c r="E356" s="158" t="s">
        <v>1</v>
      </c>
      <c r="F356" s="159" t="s">
        <v>465</v>
      </c>
      <c r="H356" s="193">
        <v>9.7080000000000002</v>
      </c>
      <c r="I356" s="193"/>
      <c r="J356" s="193"/>
      <c r="L356" s="156"/>
      <c r="M356" s="160"/>
      <c r="N356" s="161"/>
      <c r="O356" s="161"/>
      <c r="P356" s="161"/>
      <c r="Q356" s="161"/>
      <c r="R356" s="161"/>
      <c r="S356" s="161"/>
      <c r="T356" s="162"/>
      <c r="AT356" s="158" t="s">
        <v>126</v>
      </c>
      <c r="AU356" s="158" t="s">
        <v>79</v>
      </c>
      <c r="AV356" s="13" t="s">
        <v>79</v>
      </c>
      <c r="AW356" s="13" t="s">
        <v>26</v>
      </c>
      <c r="AX356" s="13" t="s">
        <v>69</v>
      </c>
      <c r="AY356" s="158" t="s">
        <v>118</v>
      </c>
    </row>
    <row r="357" spans="1:65" s="15" customFormat="1" x14ac:dyDescent="0.2">
      <c r="B357" s="169"/>
      <c r="D357" s="157" t="s">
        <v>126</v>
      </c>
      <c r="E357" s="170" t="s">
        <v>1</v>
      </c>
      <c r="F357" s="171" t="s">
        <v>466</v>
      </c>
      <c r="H357" s="195" t="s">
        <v>1</v>
      </c>
      <c r="I357" s="196"/>
      <c r="J357" s="196"/>
      <c r="L357" s="169"/>
      <c r="M357" s="172"/>
      <c r="N357" s="173"/>
      <c r="O357" s="173"/>
      <c r="P357" s="173"/>
      <c r="Q357" s="173"/>
      <c r="R357" s="173"/>
      <c r="S357" s="173"/>
      <c r="T357" s="174"/>
      <c r="AT357" s="170" t="s">
        <v>126</v>
      </c>
      <c r="AU357" s="170" t="s">
        <v>79</v>
      </c>
      <c r="AV357" s="15" t="s">
        <v>75</v>
      </c>
      <c r="AW357" s="15" t="s">
        <v>26</v>
      </c>
      <c r="AX357" s="15" t="s">
        <v>69</v>
      </c>
      <c r="AY357" s="170" t="s">
        <v>118</v>
      </c>
    </row>
    <row r="358" spans="1:65" s="13" customFormat="1" x14ac:dyDescent="0.2">
      <c r="B358" s="156"/>
      <c r="D358" s="157" t="s">
        <v>126</v>
      </c>
      <c r="E358" s="158" t="s">
        <v>1</v>
      </c>
      <c r="F358" s="159" t="s">
        <v>467</v>
      </c>
      <c r="H358" s="193">
        <v>32.058999999999997</v>
      </c>
      <c r="I358" s="193"/>
      <c r="J358" s="193"/>
      <c r="L358" s="156"/>
      <c r="M358" s="160"/>
      <c r="N358" s="161"/>
      <c r="O358" s="161"/>
      <c r="P358" s="161"/>
      <c r="Q358" s="161"/>
      <c r="R358" s="161"/>
      <c r="S358" s="161"/>
      <c r="T358" s="162"/>
      <c r="AT358" s="158" t="s">
        <v>126</v>
      </c>
      <c r="AU358" s="158" t="s">
        <v>79</v>
      </c>
      <c r="AV358" s="13" t="s">
        <v>79</v>
      </c>
      <c r="AW358" s="13" t="s">
        <v>26</v>
      </c>
      <c r="AX358" s="13" t="s">
        <v>69</v>
      </c>
      <c r="AY358" s="158" t="s">
        <v>118</v>
      </c>
    </row>
    <row r="359" spans="1:65" s="14" customFormat="1" x14ac:dyDescent="0.2">
      <c r="B359" s="163"/>
      <c r="D359" s="157" t="s">
        <v>126</v>
      </c>
      <c r="E359" s="164" t="s">
        <v>1</v>
      </c>
      <c r="F359" s="165" t="s">
        <v>128</v>
      </c>
      <c r="H359" s="194">
        <v>78.842999999999989</v>
      </c>
      <c r="I359" s="194"/>
      <c r="J359" s="194"/>
      <c r="L359" s="163"/>
      <c r="M359" s="166"/>
      <c r="N359" s="167"/>
      <c r="O359" s="167"/>
      <c r="P359" s="167"/>
      <c r="Q359" s="167"/>
      <c r="R359" s="167"/>
      <c r="S359" s="167"/>
      <c r="T359" s="168"/>
      <c r="AT359" s="164" t="s">
        <v>126</v>
      </c>
      <c r="AU359" s="164" t="s">
        <v>79</v>
      </c>
      <c r="AV359" s="14" t="s">
        <v>125</v>
      </c>
      <c r="AW359" s="14" t="s">
        <v>26</v>
      </c>
      <c r="AX359" s="14" t="s">
        <v>75</v>
      </c>
      <c r="AY359" s="164" t="s">
        <v>118</v>
      </c>
    </row>
    <row r="360" spans="1:65" s="12" customFormat="1" ht="22.9" customHeight="1" x14ac:dyDescent="0.2">
      <c r="B360" s="134"/>
      <c r="D360" s="135" t="s">
        <v>68</v>
      </c>
      <c r="E360" s="143" t="s">
        <v>149</v>
      </c>
      <c r="F360" s="143" t="s">
        <v>468</v>
      </c>
      <c r="H360" s="189"/>
      <c r="I360" s="189"/>
      <c r="J360" s="191">
        <f>BK360</f>
        <v>0</v>
      </c>
      <c r="L360" s="134"/>
      <c r="M360" s="137"/>
      <c r="N360" s="138"/>
      <c r="O360" s="138"/>
      <c r="P360" s="139">
        <f>P361</f>
        <v>0</v>
      </c>
      <c r="Q360" s="138"/>
      <c r="R360" s="139">
        <f>R361</f>
        <v>0</v>
      </c>
      <c r="S360" s="138"/>
      <c r="T360" s="140">
        <f>T361</f>
        <v>0</v>
      </c>
      <c r="AR360" s="135" t="s">
        <v>75</v>
      </c>
      <c r="AT360" s="141" t="s">
        <v>68</v>
      </c>
      <c r="AU360" s="141" t="s">
        <v>75</v>
      </c>
      <c r="AY360" s="135" t="s">
        <v>118</v>
      </c>
      <c r="BK360" s="142">
        <f>BK361</f>
        <v>0</v>
      </c>
    </row>
    <row r="361" spans="1:65" s="2" customFormat="1" ht="21.75" customHeight="1" x14ac:dyDescent="0.2">
      <c r="A361" s="29"/>
      <c r="B361" s="144"/>
      <c r="C361" s="145" t="s">
        <v>469</v>
      </c>
      <c r="D361" s="145" t="s">
        <v>121</v>
      </c>
      <c r="E361" s="146" t="s">
        <v>470</v>
      </c>
      <c r="F361" s="147" t="s">
        <v>471</v>
      </c>
      <c r="G361" s="148" t="s">
        <v>1</v>
      </c>
      <c r="H361" s="192">
        <v>1</v>
      </c>
      <c r="I361" s="192"/>
      <c r="J361" s="192">
        <f>SUM(I361*H361)</f>
        <v>0</v>
      </c>
      <c r="K361" s="149"/>
      <c r="L361" s="30"/>
      <c r="M361" s="150" t="s">
        <v>1</v>
      </c>
      <c r="N361" s="151" t="s">
        <v>35</v>
      </c>
      <c r="O361" s="152">
        <v>0</v>
      </c>
      <c r="P361" s="152">
        <f>O361*H361</f>
        <v>0</v>
      </c>
      <c r="Q361" s="152">
        <v>0</v>
      </c>
      <c r="R361" s="152">
        <f>Q361*H361</f>
        <v>0</v>
      </c>
      <c r="S361" s="152">
        <v>0</v>
      </c>
      <c r="T361" s="153">
        <f>S361*H361</f>
        <v>0</v>
      </c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R361" s="154" t="s">
        <v>125</v>
      </c>
      <c r="AT361" s="154" t="s">
        <v>121</v>
      </c>
      <c r="AU361" s="154" t="s">
        <v>79</v>
      </c>
      <c r="AY361" s="17" t="s">
        <v>118</v>
      </c>
      <c r="BE361" s="155">
        <f>IF(N361="základná",J361,0)</f>
        <v>0</v>
      </c>
      <c r="BF361" s="155">
        <f>IF(N361="znížená",J361,0)</f>
        <v>0</v>
      </c>
      <c r="BG361" s="155">
        <f>IF(N361="zákl. prenesená",J361,0)</f>
        <v>0</v>
      </c>
      <c r="BH361" s="155">
        <f>IF(N361="zníž. prenesená",J361,0)</f>
        <v>0</v>
      </c>
      <c r="BI361" s="155">
        <f>IF(N361="nulová",J361,0)</f>
        <v>0</v>
      </c>
      <c r="BJ361" s="17" t="s">
        <v>79</v>
      </c>
      <c r="BK361" s="155">
        <f>ROUND(I361*H361,2)</f>
        <v>0</v>
      </c>
      <c r="BL361" s="17" t="s">
        <v>125</v>
      </c>
      <c r="BM361" s="154" t="s">
        <v>472</v>
      </c>
    </row>
    <row r="362" spans="1:65" s="12" customFormat="1" ht="22.9" customHeight="1" x14ac:dyDescent="0.2">
      <c r="B362" s="134"/>
      <c r="D362" s="135" t="s">
        <v>68</v>
      </c>
      <c r="E362" s="143" t="s">
        <v>473</v>
      </c>
      <c r="F362" s="143" t="s">
        <v>474</v>
      </c>
      <c r="H362" s="189"/>
      <c r="I362" s="189"/>
      <c r="J362" s="191">
        <f>BK362</f>
        <v>0</v>
      </c>
      <c r="L362" s="134"/>
      <c r="M362" s="137"/>
      <c r="N362" s="138"/>
      <c r="O362" s="138"/>
      <c r="P362" s="139">
        <f>SUM(P363:P397)</f>
        <v>0</v>
      </c>
      <c r="Q362" s="138"/>
      <c r="R362" s="139">
        <f>SUM(R363:R397)</f>
        <v>0</v>
      </c>
      <c r="S362" s="138"/>
      <c r="T362" s="140">
        <f>SUM(T363:T397)</f>
        <v>0</v>
      </c>
      <c r="AR362" s="135" t="s">
        <v>75</v>
      </c>
      <c r="AT362" s="141" t="s">
        <v>68</v>
      </c>
      <c r="AU362" s="141" t="s">
        <v>75</v>
      </c>
      <c r="AY362" s="135" t="s">
        <v>118</v>
      </c>
      <c r="BK362" s="142">
        <f>SUM(BK363:BK397)</f>
        <v>0</v>
      </c>
    </row>
    <row r="363" spans="1:65" s="2" customFormat="1" ht="37.9" customHeight="1" x14ac:dyDescent="0.2">
      <c r="A363" s="29"/>
      <c r="B363" s="144"/>
      <c r="C363" s="145" t="s">
        <v>475</v>
      </c>
      <c r="D363" s="145" t="s">
        <v>121</v>
      </c>
      <c r="E363" s="146" t="s">
        <v>476</v>
      </c>
      <c r="F363" s="147" t="s">
        <v>477</v>
      </c>
      <c r="G363" s="148" t="s">
        <v>229</v>
      </c>
      <c r="H363" s="192">
        <v>11</v>
      </c>
      <c r="I363" s="192"/>
      <c r="J363" s="192">
        <f>SUM(I363*H363)</f>
        <v>0</v>
      </c>
      <c r="K363" s="149"/>
      <c r="L363" s="30"/>
      <c r="M363" s="150" t="s">
        <v>1</v>
      </c>
      <c r="N363" s="151" t="s">
        <v>35</v>
      </c>
      <c r="O363" s="152">
        <v>0</v>
      </c>
      <c r="P363" s="152">
        <f>O363*H363</f>
        <v>0</v>
      </c>
      <c r="Q363" s="152">
        <v>0</v>
      </c>
      <c r="R363" s="152">
        <f>Q363*H363</f>
        <v>0</v>
      </c>
      <c r="S363" s="152">
        <v>0</v>
      </c>
      <c r="T363" s="153">
        <f>S363*H363</f>
        <v>0</v>
      </c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R363" s="154" t="s">
        <v>125</v>
      </c>
      <c r="AT363" s="154" t="s">
        <v>121</v>
      </c>
      <c r="AU363" s="154" t="s">
        <v>79</v>
      </c>
      <c r="AY363" s="17" t="s">
        <v>118</v>
      </c>
      <c r="BE363" s="155">
        <f>IF(N363="základná",J363,0)</f>
        <v>0</v>
      </c>
      <c r="BF363" s="155">
        <f>IF(N363="znížená",J363,0)</f>
        <v>0</v>
      </c>
      <c r="BG363" s="155">
        <f>IF(N363="zákl. prenesená",J363,0)</f>
        <v>0</v>
      </c>
      <c r="BH363" s="155">
        <f>IF(N363="zníž. prenesená",J363,0)</f>
        <v>0</v>
      </c>
      <c r="BI363" s="155">
        <f>IF(N363="nulová",J363,0)</f>
        <v>0</v>
      </c>
      <c r="BJ363" s="17" t="s">
        <v>79</v>
      </c>
      <c r="BK363" s="155">
        <f>ROUND(I363*H363,2)</f>
        <v>0</v>
      </c>
      <c r="BL363" s="17" t="s">
        <v>125</v>
      </c>
      <c r="BM363" s="154" t="s">
        <v>478</v>
      </c>
    </row>
    <row r="364" spans="1:65" s="15" customFormat="1" x14ac:dyDescent="0.2">
      <c r="B364" s="169"/>
      <c r="D364" s="157" t="s">
        <v>126</v>
      </c>
      <c r="E364" s="170" t="s">
        <v>1</v>
      </c>
      <c r="F364" s="171" t="s">
        <v>479</v>
      </c>
      <c r="H364" s="195" t="s">
        <v>1</v>
      </c>
      <c r="I364" s="196"/>
      <c r="J364" s="196"/>
      <c r="L364" s="169"/>
      <c r="M364" s="172"/>
      <c r="N364" s="173"/>
      <c r="O364" s="173"/>
      <c r="P364" s="173"/>
      <c r="Q364" s="173"/>
      <c r="R364" s="173"/>
      <c r="S364" s="173"/>
      <c r="T364" s="174"/>
      <c r="AT364" s="170" t="s">
        <v>126</v>
      </c>
      <c r="AU364" s="170" t="s">
        <v>79</v>
      </c>
      <c r="AV364" s="15" t="s">
        <v>75</v>
      </c>
      <c r="AW364" s="15" t="s">
        <v>26</v>
      </c>
      <c r="AX364" s="15" t="s">
        <v>69</v>
      </c>
      <c r="AY364" s="170" t="s">
        <v>118</v>
      </c>
    </row>
    <row r="365" spans="1:65" s="13" customFormat="1" x14ac:dyDescent="0.2">
      <c r="B365" s="156"/>
      <c r="D365" s="157" t="s">
        <v>126</v>
      </c>
      <c r="E365" s="158" t="s">
        <v>1</v>
      </c>
      <c r="F365" s="159" t="s">
        <v>149</v>
      </c>
      <c r="H365" s="193">
        <v>8</v>
      </c>
      <c r="I365" s="193"/>
      <c r="J365" s="193"/>
      <c r="L365" s="156"/>
      <c r="M365" s="160"/>
      <c r="N365" s="161"/>
      <c r="O365" s="161"/>
      <c r="P365" s="161"/>
      <c r="Q365" s="161"/>
      <c r="R365" s="161"/>
      <c r="S365" s="161"/>
      <c r="T365" s="162"/>
      <c r="AT365" s="158" t="s">
        <v>126</v>
      </c>
      <c r="AU365" s="158" t="s">
        <v>79</v>
      </c>
      <c r="AV365" s="13" t="s">
        <v>79</v>
      </c>
      <c r="AW365" s="13" t="s">
        <v>26</v>
      </c>
      <c r="AX365" s="13" t="s">
        <v>69</v>
      </c>
      <c r="AY365" s="158" t="s">
        <v>118</v>
      </c>
    </row>
    <row r="366" spans="1:65" s="15" customFormat="1" x14ac:dyDescent="0.2">
      <c r="B366" s="169"/>
      <c r="D366" s="157" t="s">
        <v>126</v>
      </c>
      <c r="E366" s="170" t="s">
        <v>1</v>
      </c>
      <c r="F366" s="171" t="s">
        <v>480</v>
      </c>
      <c r="H366" s="195" t="s">
        <v>1</v>
      </c>
      <c r="I366" s="196"/>
      <c r="J366" s="196"/>
      <c r="L366" s="169"/>
      <c r="M366" s="172"/>
      <c r="N366" s="173"/>
      <c r="O366" s="173"/>
      <c r="P366" s="173"/>
      <c r="Q366" s="173"/>
      <c r="R366" s="173"/>
      <c r="S366" s="173"/>
      <c r="T366" s="174"/>
      <c r="AT366" s="170" t="s">
        <v>126</v>
      </c>
      <c r="AU366" s="170" t="s">
        <v>79</v>
      </c>
      <c r="AV366" s="15" t="s">
        <v>75</v>
      </c>
      <c r="AW366" s="15" t="s">
        <v>26</v>
      </c>
      <c r="AX366" s="15" t="s">
        <v>69</v>
      </c>
      <c r="AY366" s="170" t="s">
        <v>118</v>
      </c>
    </row>
    <row r="367" spans="1:65" s="13" customFormat="1" x14ac:dyDescent="0.2">
      <c r="B367" s="156"/>
      <c r="D367" s="157" t="s">
        <v>126</v>
      </c>
      <c r="E367" s="158" t="s">
        <v>1</v>
      </c>
      <c r="F367" s="159" t="s">
        <v>341</v>
      </c>
      <c r="H367" s="193">
        <v>3</v>
      </c>
      <c r="I367" s="193"/>
      <c r="J367" s="193"/>
      <c r="L367" s="156"/>
      <c r="M367" s="160"/>
      <c r="N367" s="161"/>
      <c r="O367" s="161"/>
      <c r="P367" s="161"/>
      <c r="Q367" s="161"/>
      <c r="R367" s="161"/>
      <c r="S367" s="161"/>
      <c r="T367" s="162"/>
      <c r="AT367" s="158" t="s">
        <v>126</v>
      </c>
      <c r="AU367" s="158" t="s">
        <v>79</v>
      </c>
      <c r="AV367" s="13" t="s">
        <v>79</v>
      </c>
      <c r="AW367" s="13" t="s">
        <v>26</v>
      </c>
      <c r="AX367" s="13" t="s">
        <v>69</v>
      </c>
      <c r="AY367" s="158" t="s">
        <v>118</v>
      </c>
    </row>
    <row r="368" spans="1:65" s="14" customFormat="1" x14ac:dyDescent="0.2">
      <c r="B368" s="163"/>
      <c r="D368" s="157" t="s">
        <v>126</v>
      </c>
      <c r="E368" s="164" t="s">
        <v>1</v>
      </c>
      <c r="F368" s="165" t="s">
        <v>128</v>
      </c>
      <c r="H368" s="194">
        <v>11</v>
      </c>
      <c r="I368" s="194"/>
      <c r="J368" s="194"/>
      <c r="L368" s="163"/>
      <c r="M368" s="166"/>
      <c r="N368" s="167"/>
      <c r="O368" s="167"/>
      <c r="P368" s="167"/>
      <c r="Q368" s="167"/>
      <c r="R368" s="167"/>
      <c r="S368" s="167"/>
      <c r="T368" s="168"/>
      <c r="AT368" s="164" t="s">
        <v>126</v>
      </c>
      <c r="AU368" s="164" t="s">
        <v>79</v>
      </c>
      <c r="AV368" s="14" t="s">
        <v>125</v>
      </c>
      <c r="AW368" s="14" t="s">
        <v>26</v>
      </c>
      <c r="AX368" s="14" t="s">
        <v>75</v>
      </c>
      <c r="AY368" s="164" t="s">
        <v>118</v>
      </c>
    </row>
    <row r="369" spans="1:65" s="2" customFormat="1" ht="21.75" customHeight="1" x14ac:dyDescent="0.2">
      <c r="A369" s="29"/>
      <c r="B369" s="144"/>
      <c r="C369" s="175" t="s">
        <v>381</v>
      </c>
      <c r="D369" s="175" t="s">
        <v>198</v>
      </c>
      <c r="E369" s="176" t="s">
        <v>481</v>
      </c>
      <c r="F369" s="177" t="s">
        <v>482</v>
      </c>
      <c r="G369" s="178" t="s">
        <v>222</v>
      </c>
      <c r="H369" s="197">
        <v>20</v>
      </c>
      <c r="I369" s="197"/>
      <c r="J369" s="192">
        <f>SUM(I369*H369)</f>
        <v>0</v>
      </c>
      <c r="K369" s="179"/>
      <c r="L369" s="180"/>
      <c r="M369" s="181" t="s">
        <v>1</v>
      </c>
      <c r="N369" s="182" t="s">
        <v>35</v>
      </c>
      <c r="O369" s="152">
        <v>0</v>
      </c>
      <c r="P369" s="152">
        <f>O369*H369</f>
        <v>0</v>
      </c>
      <c r="Q369" s="152">
        <v>0</v>
      </c>
      <c r="R369" s="152">
        <f>Q369*H369</f>
        <v>0</v>
      </c>
      <c r="S369" s="152">
        <v>0</v>
      </c>
      <c r="T369" s="153">
        <f>S369*H369</f>
        <v>0</v>
      </c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R369" s="154" t="s">
        <v>149</v>
      </c>
      <c r="AT369" s="154" t="s">
        <v>198</v>
      </c>
      <c r="AU369" s="154" t="s">
        <v>79</v>
      </c>
      <c r="AY369" s="17" t="s">
        <v>118</v>
      </c>
      <c r="BE369" s="155">
        <f>IF(N369="základná",J369,0)</f>
        <v>0</v>
      </c>
      <c r="BF369" s="155">
        <f>IF(N369="znížená",J369,0)</f>
        <v>0</v>
      </c>
      <c r="BG369" s="155">
        <f>IF(N369="zákl. prenesená",J369,0)</f>
        <v>0</v>
      </c>
      <c r="BH369" s="155">
        <f>IF(N369="zníž. prenesená",J369,0)</f>
        <v>0</v>
      </c>
      <c r="BI369" s="155">
        <f>IF(N369="nulová",J369,0)</f>
        <v>0</v>
      </c>
      <c r="BJ369" s="17" t="s">
        <v>79</v>
      </c>
      <c r="BK369" s="155">
        <f>ROUND(I369*H369,2)</f>
        <v>0</v>
      </c>
      <c r="BL369" s="17" t="s">
        <v>125</v>
      </c>
      <c r="BM369" s="154" t="s">
        <v>483</v>
      </c>
    </row>
    <row r="370" spans="1:65" s="15" customFormat="1" x14ac:dyDescent="0.2">
      <c r="B370" s="169"/>
      <c r="D370" s="157" t="s">
        <v>126</v>
      </c>
      <c r="E370" s="170" t="s">
        <v>1</v>
      </c>
      <c r="F370" s="171" t="s">
        <v>484</v>
      </c>
      <c r="H370" s="195" t="s">
        <v>1</v>
      </c>
      <c r="I370" s="196"/>
      <c r="J370" s="196"/>
      <c r="L370" s="169"/>
      <c r="M370" s="172"/>
      <c r="N370" s="173"/>
      <c r="O370" s="173"/>
      <c r="P370" s="173"/>
      <c r="Q370" s="173"/>
      <c r="R370" s="173"/>
      <c r="S370" s="173"/>
      <c r="T370" s="174"/>
      <c r="AT370" s="170" t="s">
        <v>126</v>
      </c>
      <c r="AU370" s="170" t="s">
        <v>79</v>
      </c>
      <c r="AV370" s="15" t="s">
        <v>75</v>
      </c>
      <c r="AW370" s="15" t="s">
        <v>26</v>
      </c>
      <c r="AX370" s="15" t="s">
        <v>69</v>
      </c>
      <c r="AY370" s="170" t="s">
        <v>118</v>
      </c>
    </row>
    <row r="371" spans="1:65" s="13" customFormat="1" x14ac:dyDescent="0.2">
      <c r="B371" s="156"/>
      <c r="D371" s="157" t="s">
        <v>126</v>
      </c>
      <c r="E371" s="158" t="s">
        <v>1</v>
      </c>
      <c r="F371" s="159" t="s">
        <v>485</v>
      </c>
      <c r="H371" s="193">
        <v>20</v>
      </c>
      <c r="I371" s="193"/>
      <c r="J371" s="193"/>
      <c r="L371" s="156"/>
      <c r="M371" s="160"/>
      <c r="N371" s="161"/>
      <c r="O371" s="161"/>
      <c r="P371" s="161"/>
      <c r="Q371" s="161"/>
      <c r="R371" s="161"/>
      <c r="S371" s="161"/>
      <c r="T371" s="162"/>
      <c r="AT371" s="158" t="s">
        <v>126</v>
      </c>
      <c r="AU371" s="158" t="s">
        <v>79</v>
      </c>
      <c r="AV371" s="13" t="s">
        <v>79</v>
      </c>
      <c r="AW371" s="13" t="s">
        <v>26</v>
      </c>
      <c r="AX371" s="13" t="s">
        <v>69</v>
      </c>
      <c r="AY371" s="158" t="s">
        <v>118</v>
      </c>
    </row>
    <row r="372" spans="1:65" s="14" customFormat="1" x14ac:dyDescent="0.2">
      <c r="B372" s="163"/>
      <c r="D372" s="157" t="s">
        <v>126</v>
      </c>
      <c r="E372" s="164" t="s">
        <v>1</v>
      </c>
      <c r="F372" s="165" t="s">
        <v>128</v>
      </c>
      <c r="H372" s="194">
        <v>20</v>
      </c>
      <c r="I372" s="194"/>
      <c r="J372" s="194"/>
      <c r="L372" s="163"/>
      <c r="M372" s="166"/>
      <c r="N372" s="167"/>
      <c r="O372" s="167"/>
      <c r="P372" s="167"/>
      <c r="Q372" s="167"/>
      <c r="R372" s="167"/>
      <c r="S372" s="167"/>
      <c r="T372" s="168"/>
      <c r="AT372" s="164" t="s">
        <v>126</v>
      </c>
      <c r="AU372" s="164" t="s">
        <v>79</v>
      </c>
      <c r="AV372" s="14" t="s">
        <v>125</v>
      </c>
      <c r="AW372" s="14" t="s">
        <v>26</v>
      </c>
      <c r="AX372" s="14" t="s">
        <v>75</v>
      </c>
      <c r="AY372" s="164" t="s">
        <v>118</v>
      </c>
    </row>
    <row r="373" spans="1:65" s="2" customFormat="1" ht="24.2" customHeight="1" x14ac:dyDescent="0.2">
      <c r="A373" s="29"/>
      <c r="B373" s="144"/>
      <c r="C373" s="175" t="s">
        <v>435</v>
      </c>
      <c r="D373" s="175" t="s">
        <v>198</v>
      </c>
      <c r="E373" s="176" t="s">
        <v>486</v>
      </c>
      <c r="F373" s="177" t="s">
        <v>487</v>
      </c>
      <c r="G373" s="178" t="s">
        <v>222</v>
      </c>
      <c r="H373" s="197">
        <v>7.5</v>
      </c>
      <c r="I373" s="197"/>
      <c r="J373" s="192">
        <f>SUM(I373*H373)</f>
        <v>0</v>
      </c>
      <c r="K373" s="179"/>
      <c r="L373" s="180"/>
      <c r="M373" s="181" t="s">
        <v>1</v>
      </c>
      <c r="N373" s="182" t="s">
        <v>35</v>
      </c>
      <c r="O373" s="152">
        <v>0</v>
      </c>
      <c r="P373" s="152">
        <f>O373*H373</f>
        <v>0</v>
      </c>
      <c r="Q373" s="152">
        <v>0</v>
      </c>
      <c r="R373" s="152">
        <f>Q373*H373</f>
        <v>0</v>
      </c>
      <c r="S373" s="152">
        <v>0</v>
      </c>
      <c r="T373" s="153">
        <f>S373*H373</f>
        <v>0</v>
      </c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R373" s="154" t="s">
        <v>149</v>
      </c>
      <c r="AT373" s="154" t="s">
        <v>198</v>
      </c>
      <c r="AU373" s="154" t="s">
        <v>79</v>
      </c>
      <c r="AY373" s="17" t="s">
        <v>118</v>
      </c>
      <c r="BE373" s="155">
        <f>IF(N373="základná",J373,0)</f>
        <v>0</v>
      </c>
      <c r="BF373" s="155">
        <f>IF(N373="znížená",J373,0)</f>
        <v>0</v>
      </c>
      <c r="BG373" s="155">
        <f>IF(N373="zákl. prenesená",J373,0)</f>
        <v>0</v>
      </c>
      <c r="BH373" s="155">
        <f>IF(N373="zníž. prenesená",J373,0)</f>
        <v>0</v>
      </c>
      <c r="BI373" s="155">
        <f>IF(N373="nulová",J373,0)</f>
        <v>0</v>
      </c>
      <c r="BJ373" s="17" t="s">
        <v>79</v>
      </c>
      <c r="BK373" s="155">
        <f>ROUND(I373*H373,2)</f>
        <v>0</v>
      </c>
      <c r="BL373" s="17" t="s">
        <v>125</v>
      </c>
      <c r="BM373" s="154" t="s">
        <v>488</v>
      </c>
    </row>
    <row r="374" spans="1:65" s="15" customFormat="1" x14ac:dyDescent="0.2">
      <c r="B374" s="169"/>
      <c r="D374" s="157" t="s">
        <v>126</v>
      </c>
      <c r="E374" s="170" t="s">
        <v>1</v>
      </c>
      <c r="F374" s="171" t="s">
        <v>489</v>
      </c>
      <c r="H374" s="195" t="s">
        <v>1</v>
      </c>
      <c r="I374" s="196"/>
      <c r="J374" s="196"/>
      <c r="L374" s="169"/>
      <c r="M374" s="172"/>
      <c r="N374" s="173"/>
      <c r="O374" s="173"/>
      <c r="P374" s="173"/>
      <c r="Q374" s="173"/>
      <c r="R374" s="173"/>
      <c r="S374" s="173"/>
      <c r="T374" s="174"/>
      <c r="AT374" s="170" t="s">
        <v>126</v>
      </c>
      <c r="AU374" s="170" t="s">
        <v>79</v>
      </c>
      <c r="AV374" s="15" t="s">
        <v>75</v>
      </c>
      <c r="AW374" s="15" t="s">
        <v>26</v>
      </c>
      <c r="AX374" s="15" t="s">
        <v>69</v>
      </c>
      <c r="AY374" s="170" t="s">
        <v>118</v>
      </c>
    </row>
    <row r="375" spans="1:65" s="13" customFormat="1" x14ac:dyDescent="0.2">
      <c r="B375" s="156"/>
      <c r="D375" s="157" t="s">
        <v>126</v>
      </c>
      <c r="E375" s="158" t="s">
        <v>1</v>
      </c>
      <c r="F375" s="159" t="s">
        <v>490</v>
      </c>
      <c r="H375" s="193">
        <v>7.5</v>
      </c>
      <c r="I375" s="193"/>
      <c r="J375" s="193"/>
      <c r="L375" s="156"/>
      <c r="M375" s="160"/>
      <c r="N375" s="161"/>
      <c r="O375" s="161"/>
      <c r="P375" s="161"/>
      <c r="Q375" s="161"/>
      <c r="R375" s="161"/>
      <c r="S375" s="161"/>
      <c r="T375" s="162"/>
      <c r="AT375" s="158" t="s">
        <v>126</v>
      </c>
      <c r="AU375" s="158" t="s">
        <v>79</v>
      </c>
      <c r="AV375" s="13" t="s">
        <v>79</v>
      </c>
      <c r="AW375" s="13" t="s">
        <v>26</v>
      </c>
      <c r="AX375" s="13" t="s">
        <v>69</v>
      </c>
      <c r="AY375" s="158" t="s">
        <v>118</v>
      </c>
    </row>
    <row r="376" spans="1:65" s="14" customFormat="1" x14ac:dyDescent="0.2">
      <c r="B376" s="163"/>
      <c r="D376" s="157" t="s">
        <v>126</v>
      </c>
      <c r="E376" s="164" t="s">
        <v>1</v>
      </c>
      <c r="F376" s="165" t="s">
        <v>128</v>
      </c>
      <c r="H376" s="194">
        <v>7.5</v>
      </c>
      <c r="I376" s="194"/>
      <c r="J376" s="194"/>
      <c r="L376" s="163"/>
      <c r="M376" s="166"/>
      <c r="N376" s="167"/>
      <c r="O376" s="167"/>
      <c r="P376" s="167"/>
      <c r="Q376" s="167"/>
      <c r="R376" s="167"/>
      <c r="S376" s="167"/>
      <c r="T376" s="168"/>
      <c r="AT376" s="164" t="s">
        <v>126</v>
      </c>
      <c r="AU376" s="164" t="s">
        <v>79</v>
      </c>
      <c r="AV376" s="14" t="s">
        <v>125</v>
      </c>
      <c r="AW376" s="14" t="s">
        <v>26</v>
      </c>
      <c r="AX376" s="14" t="s">
        <v>75</v>
      </c>
      <c r="AY376" s="164" t="s">
        <v>118</v>
      </c>
    </row>
    <row r="377" spans="1:65" s="2" customFormat="1" ht="24.2" customHeight="1" x14ac:dyDescent="0.2">
      <c r="A377" s="29"/>
      <c r="B377" s="144"/>
      <c r="C377" s="145" t="s">
        <v>491</v>
      </c>
      <c r="D377" s="145" t="s">
        <v>121</v>
      </c>
      <c r="E377" s="146" t="s">
        <v>492</v>
      </c>
      <c r="F377" s="147" t="s">
        <v>493</v>
      </c>
      <c r="G377" s="148" t="s">
        <v>222</v>
      </c>
      <c r="H377" s="192">
        <v>26.9</v>
      </c>
      <c r="I377" s="192"/>
      <c r="J377" s="192">
        <f>SUM(I377*H377)</f>
        <v>0</v>
      </c>
      <c r="K377" s="149"/>
      <c r="L377" s="30"/>
      <c r="M377" s="150" t="s">
        <v>1</v>
      </c>
      <c r="N377" s="151" t="s">
        <v>35</v>
      </c>
      <c r="O377" s="152">
        <v>0</v>
      </c>
      <c r="P377" s="152">
        <f>O377*H377</f>
        <v>0</v>
      </c>
      <c r="Q377" s="152">
        <v>0</v>
      </c>
      <c r="R377" s="152">
        <f>Q377*H377</f>
        <v>0</v>
      </c>
      <c r="S377" s="152">
        <v>0</v>
      </c>
      <c r="T377" s="153">
        <f>S377*H377</f>
        <v>0</v>
      </c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R377" s="154" t="s">
        <v>125</v>
      </c>
      <c r="AT377" s="154" t="s">
        <v>121</v>
      </c>
      <c r="AU377" s="154" t="s">
        <v>79</v>
      </c>
      <c r="AY377" s="17" t="s">
        <v>118</v>
      </c>
      <c r="BE377" s="155">
        <f>IF(N377="základná",J377,0)</f>
        <v>0</v>
      </c>
      <c r="BF377" s="155">
        <f>IF(N377="znížená",J377,0)</f>
        <v>0</v>
      </c>
      <c r="BG377" s="155">
        <f>IF(N377="zákl. prenesená",J377,0)</f>
        <v>0</v>
      </c>
      <c r="BH377" s="155">
        <f>IF(N377="zníž. prenesená",J377,0)</f>
        <v>0</v>
      </c>
      <c r="BI377" s="155">
        <f>IF(N377="nulová",J377,0)</f>
        <v>0</v>
      </c>
      <c r="BJ377" s="17" t="s">
        <v>79</v>
      </c>
      <c r="BK377" s="155">
        <f>ROUND(I377*H377,2)</f>
        <v>0</v>
      </c>
      <c r="BL377" s="17" t="s">
        <v>125</v>
      </c>
      <c r="BM377" s="154" t="s">
        <v>494</v>
      </c>
    </row>
    <row r="378" spans="1:65" s="15" customFormat="1" x14ac:dyDescent="0.2">
      <c r="B378" s="169"/>
      <c r="D378" s="157" t="s">
        <v>126</v>
      </c>
      <c r="E378" s="170" t="s">
        <v>1</v>
      </c>
      <c r="F378" s="171" t="s">
        <v>495</v>
      </c>
      <c r="H378" s="195" t="s">
        <v>1</v>
      </c>
      <c r="I378" s="196"/>
      <c r="J378" s="196"/>
      <c r="L378" s="169"/>
      <c r="M378" s="172"/>
      <c r="N378" s="173"/>
      <c r="O378" s="173"/>
      <c r="P378" s="173"/>
      <c r="Q378" s="173"/>
      <c r="R378" s="173"/>
      <c r="S378" s="173"/>
      <c r="T378" s="174"/>
      <c r="AT378" s="170" t="s">
        <v>126</v>
      </c>
      <c r="AU378" s="170" t="s">
        <v>79</v>
      </c>
      <c r="AV378" s="15" t="s">
        <v>75</v>
      </c>
      <c r="AW378" s="15" t="s">
        <v>26</v>
      </c>
      <c r="AX378" s="15" t="s">
        <v>69</v>
      </c>
      <c r="AY378" s="170" t="s">
        <v>118</v>
      </c>
    </row>
    <row r="379" spans="1:65" s="13" customFormat="1" x14ac:dyDescent="0.2">
      <c r="B379" s="156"/>
      <c r="D379" s="157" t="s">
        <v>126</v>
      </c>
      <c r="E379" s="158" t="s">
        <v>1</v>
      </c>
      <c r="F379" s="159" t="s">
        <v>496</v>
      </c>
      <c r="H379" s="193">
        <v>26.9</v>
      </c>
      <c r="I379" s="193"/>
      <c r="J379" s="193"/>
      <c r="L379" s="156"/>
      <c r="M379" s="160"/>
      <c r="N379" s="161"/>
      <c r="O379" s="161"/>
      <c r="P379" s="161"/>
      <c r="Q379" s="161"/>
      <c r="R379" s="161"/>
      <c r="S379" s="161"/>
      <c r="T379" s="162"/>
      <c r="AT379" s="158" t="s">
        <v>126</v>
      </c>
      <c r="AU379" s="158" t="s">
        <v>79</v>
      </c>
      <c r="AV379" s="13" t="s">
        <v>79</v>
      </c>
      <c r="AW379" s="13" t="s">
        <v>26</v>
      </c>
      <c r="AX379" s="13" t="s">
        <v>69</v>
      </c>
      <c r="AY379" s="158" t="s">
        <v>118</v>
      </c>
    </row>
    <row r="380" spans="1:65" s="14" customFormat="1" x14ac:dyDescent="0.2">
      <c r="B380" s="163"/>
      <c r="D380" s="157" t="s">
        <v>126</v>
      </c>
      <c r="E380" s="164" t="s">
        <v>1</v>
      </c>
      <c r="F380" s="165" t="s">
        <v>128</v>
      </c>
      <c r="H380" s="194">
        <v>26.9</v>
      </c>
      <c r="I380" s="194"/>
      <c r="J380" s="194"/>
      <c r="L380" s="163"/>
      <c r="M380" s="166"/>
      <c r="N380" s="167"/>
      <c r="O380" s="167"/>
      <c r="P380" s="167"/>
      <c r="Q380" s="167"/>
      <c r="R380" s="167"/>
      <c r="S380" s="167"/>
      <c r="T380" s="168"/>
      <c r="AT380" s="164" t="s">
        <v>126</v>
      </c>
      <c r="AU380" s="164" t="s">
        <v>79</v>
      </c>
      <c r="AV380" s="14" t="s">
        <v>125</v>
      </c>
      <c r="AW380" s="14" t="s">
        <v>26</v>
      </c>
      <c r="AX380" s="14" t="s">
        <v>75</v>
      </c>
      <c r="AY380" s="164" t="s">
        <v>118</v>
      </c>
    </row>
    <row r="381" spans="1:65" s="2" customFormat="1" ht="24.2" customHeight="1" x14ac:dyDescent="0.2">
      <c r="A381" s="29"/>
      <c r="B381" s="144"/>
      <c r="C381" s="145" t="s">
        <v>497</v>
      </c>
      <c r="D381" s="145" t="s">
        <v>121</v>
      </c>
      <c r="E381" s="146" t="s">
        <v>498</v>
      </c>
      <c r="F381" s="147" t="s">
        <v>499</v>
      </c>
      <c r="G381" s="148" t="s">
        <v>229</v>
      </c>
      <c r="H381" s="192">
        <v>4</v>
      </c>
      <c r="I381" s="192"/>
      <c r="J381" s="192">
        <f>SUM(I381*H381)</f>
        <v>0</v>
      </c>
      <c r="K381" s="149"/>
      <c r="L381" s="30"/>
      <c r="M381" s="150" t="s">
        <v>1</v>
      </c>
      <c r="N381" s="151" t="s">
        <v>35</v>
      </c>
      <c r="O381" s="152">
        <v>0</v>
      </c>
      <c r="P381" s="152">
        <f>O381*H381</f>
        <v>0</v>
      </c>
      <c r="Q381" s="152">
        <v>0</v>
      </c>
      <c r="R381" s="152">
        <f>Q381*H381</f>
        <v>0</v>
      </c>
      <c r="S381" s="152">
        <v>0</v>
      </c>
      <c r="T381" s="153">
        <f>S381*H381</f>
        <v>0</v>
      </c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R381" s="154" t="s">
        <v>125</v>
      </c>
      <c r="AT381" s="154" t="s">
        <v>121</v>
      </c>
      <c r="AU381" s="154" t="s">
        <v>79</v>
      </c>
      <c r="AY381" s="17" t="s">
        <v>118</v>
      </c>
      <c r="BE381" s="155">
        <f>IF(N381="základná",J381,0)</f>
        <v>0</v>
      </c>
      <c r="BF381" s="155">
        <f>IF(N381="znížená",J381,0)</f>
        <v>0</v>
      </c>
      <c r="BG381" s="155">
        <f>IF(N381="zákl. prenesená",J381,0)</f>
        <v>0</v>
      </c>
      <c r="BH381" s="155">
        <f>IF(N381="zníž. prenesená",J381,0)</f>
        <v>0</v>
      </c>
      <c r="BI381" s="155">
        <f>IF(N381="nulová",J381,0)</f>
        <v>0</v>
      </c>
      <c r="BJ381" s="17" t="s">
        <v>79</v>
      </c>
      <c r="BK381" s="155">
        <f>ROUND(I381*H381,2)</f>
        <v>0</v>
      </c>
      <c r="BL381" s="17" t="s">
        <v>125</v>
      </c>
      <c r="BM381" s="154" t="s">
        <v>500</v>
      </c>
    </row>
    <row r="382" spans="1:65" s="2" customFormat="1" ht="16.5" customHeight="1" x14ac:dyDescent="0.2">
      <c r="A382" s="29"/>
      <c r="B382" s="144"/>
      <c r="C382" s="175" t="s">
        <v>398</v>
      </c>
      <c r="D382" s="175" t="s">
        <v>198</v>
      </c>
      <c r="E382" s="176" t="s">
        <v>501</v>
      </c>
      <c r="F382" s="177" t="s">
        <v>567</v>
      </c>
      <c r="G382" s="178" t="s">
        <v>229</v>
      </c>
      <c r="H382" s="197">
        <v>4</v>
      </c>
      <c r="I382" s="197"/>
      <c r="J382" s="192">
        <f>SUM(I382*H382)</f>
        <v>0</v>
      </c>
      <c r="K382" s="179"/>
      <c r="L382" s="180"/>
      <c r="M382" s="181" t="s">
        <v>1</v>
      </c>
      <c r="N382" s="182" t="s">
        <v>35</v>
      </c>
      <c r="O382" s="152">
        <v>0</v>
      </c>
      <c r="P382" s="152">
        <f>O382*H382</f>
        <v>0</v>
      </c>
      <c r="Q382" s="152">
        <v>0</v>
      </c>
      <c r="R382" s="152">
        <f>Q382*H382</f>
        <v>0</v>
      </c>
      <c r="S382" s="152">
        <v>0</v>
      </c>
      <c r="T382" s="153">
        <f>S382*H382</f>
        <v>0</v>
      </c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29"/>
      <c r="AR382" s="154" t="s">
        <v>149</v>
      </c>
      <c r="AT382" s="154" t="s">
        <v>198</v>
      </c>
      <c r="AU382" s="154" t="s">
        <v>79</v>
      </c>
      <c r="AY382" s="17" t="s">
        <v>118</v>
      </c>
      <c r="BE382" s="155">
        <f>IF(N382="základná",J382,0)</f>
        <v>0</v>
      </c>
      <c r="BF382" s="155">
        <f>IF(N382="znížená",J382,0)</f>
        <v>0</v>
      </c>
      <c r="BG382" s="155">
        <f>IF(N382="zákl. prenesená",J382,0)</f>
        <v>0</v>
      </c>
      <c r="BH382" s="155">
        <f>IF(N382="zníž. prenesená",J382,0)</f>
        <v>0</v>
      </c>
      <c r="BI382" s="155">
        <f>IF(N382="nulová",J382,0)</f>
        <v>0</v>
      </c>
      <c r="BJ382" s="17" t="s">
        <v>79</v>
      </c>
      <c r="BK382" s="155">
        <f>ROUND(I382*H382,2)</f>
        <v>0</v>
      </c>
      <c r="BL382" s="17" t="s">
        <v>125</v>
      </c>
      <c r="BM382" s="154" t="s">
        <v>502</v>
      </c>
    </row>
    <row r="383" spans="1:65" s="2" customFormat="1" ht="37.9" customHeight="1" x14ac:dyDescent="0.2">
      <c r="A383" s="29"/>
      <c r="B383" s="144"/>
      <c r="C383" s="145" t="s">
        <v>503</v>
      </c>
      <c r="D383" s="145" t="s">
        <v>121</v>
      </c>
      <c r="E383" s="146" t="s">
        <v>504</v>
      </c>
      <c r="F383" s="147" t="s">
        <v>505</v>
      </c>
      <c r="G383" s="148" t="s">
        <v>229</v>
      </c>
      <c r="H383" s="192">
        <v>8</v>
      </c>
      <c r="I383" s="192"/>
      <c r="J383" s="192">
        <f>SUM(I383*H383)</f>
        <v>0</v>
      </c>
      <c r="K383" s="149"/>
      <c r="L383" s="30"/>
      <c r="M383" s="150" t="s">
        <v>1</v>
      </c>
      <c r="N383" s="151" t="s">
        <v>35</v>
      </c>
      <c r="O383" s="152">
        <v>0</v>
      </c>
      <c r="P383" s="152">
        <f>O383*H383</f>
        <v>0</v>
      </c>
      <c r="Q383" s="152">
        <v>0</v>
      </c>
      <c r="R383" s="152">
        <f>Q383*H383</f>
        <v>0</v>
      </c>
      <c r="S383" s="152">
        <v>0</v>
      </c>
      <c r="T383" s="153">
        <f>S383*H383</f>
        <v>0</v>
      </c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  <c r="AR383" s="154" t="s">
        <v>125</v>
      </c>
      <c r="AT383" s="154" t="s">
        <v>121</v>
      </c>
      <c r="AU383" s="154" t="s">
        <v>79</v>
      </c>
      <c r="AY383" s="17" t="s">
        <v>118</v>
      </c>
      <c r="BE383" s="155">
        <f>IF(N383="základná",J383,0)</f>
        <v>0</v>
      </c>
      <c r="BF383" s="155">
        <f>IF(N383="znížená",J383,0)</f>
        <v>0</v>
      </c>
      <c r="BG383" s="155">
        <f>IF(N383="zákl. prenesená",J383,0)</f>
        <v>0</v>
      </c>
      <c r="BH383" s="155">
        <f>IF(N383="zníž. prenesená",J383,0)</f>
        <v>0</v>
      </c>
      <c r="BI383" s="155">
        <f>IF(N383="nulová",J383,0)</f>
        <v>0</v>
      </c>
      <c r="BJ383" s="17" t="s">
        <v>79</v>
      </c>
      <c r="BK383" s="155">
        <f>ROUND(I383*H383,2)</f>
        <v>0</v>
      </c>
      <c r="BL383" s="17" t="s">
        <v>125</v>
      </c>
      <c r="BM383" s="154" t="s">
        <v>506</v>
      </c>
    </row>
    <row r="384" spans="1:65" s="2" customFormat="1" ht="24.2" customHeight="1" x14ac:dyDescent="0.2">
      <c r="A384" s="29"/>
      <c r="B384" s="144"/>
      <c r="C384" s="175" t="s">
        <v>404</v>
      </c>
      <c r="D384" s="175" t="s">
        <v>198</v>
      </c>
      <c r="E384" s="176" t="s">
        <v>507</v>
      </c>
      <c r="F384" s="177" t="s">
        <v>508</v>
      </c>
      <c r="G384" s="178" t="s">
        <v>229</v>
      </c>
      <c r="H384" s="197">
        <v>8</v>
      </c>
      <c r="I384" s="197"/>
      <c r="J384" s="192">
        <f>SUM(I384*H384)</f>
        <v>0</v>
      </c>
      <c r="K384" s="179"/>
      <c r="L384" s="180"/>
      <c r="M384" s="181" t="s">
        <v>1</v>
      </c>
      <c r="N384" s="182" t="s">
        <v>35</v>
      </c>
      <c r="O384" s="152">
        <v>0</v>
      </c>
      <c r="P384" s="152">
        <f>O384*H384</f>
        <v>0</v>
      </c>
      <c r="Q384" s="152">
        <v>0</v>
      </c>
      <c r="R384" s="152">
        <f>Q384*H384</f>
        <v>0</v>
      </c>
      <c r="S384" s="152">
        <v>0</v>
      </c>
      <c r="T384" s="153">
        <f>S384*H384</f>
        <v>0</v>
      </c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R384" s="154" t="s">
        <v>149</v>
      </c>
      <c r="AT384" s="154" t="s">
        <v>198</v>
      </c>
      <c r="AU384" s="154" t="s">
        <v>79</v>
      </c>
      <c r="AY384" s="17" t="s">
        <v>118</v>
      </c>
      <c r="BE384" s="155">
        <f>IF(N384="základná",J384,0)</f>
        <v>0</v>
      </c>
      <c r="BF384" s="155">
        <f>IF(N384="znížená",J384,0)</f>
        <v>0</v>
      </c>
      <c r="BG384" s="155">
        <f>IF(N384="zákl. prenesená",J384,0)</f>
        <v>0</v>
      </c>
      <c r="BH384" s="155">
        <f>IF(N384="zníž. prenesená",J384,0)</f>
        <v>0</v>
      </c>
      <c r="BI384" s="155">
        <f>IF(N384="nulová",J384,0)</f>
        <v>0</v>
      </c>
      <c r="BJ384" s="17" t="s">
        <v>79</v>
      </c>
      <c r="BK384" s="155">
        <f>ROUND(I384*H384,2)</f>
        <v>0</v>
      </c>
      <c r="BL384" s="17" t="s">
        <v>125</v>
      </c>
      <c r="BM384" s="154" t="s">
        <v>509</v>
      </c>
    </row>
    <row r="385" spans="1:65" s="2" customFormat="1" ht="37.9" customHeight="1" x14ac:dyDescent="0.2">
      <c r="A385" s="29"/>
      <c r="B385" s="144"/>
      <c r="C385" s="145" t="s">
        <v>510</v>
      </c>
      <c r="D385" s="145" t="s">
        <v>121</v>
      </c>
      <c r="E385" s="146" t="s">
        <v>511</v>
      </c>
      <c r="F385" s="147" t="s">
        <v>512</v>
      </c>
      <c r="G385" s="148" t="s">
        <v>229</v>
      </c>
      <c r="H385" s="192">
        <v>2</v>
      </c>
      <c r="I385" s="192"/>
      <c r="J385" s="192">
        <f>SUM(I385*H385)</f>
        <v>0</v>
      </c>
      <c r="K385" s="149"/>
      <c r="L385" s="30"/>
      <c r="M385" s="150" t="s">
        <v>1</v>
      </c>
      <c r="N385" s="151" t="s">
        <v>35</v>
      </c>
      <c r="O385" s="152">
        <v>0</v>
      </c>
      <c r="P385" s="152">
        <f>O385*H385</f>
        <v>0</v>
      </c>
      <c r="Q385" s="152">
        <v>0</v>
      </c>
      <c r="R385" s="152">
        <f>Q385*H385</f>
        <v>0</v>
      </c>
      <c r="S385" s="152">
        <v>0</v>
      </c>
      <c r="T385" s="153">
        <f>S385*H385</f>
        <v>0</v>
      </c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R385" s="154" t="s">
        <v>125</v>
      </c>
      <c r="AT385" s="154" t="s">
        <v>121</v>
      </c>
      <c r="AU385" s="154" t="s">
        <v>79</v>
      </c>
      <c r="AY385" s="17" t="s">
        <v>118</v>
      </c>
      <c r="BE385" s="155">
        <f>IF(N385="základná",J385,0)</f>
        <v>0</v>
      </c>
      <c r="BF385" s="155">
        <f>IF(N385="znížená",J385,0)</f>
        <v>0</v>
      </c>
      <c r="BG385" s="155">
        <f>IF(N385="zákl. prenesená",J385,0)</f>
        <v>0</v>
      </c>
      <c r="BH385" s="155">
        <f>IF(N385="zníž. prenesená",J385,0)</f>
        <v>0</v>
      </c>
      <c r="BI385" s="155">
        <f>IF(N385="nulová",J385,0)</f>
        <v>0</v>
      </c>
      <c r="BJ385" s="17" t="s">
        <v>79</v>
      </c>
      <c r="BK385" s="155">
        <f>ROUND(I385*H385,2)</f>
        <v>0</v>
      </c>
      <c r="BL385" s="17" t="s">
        <v>125</v>
      </c>
      <c r="BM385" s="154" t="s">
        <v>513</v>
      </c>
    </row>
    <row r="386" spans="1:65" s="15" customFormat="1" x14ac:dyDescent="0.2">
      <c r="B386" s="169"/>
      <c r="D386" s="157" t="s">
        <v>126</v>
      </c>
      <c r="E386" s="170" t="s">
        <v>1</v>
      </c>
      <c r="F386" s="171" t="s">
        <v>514</v>
      </c>
      <c r="H386" s="195" t="s">
        <v>1</v>
      </c>
      <c r="I386" s="196"/>
      <c r="J386" s="196"/>
      <c r="L386" s="169"/>
      <c r="M386" s="172"/>
      <c r="N386" s="173"/>
      <c r="O386" s="173"/>
      <c r="P386" s="173"/>
      <c r="Q386" s="173"/>
      <c r="R386" s="173"/>
      <c r="S386" s="173"/>
      <c r="T386" s="174"/>
      <c r="AT386" s="170" t="s">
        <v>126</v>
      </c>
      <c r="AU386" s="170" t="s">
        <v>79</v>
      </c>
      <c r="AV386" s="15" t="s">
        <v>75</v>
      </c>
      <c r="AW386" s="15" t="s">
        <v>26</v>
      </c>
      <c r="AX386" s="15" t="s">
        <v>69</v>
      </c>
      <c r="AY386" s="170" t="s">
        <v>118</v>
      </c>
    </row>
    <row r="387" spans="1:65" s="13" customFormat="1" x14ac:dyDescent="0.2">
      <c r="B387" s="156"/>
      <c r="D387" s="157" t="s">
        <v>126</v>
      </c>
      <c r="E387" s="158" t="s">
        <v>1</v>
      </c>
      <c r="F387" s="159" t="s">
        <v>79</v>
      </c>
      <c r="H387" s="193">
        <v>2</v>
      </c>
      <c r="I387" s="193"/>
      <c r="J387" s="193"/>
      <c r="L387" s="156"/>
      <c r="M387" s="160"/>
      <c r="N387" s="161"/>
      <c r="O387" s="161"/>
      <c r="P387" s="161"/>
      <c r="Q387" s="161"/>
      <c r="R387" s="161"/>
      <c r="S387" s="161"/>
      <c r="T387" s="162"/>
      <c r="AT387" s="158" t="s">
        <v>126</v>
      </c>
      <c r="AU387" s="158" t="s">
        <v>79</v>
      </c>
      <c r="AV387" s="13" t="s">
        <v>79</v>
      </c>
      <c r="AW387" s="13" t="s">
        <v>26</v>
      </c>
      <c r="AX387" s="13" t="s">
        <v>69</v>
      </c>
      <c r="AY387" s="158" t="s">
        <v>118</v>
      </c>
    </row>
    <row r="388" spans="1:65" s="14" customFormat="1" x14ac:dyDescent="0.2">
      <c r="B388" s="163"/>
      <c r="D388" s="157" t="s">
        <v>126</v>
      </c>
      <c r="E388" s="164" t="s">
        <v>1</v>
      </c>
      <c r="F388" s="165" t="s">
        <v>128</v>
      </c>
      <c r="H388" s="194">
        <v>2</v>
      </c>
      <c r="I388" s="194"/>
      <c r="J388" s="194"/>
      <c r="L388" s="163"/>
      <c r="M388" s="166"/>
      <c r="N388" s="167"/>
      <c r="O388" s="167"/>
      <c r="P388" s="167"/>
      <c r="Q388" s="167"/>
      <c r="R388" s="167"/>
      <c r="S388" s="167"/>
      <c r="T388" s="168"/>
      <c r="AT388" s="164" t="s">
        <v>126</v>
      </c>
      <c r="AU388" s="164" t="s">
        <v>79</v>
      </c>
      <c r="AV388" s="14" t="s">
        <v>125</v>
      </c>
      <c r="AW388" s="14" t="s">
        <v>26</v>
      </c>
      <c r="AX388" s="14" t="s">
        <v>75</v>
      </c>
      <c r="AY388" s="164" t="s">
        <v>118</v>
      </c>
    </row>
    <row r="389" spans="1:65" s="2" customFormat="1" ht="21.75" customHeight="1" x14ac:dyDescent="0.2">
      <c r="A389" s="29"/>
      <c r="B389" s="144"/>
      <c r="C389" s="175" t="s">
        <v>413</v>
      </c>
      <c r="D389" s="175" t="s">
        <v>198</v>
      </c>
      <c r="E389" s="176" t="s">
        <v>515</v>
      </c>
      <c r="F389" s="177" t="s">
        <v>568</v>
      </c>
      <c r="G389" s="178" t="s">
        <v>229</v>
      </c>
      <c r="H389" s="197">
        <v>2</v>
      </c>
      <c r="I389" s="197"/>
      <c r="J389" s="192">
        <f>SUM(I389*H389)</f>
        <v>0</v>
      </c>
      <c r="K389" s="179"/>
      <c r="L389" s="180"/>
      <c r="M389" s="181" t="s">
        <v>1</v>
      </c>
      <c r="N389" s="182" t="s">
        <v>35</v>
      </c>
      <c r="O389" s="152">
        <v>0</v>
      </c>
      <c r="P389" s="152">
        <f>O389*H389</f>
        <v>0</v>
      </c>
      <c r="Q389" s="152">
        <v>0</v>
      </c>
      <c r="R389" s="152">
        <f>Q389*H389</f>
        <v>0</v>
      </c>
      <c r="S389" s="152">
        <v>0</v>
      </c>
      <c r="T389" s="153">
        <f>S389*H389</f>
        <v>0</v>
      </c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29"/>
      <c r="AR389" s="154" t="s">
        <v>149</v>
      </c>
      <c r="AT389" s="154" t="s">
        <v>198</v>
      </c>
      <c r="AU389" s="154" t="s">
        <v>79</v>
      </c>
      <c r="AY389" s="17" t="s">
        <v>118</v>
      </c>
      <c r="BE389" s="155">
        <f>IF(N389="základná",J389,0)</f>
        <v>0</v>
      </c>
      <c r="BF389" s="155">
        <f>IF(N389="znížená",J389,0)</f>
        <v>0</v>
      </c>
      <c r="BG389" s="155">
        <f>IF(N389="zákl. prenesená",J389,0)</f>
        <v>0</v>
      </c>
      <c r="BH389" s="155">
        <f>IF(N389="zníž. prenesená",J389,0)</f>
        <v>0</v>
      </c>
      <c r="BI389" s="155">
        <f>IF(N389="nulová",J389,0)</f>
        <v>0</v>
      </c>
      <c r="BJ389" s="17" t="s">
        <v>79</v>
      </c>
      <c r="BK389" s="155">
        <f>ROUND(I389*H389,2)</f>
        <v>0</v>
      </c>
      <c r="BL389" s="17" t="s">
        <v>125</v>
      </c>
      <c r="BM389" s="154" t="s">
        <v>516</v>
      </c>
    </row>
    <row r="390" spans="1:65" s="2" customFormat="1" ht="24.2" customHeight="1" x14ac:dyDescent="0.2">
      <c r="A390" s="29"/>
      <c r="B390" s="144"/>
      <c r="C390" s="145" t="s">
        <v>364</v>
      </c>
      <c r="D390" s="145" t="s">
        <v>121</v>
      </c>
      <c r="E390" s="146" t="s">
        <v>517</v>
      </c>
      <c r="F390" s="147" t="s">
        <v>518</v>
      </c>
      <c r="G390" s="148" t="s">
        <v>124</v>
      </c>
      <c r="H390" s="192">
        <v>47.46</v>
      </c>
      <c r="I390" s="192"/>
      <c r="J390" s="192">
        <f>SUM(I390*H390)</f>
        <v>0</v>
      </c>
      <c r="K390" s="149"/>
      <c r="L390" s="30"/>
      <c r="M390" s="150" t="s">
        <v>1</v>
      </c>
      <c r="N390" s="151" t="s">
        <v>35</v>
      </c>
      <c r="O390" s="152">
        <v>0</v>
      </c>
      <c r="P390" s="152">
        <f>O390*H390</f>
        <v>0</v>
      </c>
      <c r="Q390" s="152">
        <v>0</v>
      </c>
      <c r="R390" s="152">
        <f>Q390*H390</f>
        <v>0</v>
      </c>
      <c r="S390" s="152">
        <v>0</v>
      </c>
      <c r="T390" s="153">
        <f>S390*H390</f>
        <v>0</v>
      </c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29"/>
      <c r="AR390" s="154" t="s">
        <v>125</v>
      </c>
      <c r="AT390" s="154" t="s">
        <v>121</v>
      </c>
      <c r="AU390" s="154" t="s">
        <v>79</v>
      </c>
      <c r="AY390" s="17" t="s">
        <v>118</v>
      </c>
      <c r="BE390" s="155">
        <f>IF(N390="základná",J390,0)</f>
        <v>0</v>
      </c>
      <c r="BF390" s="155">
        <f>IF(N390="znížená",J390,0)</f>
        <v>0</v>
      </c>
      <c r="BG390" s="155">
        <f>IF(N390="zákl. prenesená",J390,0)</f>
        <v>0</v>
      </c>
      <c r="BH390" s="155">
        <f>IF(N390="zníž. prenesená",J390,0)</f>
        <v>0</v>
      </c>
      <c r="BI390" s="155">
        <f>IF(N390="nulová",J390,0)</f>
        <v>0</v>
      </c>
      <c r="BJ390" s="17" t="s">
        <v>79</v>
      </c>
      <c r="BK390" s="155">
        <f>ROUND(I390*H390,2)</f>
        <v>0</v>
      </c>
      <c r="BL390" s="17" t="s">
        <v>125</v>
      </c>
      <c r="BM390" s="154" t="s">
        <v>519</v>
      </c>
    </row>
    <row r="391" spans="1:65" s="15" customFormat="1" ht="22.5" x14ac:dyDescent="0.2">
      <c r="B391" s="169"/>
      <c r="D391" s="157" t="s">
        <v>126</v>
      </c>
      <c r="E391" s="170" t="s">
        <v>1</v>
      </c>
      <c r="F391" s="171" t="s">
        <v>520</v>
      </c>
      <c r="H391" s="195" t="s">
        <v>1</v>
      </c>
      <c r="I391" s="196"/>
      <c r="J391" s="196"/>
      <c r="L391" s="169"/>
      <c r="M391" s="172"/>
      <c r="N391" s="173"/>
      <c r="O391" s="173"/>
      <c r="P391" s="173"/>
      <c r="Q391" s="173"/>
      <c r="R391" s="173"/>
      <c r="S391" s="173"/>
      <c r="T391" s="174"/>
      <c r="AT391" s="170" t="s">
        <v>126</v>
      </c>
      <c r="AU391" s="170" t="s">
        <v>79</v>
      </c>
      <c r="AV391" s="15" t="s">
        <v>75</v>
      </c>
      <c r="AW391" s="15" t="s">
        <v>26</v>
      </c>
      <c r="AX391" s="15" t="s">
        <v>69</v>
      </c>
      <c r="AY391" s="170" t="s">
        <v>118</v>
      </c>
    </row>
    <row r="392" spans="1:65" s="13" customFormat="1" x14ac:dyDescent="0.2">
      <c r="B392" s="156"/>
      <c r="D392" s="157" t="s">
        <v>126</v>
      </c>
      <c r="E392" s="158" t="s">
        <v>1</v>
      </c>
      <c r="F392" s="159" t="s">
        <v>521</v>
      </c>
      <c r="H392" s="193">
        <v>47.457000000000001</v>
      </c>
      <c r="I392" s="193"/>
      <c r="J392" s="193"/>
      <c r="L392" s="156"/>
      <c r="M392" s="160"/>
      <c r="N392" s="161"/>
      <c r="O392" s="161"/>
      <c r="P392" s="161"/>
      <c r="Q392" s="161"/>
      <c r="R392" s="161"/>
      <c r="S392" s="161"/>
      <c r="T392" s="162"/>
      <c r="AT392" s="158" t="s">
        <v>126</v>
      </c>
      <c r="AU392" s="158" t="s">
        <v>79</v>
      </c>
      <c r="AV392" s="13" t="s">
        <v>79</v>
      </c>
      <c r="AW392" s="13" t="s">
        <v>26</v>
      </c>
      <c r="AX392" s="13" t="s">
        <v>69</v>
      </c>
      <c r="AY392" s="158" t="s">
        <v>118</v>
      </c>
    </row>
    <row r="393" spans="1:65" s="14" customFormat="1" x14ac:dyDescent="0.2">
      <c r="B393" s="163"/>
      <c r="D393" s="157" t="s">
        <v>126</v>
      </c>
      <c r="E393" s="164" t="s">
        <v>1</v>
      </c>
      <c r="F393" s="165" t="s">
        <v>128</v>
      </c>
      <c r="H393" s="194">
        <v>47.457000000000001</v>
      </c>
      <c r="I393" s="194"/>
      <c r="J393" s="194"/>
      <c r="L393" s="163"/>
      <c r="M393" s="166"/>
      <c r="N393" s="167"/>
      <c r="O393" s="167"/>
      <c r="P393" s="167"/>
      <c r="Q393" s="167"/>
      <c r="R393" s="167"/>
      <c r="S393" s="167"/>
      <c r="T393" s="168"/>
      <c r="AT393" s="164" t="s">
        <v>126</v>
      </c>
      <c r="AU393" s="164" t="s">
        <v>79</v>
      </c>
      <c r="AV393" s="14" t="s">
        <v>125</v>
      </c>
      <c r="AW393" s="14" t="s">
        <v>26</v>
      </c>
      <c r="AX393" s="14" t="s">
        <v>75</v>
      </c>
      <c r="AY393" s="164" t="s">
        <v>118</v>
      </c>
    </row>
    <row r="394" spans="1:65" s="2" customFormat="1" ht="24.2" customHeight="1" x14ac:dyDescent="0.2">
      <c r="A394" s="29"/>
      <c r="B394" s="144"/>
      <c r="C394" s="145" t="s">
        <v>522</v>
      </c>
      <c r="D394" s="145" t="s">
        <v>121</v>
      </c>
      <c r="E394" s="146" t="s">
        <v>523</v>
      </c>
      <c r="F394" s="147" t="s">
        <v>524</v>
      </c>
      <c r="G394" s="148" t="s">
        <v>124</v>
      </c>
      <c r="H394" s="192">
        <v>47.46</v>
      </c>
      <c r="I394" s="192"/>
      <c r="J394" s="192">
        <f>SUM(I394*H394)</f>
        <v>0</v>
      </c>
      <c r="K394" s="149"/>
      <c r="L394" s="30"/>
      <c r="M394" s="150" t="s">
        <v>1</v>
      </c>
      <c r="N394" s="151" t="s">
        <v>35</v>
      </c>
      <c r="O394" s="152">
        <v>0</v>
      </c>
      <c r="P394" s="152">
        <f>O394*H394</f>
        <v>0</v>
      </c>
      <c r="Q394" s="152">
        <v>0</v>
      </c>
      <c r="R394" s="152">
        <f>Q394*H394</f>
        <v>0</v>
      </c>
      <c r="S394" s="152">
        <v>0</v>
      </c>
      <c r="T394" s="153">
        <f>S394*H394</f>
        <v>0</v>
      </c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R394" s="154" t="s">
        <v>125</v>
      </c>
      <c r="AT394" s="154" t="s">
        <v>121</v>
      </c>
      <c r="AU394" s="154" t="s">
        <v>79</v>
      </c>
      <c r="AY394" s="17" t="s">
        <v>118</v>
      </c>
      <c r="BE394" s="155">
        <f>IF(N394="základná",J394,0)</f>
        <v>0</v>
      </c>
      <c r="BF394" s="155">
        <f>IF(N394="znížená",J394,0)</f>
        <v>0</v>
      </c>
      <c r="BG394" s="155">
        <f>IF(N394="zákl. prenesená",J394,0)</f>
        <v>0</v>
      </c>
      <c r="BH394" s="155">
        <f>IF(N394="zníž. prenesená",J394,0)</f>
        <v>0</v>
      </c>
      <c r="BI394" s="155">
        <f>IF(N394="nulová",J394,0)</f>
        <v>0</v>
      </c>
      <c r="BJ394" s="17" t="s">
        <v>79</v>
      </c>
      <c r="BK394" s="155">
        <f>ROUND(I394*H394,2)</f>
        <v>0</v>
      </c>
      <c r="BL394" s="17" t="s">
        <v>125</v>
      </c>
      <c r="BM394" s="154" t="s">
        <v>525</v>
      </c>
    </row>
    <row r="395" spans="1:65" s="2" customFormat="1" ht="24.2" customHeight="1" x14ac:dyDescent="0.2">
      <c r="A395" s="29"/>
      <c r="B395" s="144"/>
      <c r="C395" s="145" t="s">
        <v>526</v>
      </c>
      <c r="D395" s="145" t="s">
        <v>121</v>
      </c>
      <c r="E395" s="146" t="s">
        <v>527</v>
      </c>
      <c r="F395" s="147" t="s">
        <v>528</v>
      </c>
      <c r="G395" s="148" t="s">
        <v>182</v>
      </c>
      <c r="H395" s="192">
        <v>308.47000000000003</v>
      </c>
      <c r="I395" s="192"/>
      <c r="J395" s="192">
        <f>SUM(I395*H395)</f>
        <v>0</v>
      </c>
      <c r="K395" s="149"/>
      <c r="L395" s="30"/>
      <c r="M395" s="150" t="s">
        <v>1</v>
      </c>
      <c r="N395" s="151" t="s">
        <v>35</v>
      </c>
      <c r="O395" s="152">
        <v>0</v>
      </c>
      <c r="P395" s="152">
        <f>O395*H395</f>
        <v>0</v>
      </c>
      <c r="Q395" s="152">
        <v>0</v>
      </c>
      <c r="R395" s="152">
        <f>Q395*H395</f>
        <v>0</v>
      </c>
      <c r="S395" s="152">
        <v>0</v>
      </c>
      <c r="T395" s="153">
        <f>S395*H395</f>
        <v>0</v>
      </c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29"/>
      <c r="AR395" s="154" t="s">
        <v>125</v>
      </c>
      <c r="AT395" s="154" t="s">
        <v>121</v>
      </c>
      <c r="AU395" s="154" t="s">
        <v>79</v>
      </c>
      <c r="AY395" s="17" t="s">
        <v>118</v>
      </c>
      <c r="BE395" s="155">
        <f>IF(N395="základná",J395,0)</f>
        <v>0</v>
      </c>
      <c r="BF395" s="155">
        <f>IF(N395="znížená",J395,0)</f>
        <v>0</v>
      </c>
      <c r="BG395" s="155">
        <f>IF(N395="zákl. prenesená",J395,0)</f>
        <v>0</v>
      </c>
      <c r="BH395" s="155">
        <f>IF(N395="zníž. prenesená",J395,0)</f>
        <v>0</v>
      </c>
      <c r="BI395" s="155">
        <f>IF(N395="nulová",J395,0)</f>
        <v>0</v>
      </c>
      <c r="BJ395" s="17" t="s">
        <v>79</v>
      </c>
      <c r="BK395" s="155">
        <f>ROUND(I395*H395,2)</f>
        <v>0</v>
      </c>
      <c r="BL395" s="17" t="s">
        <v>125</v>
      </c>
      <c r="BM395" s="154" t="s">
        <v>529</v>
      </c>
    </row>
    <row r="396" spans="1:65" s="13" customFormat="1" x14ac:dyDescent="0.2">
      <c r="B396" s="156"/>
      <c r="D396" s="157" t="s">
        <v>126</v>
      </c>
      <c r="E396" s="158" t="s">
        <v>1</v>
      </c>
      <c r="F396" s="159" t="s">
        <v>165</v>
      </c>
      <c r="H396" s="193">
        <v>308.46499999999997</v>
      </c>
      <c r="I396" s="193"/>
      <c r="J396" s="193"/>
      <c r="L396" s="156"/>
      <c r="M396" s="160"/>
      <c r="N396" s="161"/>
      <c r="O396" s="161"/>
      <c r="P396" s="161"/>
      <c r="Q396" s="161"/>
      <c r="R396" s="161"/>
      <c r="S396" s="161"/>
      <c r="T396" s="162"/>
      <c r="AT396" s="158" t="s">
        <v>126</v>
      </c>
      <c r="AU396" s="158" t="s">
        <v>79</v>
      </c>
      <c r="AV396" s="13" t="s">
        <v>79</v>
      </c>
      <c r="AW396" s="13" t="s">
        <v>26</v>
      </c>
      <c r="AX396" s="13" t="s">
        <v>69</v>
      </c>
      <c r="AY396" s="158" t="s">
        <v>118</v>
      </c>
    </row>
    <row r="397" spans="1:65" s="14" customFormat="1" x14ac:dyDescent="0.2">
      <c r="B397" s="163"/>
      <c r="D397" s="157" t="s">
        <v>126</v>
      </c>
      <c r="E397" s="164" t="s">
        <v>1</v>
      </c>
      <c r="F397" s="165" t="s">
        <v>128</v>
      </c>
      <c r="H397" s="194">
        <v>308.46499999999997</v>
      </c>
      <c r="I397" s="194"/>
      <c r="J397" s="194"/>
      <c r="L397" s="163"/>
      <c r="M397" s="166"/>
      <c r="N397" s="167"/>
      <c r="O397" s="167"/>
      <c r="P397" s="167"/>
      <c r="Q397" s="167"/>
      <c r="R397" s="167"/>
      <c r="S397" s="167"/>
      <c r="T397" s="168"/>
      <c r="AT397" s="164" t="s">
        <v>126</v>
      </c>
      <c r="AU397" s="164" t="s">
        <v>79</v>
      </c>
      <c r="AV397" s="14" t="s">
        <v>125</v>
      </c>
      <c r="AW397" s="14" t="s">
        <v>26</v>
      </c>
      <c r="AX397" s="14" t="s">
        <v>75</v>
      </c>
      <c r="AY397" s="164" t="s">
        <v>118</v>
      </c>
    </row>
    <row r="398" spans="1:65" s="12" customFormat="1" ht="22.9" customHeight="1" x14ac:dyDescent="0.2">
      <c r="B398" s="134"/>
      <c r="D398" s="135" t="s">
        <v>68</v>
      </c>
      <c r="E398" s="143" t="s">
        <v>503</v>
      </c>
      <c r="F398" s="143" t="s">
        <v>530</v>
      </c>
      <c r="H398" s="189"/>
      <c r="I398" s="189"/>
      <c r="J398" s="191">
        <f>BK398</f>
        <v>0</v>
      </c>
      <c r="L398" s="134"/>
      <c r="M398" s="137"/>
      <c r="N398" s="138"/>
      <c r="O398" s="138"/>
      <c r="P398" s="139">
        <f>SUM(P399:P402)</f>
        <v>0</v>
      </c>
      <c r="Q398" s="138"/>
      <c r="R398" s="139">
        <f>SUM(R399:R402)</f>
        <v>0</v>
      </c>
      <c r="S398" s="138"/>
      <c r="T398" s="140">
        <f>SUM(T399:T402)</f>
        <v>0</v>
      </c>
      <c r="AR398" s="135" t="s">
        <v>75</v>
      </c>
      <c r="AT398" s="141" t="s">
        <v>68</v>
      </c>
      <c r="AU398" s="141" t="s">
        <v>75</v>
      </c>
      <c r="AY398" s="135" t="s">
        <v>118</v>
      </c>
      <c r="BK398" s="142">
        <f>SUM(BK399:BK402)</f>
        <v>0</v>
      </c>
    </row>
    <row r="399" spans="1:65" s="2" customFormat="1" ht="24.2" customHeight="1" x14ac:dyDescent="0.2">
      <c r="A399" s="29"/>
      <c r="B399" s="144"/>
      <c r="C399" s="145" t="s">
        <v>369</v>
      </c>
      <c r="D399" s="145" t="s">
        <v>121</v>
      </c>
      <c r="E399" s="146" t="s">
        <v>531</v>
      </c>
      <c r="F399" s="147" t="s">
        <v>532</v>
      </c>
      <c r="G399" s="148" t="s">
        <v>182</v>
      </c>
      <c r="H399" s="192">
        <v>1190.8499999999999</v>
      </c>
      <c r="I399" s="192"/>
      <c r="J399" s="192">
        <f>SUM(I399*H399)</f>
        <v>0</v>
      </c>
      <c r="K399" s="149"/>
      <c r="L399" s="30"/>
      <c r="M399" s="150" t="s">
        <v>1</v>
      </c>
      <c r="N399" s="151" t="s">
        <v>35</v>
      </c>
      <c r="O399" s="152">
        <v>0</v>
      </c>
      <c r="P399" s="152">
        <f>O399*H399</f>
        <v>0</v>
      </c>
      <c r="Q399" s="152">
        <v>0</v>
      </c>
      <c r="R399" s="152">
        <f>Q399*H399</f>
        <v>0</v>
      </c>
      <c r="S399" s="152">
        <v>0</v>
      </c>
      <c r="T399" s="153">
        <f>S399*H399</f>
        <v>0</v>
      </c>
      <c r="U399" s="29"/>
      <c r="V399" s="29"/>
      <c r="W399" s="29"/>
      <c r="X399" s="29"/>
      <c r="Y399" s="29"/>
      <c r="Z399" s="29"/>
      <c r="AA399" s="29"/>
      <c r="AB399" s="29"/>
      <c r="AC399" s="29"/>
      <c r="AD399" s="29"/>
      <c r="AE399" s="29"/>
      <c r="AR399" s="154" t="s">
        <v>125</v>
      </c>
      <c r="AT399" s="154" t="s">
        <v>121</v>
      </c>
      <c r="AU399" s="154" t="s">
        <v>79</v>
      </c>
      <c r="AY399" s="17" t="s">
        <v>118</v>
      </c>
      <c r="BE399" s="155">
        <f>IF(N399="základná",J399,0)</f>
        <v>0</v>
      </c>
      <c r="BF399" s="155">
        <f>IF(N399="znížená",J399,0)</f>
        <v>0</v>
      </c>
      <c r="BG399" s="155">
        <f>IF(N399="zákl. prenesená",J399,0)</f>
        <v>0</v>
      </c>
      <c r="BH399" s="155">
        <f>IF(N399="zníž. prenesená",J399,0)</f>
        <v>0</v>
      </c>
      <c r="BI399" s="155">
        <f>IF(N399="nulová",J399,0)</f>
        <v>0</v>
      </c>
      <c r="BJ399" s="17" t="s">
        <v>79</v>
      </c>
      <c r="BK399" s="155">
        <f>ROUND(I399*H399,2)</f>
        <v>0</v>
      </c>
      <c r="BL399" s="17" t="s">
        <v>125</v>
      </c>
      <c r="BM399" s="154" t="s">
        <v>533</v>
      </c>
    </row>
    <row r="400" spans="1:65" s="13" customFormat="1" x14ac:dyDescent="0.2">
      <c r="B400" s="156"/>
      <c r="D400" s="157" t="s">
        <v>126</v>
      </c>
      <c r="E400" s="158" t="s">
        <v>1</v>
      </c>
      <c r="F400" s="159" t="s">
        <v>534</v>
      </c>
      <c r="H400" s="193">
        <v>1190.8510000000001</v>
      </c>
      <c r="I400" s="193"/>
      <c r="J400" s="193"/>
      <c r="L400" s="156"/>
      <c r="M400" s="160"/>
      <c r="N400" s="161"/>
      <c r="O400" s="161"/>
      <c r="P400" s="161"/>
      <c r="Q400" s="161"/>
      <c r="R400" s="161"/>
      <c r="S400" s="161"/>
      <c r="T400" s="162"/>
      <c r="AT400" s="158" t="s">
        <v>126</v>
      </c>
      <c r="AU400" s="158" t="s">
        <v>79</v>
      </c>
      <c r="AV400" s="13" t="s">
        <v>79</v>
      </c>
      <c r="AW400" s="13" t="s">
        <v>26</v>
      </c>
      <c r="AX400" s="13" t="s">
        <v>69</v>
      </c>
      <c r="AY400" s="158" t="s">
        <v>118</v>
      </c>
    </row>
    <row r="401" spans="1:65" s="14" customFormat="1" x14ac:dyDescent="0.2">
      <c r="B401" s="163"/>
      <c r="D401" s="157" t="s">
        <v>126</v>
      </c>
      <c r="E401" s="164" t="s">
        <v>1</v>
      </c>
      <c r="F401" s="165" t="s">
        <v>128</v>
      </c>
      <c r="H401" s="194">
        <v>1190.8510000000001</v>
      </c>
      <c r="I401" s="194"/>
      <c r="J401" s="194"/>
      <c r="L401" s="163"/>
      <c r="M401" s="166"/>
      <c r="N401" s="167"/>
      <c r="O401" s="167"/>
      <c r="P401" s="167"/>
      <c r="Q401" s="167"/>
      <c r="R401" s="167"/>
      <c r="S401" s="167"/>
      <c r="T401" s="168"/>
      <c r="AT401" s="164" t="s">
        <v>126</v>
      </c>
      <c r="AU401" s="164" t="s">
        <v>79</v>
      </c>
      <c r="AV401" s="14" t="s">
        <v>125</v>
      </c>
      <c r="AW401" s="14" t="s">
        <v>26</v>
      </c>
      <c r="AX401" s="14" t="s">
        <v>75</v>
      </c>
      <c r="AY401" s="164" t="s">
        <v>118</v>
      </c>
    </row>
    <row r="402" spans="1:65" s="2" customFormat="1" ht="33" customHeight="1" x14ac:dyDescent="0.2">
      <c r="A402" s="29"/>
      <c r="B402" s="144"/>
      <c r="C402" s="145" t="s">
        <v>258</v>
      </c>
      <c r="D402" s="145" t="s">
        <v>121</v>
      </c>
      <c r="E402" s="146" t="s">
        <v>535</v>
      </c>
      <c r="F402" s="147" t="s">
        <v>536</v>
      </c>
      <c r="G402" s="148" t="s">
        <v>182</v>
      </c>
      <c r="H402" s="192">
        <v>11908.51</v>
      </c>
      <c r="I402" s="192"/>
      <c r="J402" s="192">
        <f>SUM(I402*H402)</f>
        <v>0</v>
      </c>
      <c r="K402" s="149"/>
      <c r="L402" s="30"/>
      <c r="M402" s="150" t="s">
        <v>1</v>
      </c>
      <c r="N402" s="151" t="s">
        <v>35</v>
      </c>
      <c r="O402" s="152">
        <v>0</v>
      </c>
      <c r="P402" s="152">
        <f>O402*H402</f>
        <v>0</v>
      </c>
      <c r="Q402" s="152">
        <v>0</v>
      </c>
      <c r="R402" s="152">
        <f>Q402*H402</f>
        <v>0</v>
      </c>
      <c r="S402" s="152">
        <v>0</v>
      </c>
      <c r="T402" s="153">
        <f>S402*H402</f>
        <v>0</v>
      </c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  <c r="AR402" s="154" t="s">
        <v>125</v>
      </c>
      <c r="AT402" s="154" t="s">
        <v>121</v>
      </c>
      <c r="AU402" s="154" t="s">
        <v>79</v>
      </c>
      <c r="AY402" s="17" t="s">
        <v>118</v>
      </c>
      <c r="BE402" s="155">
        <f>IF(N402="základná",J402,0)</f>
        <v>0</v>
      </c>
      <c r="BF402" s="155">
        <f>IF(N402="znížená",J402,0)</f>
        <v>0</v>
      </c>
      <c r="BG402" s="155">
        <f>IF(N402="zákl. prenesená",J402,0)</f>
        <v>0</v>
      </c>
      <c r="BH402" s="155">
        <f>IF(N402="zníž. prenesená",J402,0)</f>
        <v>0</v>
      </c>
      <c r="BI402" s="155">
        <f>IF(N402="nulová",J402,0)</f>
        <v>0</v>
      </c>
      <c r="BJ402" s="17" t="s">
        <v>79</v>
      </c>
      <c r="BK402" s="155">
        <f>ROUND(I402*H402,2)</f>
        <v>0</v>
      </c>
      <c r="BL402" s="17" t="s">
        <v>125</v>
      </c>
      <c r="BM402" s="154" t="s">
        <v>537</v>
      </c>
    </row>
    <row r="403" spans="1:65" s="12" customFormat="1" ht="25.9" customHeight="1" x14ac:dyDescent="0.2">
      <c r="B403" s="134"/>
      <c r="D403" s="135" t="s">
        <v>68</v>
      </c>
      <c r="E403" s="136" t="s">
        <v>538</v>
      </c>
      <c r="F403" s="136" t="s">
        <v>539</v>
      </c>
      <c r="H403" s="189"/>
      <c r="I403" s="189"/>
      <c r="J403" s="190">
        <f>BK403</f>
        <v>0</v>
      </c>
      <c r="L403" s="134"/>
      <c r="M403" s="137"/>
      <c r="N403" s="138"/>
      <c r="O403" s="138"/>
      <c r="P403" s="139">
        <f>P404</f>
        <v>0</v>
      </c>
      <c r="Q403" s="138"/>
      <c r="R403" s="139">
        <f>R404</f>
        <v>0</v>
      </c>
      <c r="S403" s="138"/>
      <c r="T403" s="140">
        <f>T404</f>
        <v>0</v>
      </c>
      <c r="AR403" s="135" t="s">
        <v>79</v>
      </c>
      <c r="AT403" s="141" t="s">
        <v>68</v>
      </c>
      <c r="AU403" s="141" t="s">
        <v>69</v>
      </c>
      <c r="AY403" s="135" t="s">
        <v>118</v>
      </c>
      <c r="BK403" s="142">
        <f>BK404</f>
        <v>0</v>
      </c>
    </row>
    <row r="404" spans="1:65" s="12" customFormat="1" ht="22.9" customHeight="1" x14ac:dyDescent="0.2">
      <c r="B404" s="134"/>
      <c r="D404" s="135" t="s">
        <v>68</v>
      </c>
      <c r="E404" s="143" t="s">
        <v>540</v>
      </c>
      <c r="F404" s="143" t="s">
        <v>541</v>
      </c>
      <c r="H404" s="189"/>
      <c r="I404" s="189"/>
      <c r="J404" s="191">
        <f>BK404</f>
        <v>0</v>
      </c>
      <c r="L404" s="134"/>
      <c r="M404" s="137"/>
      <c r="N404" s="138"/>
      <c r="O404" s="138"/>
      <c r="P404" s="139">
        <f>SUM(P405:P409)</f>
        <v>0</v>
      </c>
      <c r="Q404" s="138"/>
      <c r="R404" s="139">
        <f>SUM(R405:R409)</f>
        <v>0</v>
      </c>
      <c r="S404" s="138"/>
      <c r="T404" s="140">
        <f>SUM(T405:T409)</f>
        <v>0</v>
      </c>
      <c r="AR404" s="135" t="s">
        <v>79</v>
      </c>
      <c r="AT404" s="141" t="s">
        <v>68</v>
      </c>
      <c r="AU404" s="141" t="s">
        <v>75</v>
      </c>
      <c r="AY404" s="135" t="s">
        <v>118</v>
      </c>
      <c r="BK404" s="142">
        <f>SUM(BK405:BK409)</f>
        <v>0</v>
      </c>
    </row>
    <row r="405" spans="1:65" s="2" customFormat="1" ht="24.2" customHeight="1" x14ac:dyDescent="0.2">
      <c r="A405" s="29"/>
      <c r="B405" s="144"/>
      <c r="C405" s="145" t="s">
        <v>542</v>
      </c>
      <c r="D405" s="145" t="s">
        <v>121</v>
      </c>
      <c r="E405" s="146" t="s">
        <v>543</v>
      </c>
      <c r="F405" s="147" t="s">
        <v>544</v>
      </c>
      <c r="G405" s="148" t="s">
        <v>175</v>
      </c>
      <c r="H405" s="192">
        <v>4739.4399999999996</v>
      </c>
      <c r="I405" s="192"/>
      <c r="J405" s="192">
        <f>SUM(I405*H405)</f>
        <v>0</v>
      </c>
      <c r="K405" s="149"/>
      <c r="L405" s="30"/>
      <c r="M405" s="150" t="s">
        <v>1</v>
      </c>
      <c r="N405" s="151" t="s">
        <v>35</v>
      </c>
      <c r="O405" s="152">
        <v>0</v>
      </c>
      <c r="P405" s="152">
        <f>O405*H405</f>
        <v>0</v>
      </c>
      <c r="Q405" s="152">
        <v>0</v>
      </c>
      <c r="R405" s="152">
        <f>Q405*H405</f>
        <v>0</v>
      </c>
      <c r="S405" s="152">
        <v>0</v>
      </c>
      <c r="T405" s="153">
        <f>S405*H405</f>
        <v>0</v>
      </c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29"/>
      <c r="AR405" s="154" t="s">
        <v>171</v>
      </c>
      <c r="AT405" s="154" t="s">
        <v>121</v>
      </c>
      <c r="AU405" s="154" t="s">
        <v>79</v>
      </c>
      <c r="AY405" s="17" t="s">
        <v>118</v>
      </c>
      <c r="BE405" s="155">
        <f>IF(N405="základná",J405,0)</f>
        <v>0</v>
      </c>
      <c r="BF405" s="155">
        <f>IF(N405="znížená",J405,0)</f>
        <v>0</v>
      </c>
      <c r="BG405" s="155">
        <f>IF(N405="zákl. prenesená",J405,0)</f>
        <v>0</v>
      </c>
      <c r="BH405" s="155">
        <f>IF(N405="zníž. prenesená",J405,0)</f>
        <v>0</v>
      </c>
      <c r="BI405" s="155">
        <f>IF(N405="nulová",J405,0)</f>
        <v>0</v>
      </c>
      <c r="BJ405" s="17" t="s">
        <v>79</v>
      </c>
      <c r="BK405" s="155">
        <f>ROUND(I405*H405,2)</f>
        <v>0</v>
      </c>
      <c r="BL405" s="17" t="s">
        <v>171</v>
      </c>
      <c r="BM405" s="154" t="s">
        <v>545</v>
      </c>
    </row>
    <row r="406" spans="1:65" s="13" customFormat="1" x14ac:dyDescent="0.2">
      <c r="B406" s="156"/>
      <c r="D406" s="157" t="s">
        <v>126</v>
      </c>
      <c r="E406" s="158" t="s">
        <v>1</v>
      </c>
      <c r="F406" s="159" t="s">
        <v>546</v>
      </c>
      <c r="H406" s="193">
        <v>4739.4380000000001</v>
      </c>
      <c r="I406" s="193"/>
      <c r="J406" s="193"/>
      <c r="L406" s="156"/>
      <c r="M406" s="160"/>
      <c r="N406" s="161"/>
      <c r="O406" s="161"/>
      <c r="P406" s="161"/>
      <c r="Q406" s="161"/>
      <c r="R406" s="161"/>
      <c r="S406" s="161"/>
      <c r="T406" s="162"/>
      <c r="AT406" s="158" t="s">
        <v>126</v>
      </c>
      <c r="AU406" s="158" t="s">
        <v>79</v>
      </c>
      <c r="AV406" s="13" t="s">
        <v>79</v>
      </c>
      <c r="AW406" s="13" t="s">
        <v>26</v>
      </c>
      <c r="AX406" s="13" t="s">
        <v>69</v>
      </c>
      <c r="AY406" s="158" t="s">
        <v>118</v>
      </c>
    </row>
    <row r="407" spans="1:65" s="14" customFormat="1" x14ac:dyDescent="0.2">
      <c r="B407" s="163"/>
      <c r="D407" s="157" t="s">
        <v>126</v>
      </c>
      <c r="E407" s="164" t="s">
        <v>1</v>
      </c>
      <c r="F407" s="165" t="s">
        <v>128</v>
      </c>
      <c r="H407" s="194">
        <v>4739.4380000000001</v>
      </c>
      <c r="I407" s="194"/>
      <c r="J407" s="194"/>
      <c r="L407" s="163"/>
      <c r="M407" s="166"/>
      <c r="N407" s="167"/>
      <c r="O407" s="167"/>
      <c r="P407" s="167"/>
      <c r="Q407" s="167"/>
      <c r="R407" s="167"/>
      <c r="S407" s="167"/>
      <c r="T407" s="168"/>
      <c r="AT407" s="164" t="s">
        <v>126</v>
      </c>
      <c r="AU407" s="164" t="s">
        <v>79</v>
      </c>
      <c r="AV407" s="14" t="s">
        <v>125</v>
      </c>
      <c r="AW407" s="14" t="s">
        <v>26</v>
      </c>
      <c r="AX407" s="14" t="s">
        <v>75</v>
      </c>
      <c r="AY407" s="164" t="s">
        <v>118</v>
      </c>
    </row>
    <row r="408" spans="1:65" s="2" customFormat="1" ht="24.2" customHeight="1" x14ac:dyDescent="0.2">
      <c r="A408" s="29"/>
      <c r="B408" s="144"/>
      <c r="C408" s="175" t="s">
        <v>230</v>
      </c>
      <c r="D408" s="175" t="s">
        <v>198</v>
      </c>
      <c r="E408" s="176" t="s">
        <v>547</v>
      </c>
      <c r="F408" s="177" t="s">
        <v>548</v>
      </c>
      <c r="G408" s="178" t="s">
        <v>175</v>
      </c>
      <c r="H408" s="197">
        <v>4739.4399999999996</v>
      </c>
      <c r="I408" s="197"/>
      <c r="J408" s="192">
        <f>SUM(I408*H408)</f>
        <v>0</v>
      </c>
      <c r="K408" s="179"/>
      <c r="L408" s="180"/>
      <c r="M408" s="181" t="s">
        <v>1</v>
      </c>
      <c r="N408" s="182" t="s">
        <v>35</v>
      </c>
      <c r="O408" s="152">
        <v>0</v>
      </c>
      <c r="P408" s="152">
        <f>O408*H408</f>
        <v>0</v>
      </c>
      <c r="Q408" s="152">
        <v>0</v>
      </c>
      <c r="R408" s="152">
        <f>Q408*H408</f>
        <v>0</v>
      </c>
      <c r="S408" s="152">
        <v>0</v>
      </c>
      <c r="T408" s="153">
        <f>S408*H408</f>
        <v>0</v>
      </c>
      <c r="U408" s="29"/>
      <c r="V408" s="29"/>
      <c r="W408" s="29"/>
      <c r="X408" s="29"/>
      <c r="Y408" s="29"/>
      <c r="Z408" s="29"/>
      <c r="AA408" s="29"/>
      <c r="AB408" s="29"/>
      <c r="AC408" s="29"/>
      <c r="AD408" s="29"/>
      <c r="AE408" s="29"/>
      <c r="AR408" s="154" t="s">
        <v>160</v>
      </c>
      <c r="AT408" s="154" t="s">
        <v>198</v>
      </c>
      <c r="AU408" s="154" t="s">
        <v>79</v>
      </c>
      <c r="AY408" s="17" t="s">
        <v>118</v>
      </c>
      <c r="BE408" s="155">
        <f>IF(N408="základná",J408,0)</f>
        <v>0</v>
      </c>
      <c r="BF408" s="155">
        <f>IF(N408="znížená",J408,0)</f>
        <v>0</v>
      </c>
      <c r="BG408" s="155">
        <f>IF(N408="zákl. prenesená",J408,0)</f>
        <v>0</v>
      </c>
      <c r="BH408" s="155">
        <f>IF(N408="zníž. prenesená",J408,0)</f>
        <v>0</v>
      </c>
      <c r="BI408" s="155">
        <f>IF(N408="nulová",J408,0)</f>
        <v>0</v>
      </c>
      <c r="BJ408" s="17" t="s">
        <v>79</v>
      </c>
      <c r="BK408" s="155">
        <f>ROUND(I408*H408,2)</f>
        <v>0</v>
      </c>
      <c r="BL408" s="17" t="s">
        <v>171</v>
      </c>
      <c r="BM408" s="154" t="s">
        <v>549</v>
      </c>
    </row>
    <row r="409" spans="1:65" s="2" customFormat="1" ht="24.2" customHeight="1" x14ac:dyDescent="0.2">
      <c r="A409" s="29"/>
      <c r="B409" s="144"/>
      <c r="C409" s="145" t="s">
        <v>424</v>
      </c>
      <c r="D409" s="145" t="s">
        <v>121</v>
      </c>
      <c r="E409" s="146" t="s">
        <v>550</v>
      </c>
      <c r="F409" s="147" t="s">
        <v>551</v>
      </c>
      <c r="G409" s="148" t="s">
        <v>182</v>
      </c>
      <c r="H409" s="192">
        <v>2.84</v>
      </c>
      <c r="I409" s="192"/>
      <c r="J409" s="192">
        <f>SUM(I409*H409)</f>
        <v>0</v>
      </c>
      <c r="K409" s="149"/>
      <c r="L409" s="30"/>
      <c r="M409" s="150" t="s">
        <v>1</v>
      </c>
      <c r="N409" s="151" t="s">
        <v>35</v>
      </c>
      <c r="O409" s="152">
        <v>0</v>
      </c>
      <c r="P409" s="152">
        <f>O409*H409</f>
        <v>0</v>
      </c>
      <c r="Q409" s="152">
        <v>0</v>
      </c>
      <c r="R409" s="152">
        <f>Q409*H409</f>
        <v>0</v>
      </c>
      <c r="S409" s="152">
        <v>0</v>
      </c>
      <c r="T409" s="153">
        <f>S409*H409</f>
        <v>0</v>
      </c>
      <c r="U409" s="29"/>
      <c r="V409" s="29"/>
      <c r="W409" s="29"/>
      <c r="X409" s="29"/>
      <c r="Y409" s="29"/>
      <c r="Z409" s="29"/>
      <c r="AA409" s="29"/>
      <c r="AB409" s="29"/>
      <c r="AC409" s="29"/>
      <c r="AD409" s="29"/>
      <c r="AE409" s="29"/>
      <c r="AR409" s="154" t="s">
        <v>171</v>
      </c>
      <c r="AT409" s="154" t="s">
        <v>121</v>
      </c>
      <c r="AU409" s="154" t="s">
        <v>79</v>
      </c>
      <c r="AY409" s="17" t="s">
        <v>118</v>
      </c>
      <c r="BE409" s="155">
        <f>IF(N409="základná",J409,0)</f>
        <v>0</v>
      </c>
      <c r="BF409" s="155">
        <f>IF(N409="znížená",J409,0)</f>
        <v>0</v>
      </c>
      <c r="BG409" s="155">
        <f>IF(N409="zákl. prenesená",J409,0)</f>
        <v>0</v>
      </c>
      <c r="BH409" s="155">
        <f>IF(N409="zníž. prenesená",J409,0)</f>
        <v>0</v>
      </c>
      <c r="BI409" s="155">
        <f>IF(N409="nulová",J409,0)</f>
        <v>0</v>
      </c>
      <c r="BJ409" s="17" t="s">
        <v>79</v>
      </c>
      <c r="BK409" s="155">
        <f>ROUND(I409*H409,2)</f>
        <v>0</v>
      </c>
      <c r="BL409" s="17" t="s">
        <v>171</v>
      </c>
      <c r="BM409" s="154" t="s">
        <v>552</v>
      </c>
    </row>
    <row r="410" spans="1:65" s="12" customFormat="1" ht="25.9" customHeight="1" x14ac:dyDescent="0.2">
      <c r="B410" s="134"/>
      <c r="D410" s="135" t="s">
        <v>68</v>
      </c>
      <c r="E410" s="136" t="s">
        <v>198</v>
      </c>
      <c r="F410" s="136" t="s">
        <v>553</v>
      </c>
      <c r="H410" s="189"/>
      <c r="I410" s="189"/>
      <c r="J410" s="190">
        <f>BK410</f>
        <v>0</v>
      </c>
      <c r="L410" s="134"/>
      <c r="M410" s="137"/>
      <c r="N410" s="138"/>
      <c r="O410" s="138"/>
      <c r="P410" s="139">
        <f>P411</f>
        <v>0</v>
      </c>
      <c r="Q410" s="138"/>
      <c r="R410" s="139">
        <f>R411</f>
        <v>0</v>
      </c>
      <c r="S410" s="138"/>
      <c r="T410" s="140">
        <f>T411</f>
        <v>0</v>
      </c>
      <c r="AR410" s="135" t="s">
        <v>341</v>
      </c>
      <c r="AT410" s="141" t="s">
        <v>68</v>
      </c>
      <c r="AU410" s="141" t="s">
        <v>69</v>
      </c>
      <c r="AY410" s="135" t="s">
        <v>118</v>
      </c>
      <c r="BK410" s="142">
        <f>BK411</f>
        <v>0</v>
      </c>
    </row>
    <row r="411" spans="1:65" s="12" customFormat="1" ht="22.9" customHeight="1" x14ac:dyDescent="0.2">
      <c r="B411" s="134"/>
      <c r="D411" s="135" t="s">
        <v>68</v>
      </c>
      <c r="E411" s="143" t="s">
        <v>554</v>
      </c>
      <c r="F411" s="143" t="s">
        <v>555</v>
      </c>
      <c r="H411" s="189"/>
      <c r="I411" s="189"/>
      <c r="J411" s="191">
        <f>BK411</f>
        <v>0</v>
      </c>
      <c r="L411" s="134"/>
      <c r="M411" s="137"/>
      <c r="N411" s="138"/>
      <c r="O411" s="138"/>
      <c r="P411" s="139">
        <f>P412</f>
        <v>0</v>
      </c>
      <c r="Q411" s="138"/>
      <c r="R411" s="139">
        <f>R412</f>
        <v>0</v>
      </c>
      <c r="S411" s="138"/>
      <c r="T411" s="140">
        <f>T412</f>
        <v>0</v>
      </c>
      <c r="AR411" s="135" t="s">
        <v>341</v>
      </c>
      <c r="AT411" s="141" t="s">
        <v>68</v>
      </c>
      <c r="AU411" s="141" t="s">
        <v>75</v>
      </c>
      <c r="AY411" s="135" t="s">
        <v>118</v>
      </c>
      <c r="BK411" s="142">
        <f>BK412</f>
        <v>0</v>
      </c>
    </row>
    <row r="412" spans="1:65" s="2" customFormat="1" ht="16.5" customHeight="1" x14ac:dyDescent="0.2">
      <c r="A412" s="29"/>
      <c r="B412" s="144"/>
      <c r="C412" s="145" t="s">
        <v>556</v>
      </c>
      <c r="D412" s="145" t="s">
        <v>121</v>
      </c>
      <c r="E412" s="146" t="s">
        <v>557</v>
      </c>
      <c r="F412" s="147" t="s">
        <v>569</v>
      </c>
      <c r="G412" s="148" t="s">
        <v>1</v>
      </c>
      <c r="H412" s="192">
        <v>1</v>
      </c>
      <c r="I412" s="192"/>
      <c r="J412" s="192">
        <f>SUM(I412*H412)</f>
        <v>0</v>
      </c>
      <c r="K412" s="149"/>
      <c r="L412" s="30"/>
      <c r="M412" s="150" t="s">
        <v>1</v>
      </c>
      <c r="N412" s="151" t="s">
        <v>35</v>
      </c>
      <c r="O412" s="152">
        <v>0</v>
      </c>
      <c r="P412" s="152">
        <f>O412*H412</f>
        <v>0</v>
      </c>
      <c r="Q412" s="152">
        <v>0</v>
      </c>
      <c r="R412" s="152">
        <f>Q412*H412</f>
        <v>0</v>
      </c>
      <c r="S412" s="152">
        <v>0</v>
      </c>
      <c r="T412" s="153">
        <f>S412*H412</f>
        <v>0</v>
      </c>
      <c r="U412" s="29"/>
      <c r="V412" s="29"/>
      <c r="W412" s="29"/>
      <c r="X412" s="29"/>
      <c r="Y412" s="29"/>
      <c r="Z412" s="29"/>
      <c r="AA412" s="29"/>
      <c r="AB412" s="29"/>
      <c r="AC412" s="29"/>
      <c r="AD412" s="29"/>
      <c r="AE412" s="29"/>
      <c r="AR412" s="154" t="s">
        <v>313</v>
      </c>
      <c r="AT412" s="154" t="s">
        <v>121</v>
      </c>
      <c r="AU412" s="154" t="s">
        <v>79</v>
      </c>
      <c r="AY412" s="17" t="s">
        <v>118</v>
      </c>
      <c r="BE412" s="155">
        <f>IF(N412="základná",J412,0)</f>
        <v>0</v>
      </c>
      <c r="BF412" s="155">
        <f>IF(N412="znížená",J412,0)</f>
        <v>0</v>
      </c>
      <c r="BG412" s="155">
        <f>IF(N412="zákl. prenesená",J412,0)</f>
        <v>0</v>
      </c>
      <c r="BH412" s="155">
        <f>IF(N412="zníž. prenesená",J412,0)</f>
        <v>0</v>
      </c>
      <c r="BI412" s="155">
        <f>IF(N412="nulová",J412,0)</f>
        <v>0</v>
      </c>
      <c r="BJ412" s="17" t="s">
        <v>79</v>
      </c>
      <c r="BK412" s="155">
        <f>ROUND(I412*H412,2)</f>
        <v>0</v>
      </c>
      <c r="BL412" s="17" t="s">
        <v>313</v>
      </c>
      <c r="BM412" s="154" t="s">
        <v>558</v>
      </c>
    </row>
    <row r="413" spans="1:65" s="12" customFormat="1" ht="25.9" customHeight="1" x14ac:dyDescent="0.2">
      <c r="B413" s="134"/>
      <c r="D413" s="135" t="s">
        <v>68</v>
      </c>
      <c r="E413" s="136" t="s">
        <v>559</v>
      </c>
      <c r="F413" s="136" t="s">
        <v>560</v>
      </c>
      <c r="H413" s="189"/>
      <c r="I413" s="189"/>
      <c r="J413" s="190">
        <f>BK413</f>
        <v>0</v>
      </c>
      <c r="L413" s="134"/>
      <c r="M413" s="137"/>
      <c r="N413" s="138"/>
      <c r="O413" s="138"/>
      <c r="P413" s="139">
        <f>P414</f>
        <v>0</v>
      </c>
      <c r="Q413" s="138"/>
      <c r="R413" s="139">
        <f>R414</f>
        <v>0</v>
      </c>
      <c r="S413" s="138"/>
      <c r="T413" s="140">
        <f>T414</f>
        <v>0</v>
      </c>
      <c r="AR413" s="135" t="s">
        <v>450</v>
      </c>
      <c r="AT413" s="141" t="s">
        <v>68</v>
      </c>
      <c r="AU413" s="141" t="s">
        <v>69</v>
      </c>
      <c r="AY413" s="135" t="s">
        <v>118</v>
      </c>
      <c r="BK413" s="142">
        <f>BK414</f>
        <v>0</v>
      </c>
    </row>
    <row r="414" spans="1:65" s="2" customFormat="1" ht="16.5" customHeight="1" x14ac:dyDescent="0.2">
      <c r="A414" s="29"/>
      <c r="B414" s="144"/>
      <c r="C414" s="145" t="s">
        <v>431</v>
      </c>
      <c r="D414" s="145" t="s">
        <v>121</v>
      </c>
      <c r="E414" s="146" t="s">
        <v>561</v>
      </c>
      <c r="F414" s="147" t="s">
        <v>562</v>
      </c>
      <c r="G414" s="148" t="s">
        <v>229</v>
      </c>
      <c r="H414" s="192">
        <v>1</v>
      </c>
      <c r="I414" s="192"/>
      <c r="J414" s="192">
        <f>SUM(I414*H414)</f>
        <v>0</v>
      </c>
      <c r="K414" s="149"/>
      <c r="L414" s="30"/>
      <c r="M414" s="183" t="s">
        <v>1</v>
      </c>
      <c r="N414" s="184" t="s">
        <v>35</v>
      </c>
      <c r="O414" s="185">
        <v>0</v>
      </c>
      <c r="P414" s="185">
        <f>O414*H414</f>
        <v>0</v>
      </c>
      <c r="Q414" s="185">
        <v>0</v>
      </c>
      <c r="R414" s="185">
        <f>Q414*H414</f>
        <v>0</v>
      </c>
      <c r="S414" s="185">
        <v>0</v>
      </c>
      <c r="T414" s="186">
        <f>S414*H414</f>
        <v>0</v>
      </c>
      <c r="U414" s="29"/>
      <c r="V414" s="29"/>
      <c r="W414" s="29"/>
      <c r="X414" s="29"/>
      <c r="Y414" s="29"/>
      <c r="Z414" s="29"/>
      <c r="AA414" s="29"/>
      <c r="AB414" s="29"/>
      <c r="AC414" s="29"/>
      <c r="AD414" s="29"/>
      <c r="AE414" s="29"/>
      <c r="AR414" s="154" t="s">
        <v>125</v>
      </c>
      <c r="AT414" s="154" t="s">
        <v>121</v>
      </c>
      <c r="AU414" s="154" t="s">
        <v>75</v>
      </c>
      <c r="AY414" s="17" t="s">
        <v>118</v>
      </c>
      <c r="BE414" s="155">
        <f>IF(N414="základná",J414,0)</f>
        <v>0</v>
      </c>
      <c r="BF414" s="155">
        <f>IF(N414="znížená",J414,0)</f>
        <v>0</v>
      </c>
      <c r="BG414" s="155">
        <f>IF(N414="zákl. prenesená",J414,0)</f>
        <v>0</v>
      </c>
      <c r="BH414" s="155">
        <f>IF(N414="zníž. prenesená",J414,0)</f>
        <v>0</v>
      </c>
      <c r="BI414" s="155">
        <f>IF(N414="nulová",J414,0)</f>
        <v>0</v>
      </c>
      <c r="BJ414" s="17" t="s">
        <v>79</v>
      </c>
      <c r="BK414" s="155">
        <f>ROUND(I414*H414,2)</f>
        <v>0</v>
      </c>
      <c r="BL414" s="17" t="s">
        <v>125</v>
      </c>
      <c r="BM414" s="154" t="s">
        <v>563</v>
      </c>
    </row>
    <row r="415" spans="1:65" s="2" customFormat="1" ht="6.95" customHeight="1" x14ac:dyDescent="0.2">
      <c r="A415" s="29"/>
      <c r="B415" s="45"/>
      <c r="C415" s="46"/>
      <c r="D415" s="46"/>
      <c r="E415" s="46"/>
      <c r="F415" s="46"/>
      <c r="G415" s="46"/>
      <c r="H415" s="46"/>
      <c r="I415" s="46"/>
      <c r="J415" s="46"/>
      <c r="K415" s="46"/>
      <c r="L415" s="30"/>
      <c r="M415" s="29"/>
      <c r="O415" s="29"/>
      <c r="P415" s="29"/>
      <c r="Q415" s="29"/>
      <c r="R415" s="29"/>
      <c r="S415" s="29"/>
      <c r="T415" s="29"/>
      <c r="U415" s="29"/>
      <c r="V415" s="29"/>
      <c r="W415" s="29"/>
      <c r="X415" s="29"/>
      <c r="Y415" s="29"/>
      <c r="Z415" s="29"/>
      <c r="AA415" s="29"/>
      <c r="AB415" s="29"/>
      <c r="AC415" s="29"/>
      <c r="AD415" s="29"/>
      <c r="AE415" s="29"/>
    </row>
  </sheetData>
  <autoFilter ref="C130:K414" xr:uid="{00000000-0009-0000-0000-000001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201917 - Umiestnenie lávk...</vt:lpstr>
      <vt:lpstr>'201917 - Umiestnenie lávk...'!Názvy_tlače</vt:lpstr>
      <vt:lpstr>'Rekapitulácia stavby'!Názvy_tlače</vt:lpstr>
      <vt:lpstr>'201917 - Umiestnenie lávk...'!Oblasť_tlače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DESKTOP-J50H9RL\Lenovo</dc:creator>
  <cp:lastModifiedBy>Ing. Monika Heregová</cp:lastModifiedBy>
  <dcterms:created xsi:type="dcterms:W3CDTF">2021-09-06T05:19:06Z</dcterms:created>
  <dcterms:modified xsi:type="dcterms:W3CDTF">2021-10-13T12:26:30Z</dcterms:modified>
</cp:coreProperties>
</file>