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Vykaz vymer\"/>
    </mc:Choice>
  </mc:AlternateContent>
  <bookViews>
    <workbookView xWindow="0" yWindow="0" windowWidth="28800" windowHeight="14235" firstSheet="1" activeTab="1"/>
  </bookViews>
  <sheets>
    <sheet name="Rekapitulácia stavby" sheetId="1" state="veryHidden" r:id="rId1"/>
    <sheet name="Objekt 103 - SO 01.03 Spe..." sheetId="2" r:id="rId2"/>
  </sheets>
  <definedNames>
    <definedName name="_xlnm._FilterDatabase" localSheetId="1" hidden="1">'Objekt 103 - SO 01.03 Spe...'!$C$127:$K$327</definedName>
    <definedName name="_xlnm.Print_Titles" localSheetId="1">'Objekt 103 - SO 01.03 Spe...'!$127:$127</definedName>
    <definedName name="_xlnm.Print_Titles" localSheetId="0">'Rekapitulácia stavby'!$92:$92</definedName>
    <definedName name="_xlnm.Print_Area" localSheetId="1">'Objekt 103 - SO 01.03 Spe...'!$C$4:$J$76,'Objekt 103 - SO 01.03 Spe...'!$C$113:$J$327</definedName>
    <definedName name="_xlnm.Print_Area" localSheetId="0">'Rekapitulácia stavby'!$D$4:$AO$76,'Rekapitulácia stavby'!$C$82:$AQ$97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6" i="1" s="1"/>
  <c r="J37" i="2"/>
  <c r="AX96" i="1" s="1"/>
  <c r="BI327" i="2"/>
  <c r="BH327" i="2"/>
  <c r="BG327" i="2"/>
  <c r="BE327" i="2"/>
  <c r="T327" i="2"/>
  <c r="T326" i="2" s="1"/>
  <c r="T325" i="2" s="1"/>
  <c r="R327" i="2"/>
  <c r="R326" i="2" s="1"/>
  <c r="R325" i="2" s="1"/>
  <c r="P327" i="2"/>
  <c r="P326" i="2" s="1"/>
  <c r="P325" i="2" s="1"/>
  <c r="BI324" i="2"/>
  <c r="BH324" i="2"/>
  <c r="BG324" i="2"/>
  <c r="BE324" i="2"/>
  <c r="T324" i="2"/>
  <c r="T323" i="2" s="1"/>
  <c r="R324" i="2"/>
  <c r="R323" i="2" s="1"/>
  <c r="P324" i="2"/>
  <c r="P323" i="2" s="1"/>
  <c r="BI322" i="2"/>
  <c r="BH322" i="2"/>
  <c r="BG322" i="2"/>
  <c r="BE322" i="2"/>
  <c r="T322" i="2"/>
  <c r="R322" i="2"/>
  <c r="P322" i="2"/>
  <c r="BI319" i="2"/>
  <c r="BH319" i="2"/>
  <c r="BG319" i="2"/>
  <c r="BE319" i="2"/>
  <c r="T319" i="2"/>
  <c r="R319" i="2"/>
  <c r="P319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2" i="2"/>
  <c r="BH312" i="2"/>
  <c r="BG312" i="2"/>
  <c r="BE312" i="2"/>
  <c r="T312" i="2"/>
  <c r="R312" i="2"/>
  <c r="P312" i="2"/>
  <c r="BI309" i="2"/>
  <c r="BH309" i="2"/>
  <c r="BG309" i="2"/>
  <c r="BE309" i="2"/>
  <c r="T309" i="2"/>
  <c r="R309" i="2"/>
  <c r="P309" i="2"/>
  <c r="BI306" i="2"/>
  <c r="BH306" i="2"/>
  <c r="BG306" i="2"/>
  <c r="BE306" i="2"/>
  <c r="T306" i="2"/>
  <c r="R306" i="2"/>
  <c r="P306" i="2"/>
  <c r="BI300" i="2"/>
  <c r="BH300" i="2"/>
  <c r="BG300" i="2"/>
  <c r="BE300" i="2"/>
  <c r="T300" i="2"/>
  <c r="R300" i="2"/>
  <c r="P300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6" i="2"/>
  <c r="BH276" i="2"/>
  <c r="BG276" i="2"/>
  <c r="BE276" i="2"/>
  <c r="T276" i="2"/>
  <c r="R276" i="2"/>
  <c r="P276" i="2"/>
  <c r="BI273" i="2"/>
  <c r="BH273" i="2"/>
  <c r="BG273" i="2"/>
  <c r="BE273" i="2"/>
  <c r="T273" i="2"/>
  <c r="R273" i="2"/>
  <c r="P273" i="2"/>
  <c r="BI269" i="2"/>
  <c r="BH269" i="2"/>
  <c r="BG269" i="2"/>
  <c r="BE269" i="2"/>
  <c r="T269" i="2"/>
  <c r="R269" i="2"/>
  <c r="P269" i="2"/>
  <c r="BI266" i="2"/>
  <c r="BH266" i="2"/>
  <c r="BG266" i="2"/>
  <c r="BE266" i="2"/>
  <c r="T266" i="2"/>
  <c r="R266" i="2"/>
  <c r="P266" i="2"/>
  <c r="BI261" i="2"/>
  <c r="BH261" i="2"/>
  <c r="BG261" i="2"/>
  <c r="BE261" i="2"/>
  <c r="T261" i="2"/>
  <c r="R261" i="2"/>
  <c r="P261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0" i="2"/>
  <c r="BH250" i="2"/>
  <c r="BG250" i="2"/>
  <c r="BE250" i="2"/>
  <c r="T250" i="2"/>
  <c r="R250" i="2"/>
  <c r="P250" i="2"/>
  <c r="BI243" i="2"/>
  <c r="BH243" i="2"/>
  <c r="BG243" i="2"/>
  <c r="BE243" i="2"/>
  <c r="T243" i="2"/>
  <c r="R243" i="2"/>
  <c r="P243" i="2"/>
  <c r="BI239" i="2"/>
  <c r="BH239" i="2"/>
  <c r="BG239" i="2"/>
  <c r="BE239" i="2"/>
  <c r="T239" i="2"/>
  <c r="R239" i="2"/>
  <c r="P239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29" i="2"/>
  <c r="BH229" i="2"/>
  <c r="BG229" i="2"/>
  <c r="BE229" i="2"/>
  <c r="T229" i="2"/>
  <c r="R229" i="2"/>
  <c r="P229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20" i="2"/>
  <c r="BH220" i="2"/>
  <c r="BG220" i="2"/>
  <c r="BE220" i="2"/>
  <c r="T220" i="2"/>
  <c r="R220" i="2"/>
  <c r="P220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10" i="2"/>
  <c r="BH210" i="2"/>
  <c r="BG210" i="2"/>
  <c r="BE210" i="2"/>
  <c r="T210" i="2"/>
  <c r="R210" i="2"/>
  <c r="P210" i="2"/>
  <c r="BI207" i="2"/>
  <c r="BH207" i="2"/>
  <c r="BG207" i="2"/>
  <c r="BE207" i="2"/>
  <c r="T207" i="2"/>
  <c r="R207" i="2"/>
  <c r="P207" i="2"/>
  <c r="BI204" i="2"/>
  <c r="BH204" i="2"/>
  <c r="BG204" i="2"/>
  <c r="BE204" i="2"/>
  <c r="T204" i="2"/>
  <c r="R204" i="2"/>
  <c r="P204" i="2"/>
  <c r="BI198" i="2"/>
  <c r="BH198" i="2"/>
  <c r="BG198" i="2"/>
  <c r="BE198" i="2"/>
  <c r="T198" i="2"/>
  <c r="R198" i="2"/>
  <c r="P198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83" i="2"/>
  <c r="BH183" i="2"/>
  <c r="BG183" i="2"/>
  <c r="BE183" i="2"/>
  <c r="T183" i="2"/>
  <c r="R183" i="2"/>
  <c r="P183" i="2"/>
  <c r="BI179" i="2"/>
  <c r="BH179" i="2"/>
  <c r="BG179" i="2"/>
  <c r="BE179" i="2"/>
  <c r="T179" i="2"/>
  <c r="R179" i="2"/>
  <c r="P179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69" i="2"/>
  <c r="BH169" i="2"/>
  <c r="BG169" i="2"/>
  <c r="BE169" i="2"/>
  <c r="T169" i="2"/>
  <c r="R169" i="2"/>
  <c r="P169" i="2"/>
  <c r="BI165" i="2"/>
  <c r="BH165" i="2"/>
  <c r="BG165" i="2"/>
  <c r="BE165" i="2"/>
  <c r="T165" i="2"/>
  <c r="R165" i="2"/>
  <c r="P165" i="2"/>
  <c r="BI162" i="2"/>
  <c r="BH162" i="2"/>
  <c r="BG162" i="2"/>
  <c r="BE162" i="2"/>
  <c r="T162" i="2"/>
  <c r="R162" i="2"/>
  <c r="P162" i="2"/>
  <c r="BI158" i="2"/>
  <c r="BH158" i="2"/>
  <c r="BG158" i="2"/>
  <c r="BE158" i="2"/>
  <c r="T158" i="2"/>
  <c r="R158" i="2"/>
  <c r="P158" i="2"/>
  <c r="BI155" i="2"/>
  <c r="BH155" i="2"/>
  <c r="BG155" i="2"/>
  <c r="BE155" i="2"/>
  <c r="T155" i="2"/>
  <c r="R155" i="2"/>
  <c r="P155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2" i="2"/>
  <c r="BH142" i="2"/>
  <c r="BG142" i="2"/>
  <c r="BE142" i="2"/>
  <c r="T142" i="2"/>
  <c r="R142" i="2"/>
  <c r="P142" i="2"/>
  <c r="BI139" i="2"/>
  <c r="BH139" i="2"/>
  <c r="BG139" i="2"/>
  <c r="BE139" i="2"/>
  <c r="T139" i="2"/>
  <c r="R139" i="2"/>
  <c r="P139" i="2"/>
  <c r="BI136" i="2"/>
  <c r="BH136" i="2"/>
  <c r="BG136" i="2"/>
  <c r="BE136" i="2"/>
  <c r="T136" i="2"/>
  <c r="R136" i="2"/>
  <c r="P136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F122" i="2"/>
  <c r="E120" i="2"/>
  <c r="F91" i="2"/>
  <c r="E89" i="2"/>
  <c r="J26" i="2"/>
  <c r="E26" i="2"/>
  <c r="J94" i="2" s="1"/>
  <c r="J25" i="2"/>
  <c r="J23" i="2"/>
  <c r="E23" i="2"/>
  <c r="J124" i="2"/>
  <c r="J22" i="2"/>
  <c r="J20" i="2"/>
  <c r="E20" i="2"/>
  <c r="F94" i="2" s="1"/>
  <c r="J19" i="2"/>
  <c r="J17" i="2"/>
  <c r="E17" i="2"/>
  <c r="F124" i="2" s="1"/>
  <c r="J16" i="2"/>
  <c r="J122" i="2"/>
  <c r="E7" i="2"/>
  <c r="E85" i="2"/>
  <c r="L90" i="1"/>
  <c r="AM90" i="1"/>
  <c r="AM89" i="1"/>
  <c r="L89" i="1"/>
  <c r="AM87" i="1"/>
  <c r="L87" i="1"/>
  <c r="L85" i="1"/>
  <c r="L84" i="1"/>
  <c r="BK309" i="2"/>
  <c r="BK290" i="2"/>
  <c r="BK286" i="2"/>
  <c r="BK261" i="2"/>
  <c r="BK169" i="2"/>
  <c r="J319" i="2"/>
  <c r="J297" i="2"/>
  <c r="J257" i="2"/>
  <c r="BK151" i="2"/>
  <c r="BK322" i="2"/>
  <c r="BK296" i="2"/>
  <c r="J223" i="2"/>
  <c r="J194" i="2"/>
  <c r="BK297" i="2"/>
  <c r="J286" i="2"/>
  <c r="J232" i="2"/>
  <c r="J285" i="2"/>
  <c r="BK229" i="2"/>
  <c r="BK162" i="2"/>
  <c r="J250" i="2"/>
  <c r="J142" i="2"/>
  <c r="BK223" i="2"/>
  <c r="BK214" i="2"/>
  <c r="BK133" i="2"/>
  <c r="J306" i="2"/>
  <c r="J281" i="2"/>
  <c r="J179" i="2"/>
  <c r="J312" i="2"/>
  <c r="BK254" i="2"/>
  <c r="BK165" i="2"/>
  <c r="J324" i="2"/>
  <c r="J300" i="2"/>
  <c r="BK257" i="2"/>
  <c r="BK142" i="2"/>
  <c r="BK291" i="2"/>
  <c r="J183" i="2"/>
  <c r="BK232" i="2"/>
  <c r="BK266" i="2"/>
  <c r="J148" i="2"/>
  <c r="BK239" i="2"/>
  <c r="BK131" i="2"/>
  <c r="J322" i="2"/>
  <c r="BK295" i="2"/>
  <c r="J280" i="2"/>
  <c r="J207" i="2"/>
  <c r="BK316" i="2"/>
  <c r="J289" i="2"/>
  <c r="J239" i="2"/>
  <c r="J173" i="2"/>
  <c r="BK327" i="2"/>
  <c r="BK312" i="2"/>
  <c r="J290" i="2"/>
  <c r="J273" i="2"/>
  <c r="BK210" i="2"/>
  <c r="J315" i="2"/>
  <c r="J294" i="2"/>
  <c r="BK243" i="2"/>
  <c r="BK155" i="2"/>
  <c r="BK250" i="2"/>
  <c r="BK179" i="2"/>
  <c r="J226" i="2"/>
  <c r="J139" i="2"/>
  <c r="J229" i="2"/>
  <c r="J188" i="2"/>
  <c r="BK173" i="2"/>
  <c r="BK319" i="2"/>
  <c r="BK288" i="2"/>
  <c r="BK273" i="2"/>
  <c r="J165" i="2"/>
  <c r="BK306" i="2"/>
  <c r="J276" i="2"/>
  <c r="BK183" i="2"/>
  <c r="BK132" i="2"/>
  <c r="J309" i="2"/>
  <c r="J291" i="2"/>
  <c r="BK287" i="2"/>
  <c r="J155" i="2"/>
  <c r="J295" i="2"/>
  <c r="J235" i="2"/>
  <c r="BK158" i="2"/>
  <c r="J254" i="2"/>
  <c r="J191" i="2"/>
  <c r="J269" i="2"/>
  <c r="BK220" i="2"/>
  <c r="J131" i="2"/>
  <c r="BK198" i="2"/>
  <c r="J176" i="2"/>
  <c r="J327" i="2"/>
  <c r="BK294" i="2"/>
  <c r="J243" i="2"/>
  <c r="J162" i="2"/>
  <c r="BK285" i="2"/>
  <c r="BK235" i="2"/>
  <c r="BK148" i="2"/>
  <c r="BK324" i="2"/>
  <c r="J288" i="2"/>
  <c r="J214" i="2"/>
  <c r="BK280" i="2"/>
  <c r="J198" i="2"/>
  <c r="J261" i="2"/>
  <c r="BK194" i="2"/>
  <c r="J151" i="2"/>
  <c r="BK217" i="2"/>
  <c r="J133" i="2"/>
  <c r="J204" i="2"/>
  <c r="BK207" i="2"/>
  <c r="BK136" i="2"/>
  <c r="BK315" i="2"/>
  <c r="J287" i="2"/>
  <c r="BK269" i="2"/>
  <c r="BK204" i="2"/>
  <c r="J158" i="2"/>
  <c r="BK300" i="2"/>
  <c r="J266" i="2"/>
  <c r="BK188" i="2"/>
  <c r="BK139" i="2"/>
  <c r="J316" i="2"/>
  <c r="BK289" i="2"/>
  <c r="J220" i="2"/>
  <c r="J136" i="2"/>
  <c r="J296" i="2"/>
  <c r="BK276" i="2"/>
  <c r="BK191" i="2"/>
  <c r="BK281" i="2"/>
  <c r="BK226" i="2"/>
  <c r="J132" i="2"/>
  <c r="BK176" i="2"/>
  <c r="AS95" i="1"/>
  <c r="J210" i="2"/>
  <c r="J217" i="2"/>
  <c r="J169" i="2"/>
  <c r="R130" i="2" l="1"/>
  <c r="R187" i="2"/>
  <c r="BK130" i="2"/>
  <c r="P187" i="2"/>
  <c r="T203" i="2"/>
  <c r="T130" i="2"/>
  <c r="T187" i="2"/>
  <c r="BK279" i="2"/>
  <c r="J279" i="2" s="1"/>
  <c r="J103" i="2" s="1"/>
  <c r="P130" i="2"/>
  <c r="BK203" i="2"/>
  <c r="J203" i="2" s="1"/>
  <c r="J102" i="2" s="1"/>
  <c r="T279" i="2"/>
  <c r="R203" i="2"/>
  <c r="P279" i="2"/>
  <c r="BK187" i="2"/>
  <c r="J187" i="2" s="1"/>
  <c r="J101" i="2" s="1"/>
  <c r="P203" i="2"/>
  <c r="R279" i="2"/>
  <c r="BK323" i="2"/>
  <c r="J323" i="2" s="1"/>
  <c r="J104" i="2" s="1"/>
  <c r="BK326" i="2"/>
  <c r="J326" i="2" s="1"/>
  <c r="J106" i="2" s="1"/>
  <c r="J91" i="2"/>
  <c r="BF131" i="2"/>
  <c r="BF151" i="2"/>
  <c r="BF162" i="2"/>
  <c r="BF179" i="2"/>
  <c r="F93" i="2"/>
  <c r="BF132" i="2"/>
  <c r="BF139" i="2"/>
  <c r="BF169" i="2"/>
  <c r="BF173" i="2"/>
  <c r="BF232" i="2"/>
  <c r="BF254" i="2"/>
  <c r="E116" i="2"/>
  <c r="BF155" i="2"/>
  <c r="BF158" i="2"/>
  <c r="BF165" i="2"/>
  <c r="BF194" i="2"/>
  <c r="BF210" i="2"/>
  <c r="BF226" i="2"/>
  <c r="BF235" i="2"/>
  <c r="BF239" i="2"/>
  <c r="BF257" i="2"/>
  <c r="BF261" i="2"/>
  <c r="J93" i="2"/>
  <c r="BF207" i="2"/>
  <c r="BF214" i="2"/>
  <c r="BF273" i="2"/>
  <c r="BF280" i="2"/>
  <c r="BF286" i="2"/>
  <c r="BF287" i="2"/>
  <c r="F125" i="2"/>
  <c r="BF142" i="2"/>
  <c r="BF223" i="2"/>
  <c r="BF269" i="2"/>
  <c r="BF289" i="2"/>
  <c r="BF294" i="2"/>
  <c r="BF295" i="2"/>
  <c r="BF300" i="2"/>
  <c r="BF312" i="2"/>
  <c r="J125" i="2"/>
  <c r="BF136" i="2"/>
  <c r="BF148" i="2"/>
  <c r="BF183" i="2"/>
  <c r="BF188" i="2"/>
  <c r="BF198" i="2"/>
  <c r="BF204" i="2"/>
  <c r="BF229" i="2"/>
  <c r="BF243" i="2"/>
  <c r="BF250" i="2"/>
  <c r="BF266" i="2"/>
  <c r="BF288" i="2"/>
  <c r="BF290" i="2"/>
  <c r="BF296" i="2"/>
  <c r="BF306" i="2"/>
  <c r="BF315" i="2"/>
  <c r="BF327" i="2"/>
  <c r="BF176" i="2"/>
  <c r="BF220" i="2"/>
  <c r="BF281" i="2"/>
  <c r="BF291" i="2"/>
  <c r="BF309" i="2"/>
  <c r="BF319" i="2"/>
  <c r="BF322" i="2"/>
  <c r="BF133" i="2"/>
  <c r="BF191" i="2"/>
  <c r="BF217" i="2"/>
  <c r="BF276" i="2"/>
  <c r="BF285" i="2"/>
  <c r="BF297" i="2"/>
  <c r="BF316" i="2"/>
  <c r="BF324" i="2"/>
  <c r="F35" i="2"/>
  <c r="AZ96" i="1" s="1"/>
  <c r="AZ95" i="1" s="1"/>
  <c r="AV95" i="1" s="1"/>
  <c r="F38" i="2"/>
  <c r="BC96" i="1" s="1"/>
  <c r="BC95" i="1" s="1"/>
  <c r="AY95" i="1" s="1"/>
  <c r="F37" i="2"/>
  <c r="BB96" i="1" s="1"/>
  <c r="BB95" i="1" s="1"/>
  <c r="BB94" i="1" s="1"/>
  <c r="AX94" i="1" s="1"/>
  <c r="F39" i="2"/>
  <c r="BD96" i="1" s="1"/>
  <c r="BD95" i="1" s="1"/>
  <c r="BD94" i="1" s="1"/>
  <c r="W33" i="1" s="1"/>
  <c r="J35" i="2"/>
  <c r="AV96" i="1" s="1"/>
  <c r="AS94" i="1"/>
  <c r="P129" i="2" l="1"/>
  <c r="P128" i="2"/>
  <c r="AU96" i="1" s="1"/>
  <c r="AU95" i="1" s="1"/>
  <c r="AU94" i="1" s="1"/>
  <c r="BK129" i="2"/>
  <c r="J129" i="2" s="1"/>
  <c r="J99" i="2" s="1"/>
  <c r="T129" i="2"/>
  <c r="T128" i="2" s="1"/>
  <c r="R129" i="2"/>
  <c r="R128" i="2" s="1"/>
  <c r="BK325" i="2"/>
  <c r="J325" i="2" s="1"/>
  <c r="J105" i="2" s="1"/>
  <c r="J130" i="2"/>
  <c r="J100" i="2"/>
  <c r="J36" i="2"/>
  <c r="AW96" i="1" s="1"/>
  <c r="AT96" i="1" s="1"/>
  <c r="AZ94" i="1"/>
  <c r="W29" i="1" s="1"/>
  <c r="AX95" i="1"/>
  <c r="BC94" i="1"/>
  <c r="AY94" i="1" s="1"/>
  <c r="W31" i="1"/>
  <c r="F36" i="2"/>
  <c r="BA96" i="1" s="1"/>
  <c r="BA95" i="1" s="1"/>
  <c r="AW95" i="1" s="1"/>
  <c r="AT95" i="1" s="1"/>
  <c r="BK128" i="2" l="1"/>
  <c r="J128" i="2" s="1"/>
  <c r="J98" i="2" s="1"/>
  <c r="W32" i="1"/>
  <c r="AV94" i="1"/>
  <c r="AK29" i="1" s="1"/>
  <c r="BA94" i="1"/>
  <c r="AW94" i="1" s="1"/>
  <c r="AK30" i="1" s="1"/>
  <c r="J32" i="2" l="1"/>
  <c r="AG96" i="1"/>
  <c r="AG95" i="1" s="1"/>
  <c r="AG94" i="1" s="1"/>
  <c r="AT94" i="1"/>
  <c r="W30" i="1"/>
  <c r="AK26" i="1" l="1"/>
  <c r="AK35" i="1" s="1"/>
  <c r="AN94" i="1"/>
  <c r="AN95" i="1"/>
  <c r="J41" i="2"/>
  <c r="AN96" i="1"/>
</calcChain>
</file>

<file path=xl/sharedStrings.xml><?xml version="1.0" encoding="utf-8"?>
<sst xmlns="http://schemas.openxmlformats.org/spreadsheetml/2006/main" count="2356" uniqueCount="413">
  <si>
    <t>Export Komplet</t>
  </si>
  <si>
    <t/>
  </si>
  <si>
    <t>2.0</t>
  </si>
  <si>
    <t>False</t>
  </si>
  <si>
    <t>{d3edc244-c7bb-4104-b4ab-bfde3ef5908d}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</si>
  <si>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</si>
  <si>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</si>
  <si>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</si>
  <si>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</si>
  <si>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</si>
  <si>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</si>
  <si>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</si>
  <si>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IMPORT</t>
  </si>
  <si>
    <t>Stavba:</t>
  </si>
  <si>
    <t>201917 - Umiestnenie lávky pre cyklistov a peších na Hornom rybníku v lokalite Kamenný mlyn</t>
  </si>
  <si>
    <t>JKSO:</t>
  </si>
  <si>
    <t>KS:</t>
  </si>
  <si>
    <t>Miesto:</t>
  </si>
  <si>
    <t xml:space="preserve"> </t>
  </si>
  <si>
    <t>Dátum:</t>
  </si>
  <si>
    <t>29. 8. 2021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</si>
  <si>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</si>
  <si>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</si>
  <si>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</si>
  <si>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</si>
  <si>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</si>
  <si>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</si>
  <si>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</si>
  <si>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</si>
  <si>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</si>
  <si>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</si>
  <si>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</si>
  <si>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</si>
  <si>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</si>
  <si>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</si>
  <si>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</si>
  <si>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</si>
  <si>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</si>
  <si>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</si>
  <si>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</si>
  <si>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</si>
  <si>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</si>
  <si>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</si>
  <si>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</si>
  <si>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</si>
  <si>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</si>
  <si>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</si>
  <si>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</si>
  <si>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</si>
  <si>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</si>
  <si>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</si>
  <si>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</si>
  <si>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</si>
  <si>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</si>
  <si>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</si>
  <si>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</si>
  <si>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</si>
  <si>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</si>
  <si>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</si>
  <si>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</si>
  <si>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</si>
  <si>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</si>
  <si>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</si>
  <si>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</si>
  <si>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</si>
  <si>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</si>
  <si>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</si>
  <si>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</si>
  <si>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</si>
  <si>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</si>
  <si>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</si>
  <si>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</si>
  <si>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201917</t>
  </si>
  <si>
    <t>Umiestnenie lávk...</t>
  </si>
  <si>
    <t>STA</t>
  </si>
  <si>
    <t>1</t>
  </si>
  <si>
    <t>{cd32032f-2047-4e10-bf38-6125cf18b10f}</t>
  </si>
  <si>
    <t>/</t>
  </si>
  <si>
    <t>Objekt 103</t>
  </si>
  <si>
    <t xml:space="preserve">SO 01.03 Spevnené plochy, cyklotrasa a chodníky </t>
  </si>
  <si>
    <t>Časť</t>
  </si>
  <si>
    <t>2</t>
  </si>
  <si>
    <t>{1b962cda-2ebf-47f6-ad56-f74d11132e64}</t>
  </si>
  <si>
    <t>KRYCÍ LIST ROZPOČTU</t>
  </si>
  <si>
    <t>Objekt:</t>
  </si>
  <si>
    <t>201917 - Umiestnenie lávk...</t>
  </si>
  <si>
    <t>Časť:</t>
  </si>
  <si>
    <t xml:space="preserve">Objekt 103 - SO 01.03 Spevnené plochy, cyklotrasa a chodníky 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</si>
  <si>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</si>
  <si>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</si>
  <si>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</si>
  <si>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</si>
  <si>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</si>
  <si>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</si>
  <si>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</si>
  <si>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</si>
  <si>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5 - Komunikácie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</si>
  <si>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</si>
  <si>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</si>
  <si>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</si>
  <si>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783 - Dokončovacie práce - nátery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</si>
  <si>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</si>
  <si>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</si>
  <si>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</si>
  <si>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</si>
  <si>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</si>
  <si>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</si>
  <si>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</si>
  <si>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</si>
  <si>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</si>
  <si>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</si>
  <si>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</si>
  <si>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</si>
  <si>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</si>
  <si>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</si>
  <si>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</si>
  <si>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</si>
  <si>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</si>
  <si>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113152120</t>
  </si>
  <si>
    <t>Frézovanie asf. podkladu alebo krytu bez prek., plochy do 500 m2, pruh š. do 0,5 m, hr. 40 mm  0,102 t</t>
  </si>
  <si>
    <t>m2</t>
  </si>
  <si>
    <t>4</t>
  </si>
  <si>
    <t>113152130a</t>
  </si>
  <si>
    <t>Frézovanie asf. podkladu alebo krytu bez prek., plochy do 500 m2, pruh š. do 0,5 m, hr. 60 mm  0,152 t</t>
  </si>
  <si>
    <t>3</t>
  </si>
  <si>
    <t>121101112</t>
  </si>
  <si>
    <t>Odstránenie ornice s premiestn. na hromady, so zložením na vzdialenosť do 100 m a do 1000 m3</t>
  </si>
  <si>
    <t>m3</t>
  </si>
  <si>
    <t>6</t>
  </si>
  <si>
    <t>VV</t>
  </si>
  <si>
    <t xml:space="preserve">265,00 "odhumusovanie"   </t>
  </si>
  <si>
    <t>Súčet</t>
  </si>
  <si>
    <t>122202201</t>
  </si>
  <si>
    <t>Odkopávka a prekopávka nezapažená pre cesty, v hornine 3 do 100 m3</t>
  </si>
  <si>
    <t>8</t>
  </si>
  <si>
    <t xml:space="preserve">105,00 "výkop"   </t>
  </si>
  <si>
    <t>5</t>
  </si>
  <si>
    <t>162301111</t>
  </si>
  <si>
    <t>Vodorovné premiestnenie výkopku po nespevnenej ceste z horniny tr.1-4, do 100 m3 na vzdialenosť nad 50 do 500 m</t>
  </si>
  <si>
    <t>10</t>
  </si>
  <si>
    <t xml:space="preserve">105,00-55,00 "výkop do dosypávky krajníc"   </t>
  </si>
  <si>
    <t>162501112</t>
  </si>
  <si>
    <t>Vodorovné premiestnenie výkopku po nespevnenej ceste z horniny tr.1-4, do 100 m3 na vzdialenosť do 3000 m</t>
  </si>
  <si>
    <t>12</t>
  </si>
  <si>
    <t xml:space="preserve">110,00 "potreba zeminy do dosypávky krajníc"   </t>
  </si>
  <si>
    <t xml:space="preserve">-(105,00-55,00) "výkop - násyp""   </t>
  </si>
  <si>
    <t xml:space="preserve">90,00 "odvoz vyfukanej zeminy"   </t>
  </si>
  <si>
    <t xml:space="preserve">Súčet   </t>
  </si>
  <si>
    <t>7</t>
  </si>
  <si>
    <t>162501113</t>
  </si>
  <si>
    <t>Vodorovné premiestnenie výkopku po nespevnenej ceste z horniny tr.1-4, do 100 m3, príplatok k cene za každých ďalšich a začatých 1000 m</t>
  </si>
  <si>
    <t>14</t>
  </si>
  <si>
    <t xml:space="preserve">415,00*2   </t>
  </si>
  <si>
    <t>167101101</t>
  </si>
  <si>
    <t>Nakladanie neuľahnutého výkopku z hornín tr.1-4 do 100 m3</t>
  </si>
  <si>
    <t>16</t>
  </si>
  <si>
    <t>9</t>
  </si>
  <si>
    <t>171101103</t>
  </si>
  <si>
    <t>Uloženie sypaniny do násypu  súdržnej horniny s mierou zhutnenia nad 96 do 100 % podľa Proctor-Standard</t>
  </si>
  <si>
    <t>18</t>
  </si>
  <si>
    <t xml:space="preserve">55,00 "násyp"   </t>
  </si>
  <si>
    <t>171201202</t>
  </si>
  <si>
    <t>Uloženie sypaniny na skládky nad 100 do 1000 m3</t>
  </si>
  <si>
    <t>11</t>
  </si>
  <si>
    <t>171209001a</t>
  </si>
  <si>
    <t>Poplatok za skladovanie - asfalt</t>
  </si>
  <si>
    <t>t</t>
  </si>
  <si>
    <t>22</t>
  </si>
  <si>
    <t xml:space="preserve">29,07+31,60 "asfalt z frezovania"   </t>
  </si>
  <si>
    <t>171209002c</t>
  </si>
  <si>
    <t>Poplatok za skladovanie - zeminy</t>
  </si>
  <si>
    <t>24</t>
  </si>
  <si>
    <t xml:space="preserve">265,00*1,80 "odhumusovanie"   </t>
  </si>
  <si>
    <t xml:space="preserve">90,00*1,80 " vyfukaná zemina"   </t>
  </si>
  <si>
    <t>13</t>
  </si>
  <si>
    <t>M</t>
  </si>
  <si>
    <t>581211002</t>
  </si>
  <si>
    <t>Zemina - nákup</t>
  </si>
  <si>
    <t>26</t>
  </si>
  <si>
    <t xml:space="preserve">-(105,00-55,00)"výkop - násyp""   </t>
  </si>
  <si>
    <t>581211005</t>
  </si>
  <si>
    <t>Vzdušný rýľ</t>
  </si>
  <si>
    <t>hod</t>
  </si>
  <si>
    <t>28</t>
  </si>
  <si>
    <t xml:space="preserve">6,00*10,00 "6 hodín x 10 stromov"   </t>
  </si>
  <si>
    <t>15</t>
  </si>
  <si>
    <t>581211009</t>
  </si>
  <si>
    <t>30</t>
  </si>
  <si>
    <t>65</t>
  </si>
  <si>
    <t>581211009R</t>
  </si>
  <si>
    <t>1590004027</t>
  </si>
  <si>
    <t>181101102</t>
  </si>
  <si>
    <t>Úprava pláne v zárezoch v hornine 1-4 so zhutnením</t>
  </si>
  <si>
    <t>32</t>
  </si>
  <si>
    <t xml:space="preserve">600,00 "chodník - dlažba"   </t>
  </si>
  <si>
    <t xml:space="preserve">1120,00 " chodník - asfalt 2. časť"   </t>
  </si>
  <si>
    <t xml:space="preserve">Zakladanie   </t>
  </si>
  <si>
    <t>17</t>
  </si>
  <si>
    <t>289971211</t>
  </si>
  <si>
    <t>Zhotovenie vrstvy z geotextílie na upravenom povrchu sklon do 1 : 5 , šírky od 0 do 3 m</t>
  </si>
  <si>
    <t>34</t>
  </si>
  <si>
    <t xml:space="preserve">1000,00 "geotextília v nespevnenej krajnici"   </t>
  </si>
  <si>
    <t>693110004300</t>
  </si>
  <si>
    <t>Geotextília polypropylénová , F-20, 100g/m2, netkaná separačno-filtračná geotextília</t>
  </si>
  <si>
    <t>36</t>
  </si>
  <si>
    <t xml:space="preserve">1000,00*1,02   </t>
  </si>
  <si>
    <t>19</t>
  </si>
  <si>
    <t>289971410</t>
  </si>
  <si>
    <t>Uloženie oc.sieti</t>
  </si>
  <si>
    <t>38</t>
  </si>
  <si>
    <t xml:space="preserve">122,00 "komunikácia - asfalt - Bus Exist.Plocha"   </t>
  </si>
  <si>
    <t xml:space="preserve">75,00 "komunikácia - asfalt NOVA BUS ZASTAVKA"   </t>
  </si>
  <si>
    <t>313490000800</t>
  </si>
  <si>
    <t>Výstužná oceľová dvojzákrutová sieť</t>
  </si>
  <si>
    <t>40</t>
  </si>
  <si>
    <t>P</t>
  </si>
  <si>
    <t>Poznámka k položke:_x000D_
Cena neobsahuje kotviaci materiál pri inštalácii siete.</t>
  </si>
  <si>
    <t xml:space="preserve">122,00*1,05 "komunikácia - asfalt - Bus Exist.Plocha"   </t>
  </si>
  <si>
    <t xml:space="preserve">75,00*1,05 "komunikácia - asfalt NOVA BUS ZASTAVKA"   </t>
  </si>
  <si>
    <t xml:space="preserve">Komunikácie   </t>
  </si>
  <si>
    <t>21</t>
  </si>
  <si>
    <t>564851111</t>
  </si>
  <si>
    <t>Podklad zo štrkodrviny s rozprestretím a zhutnením, po zhutnení hr. 150 mm</t>
  </si>
  <si>
    <t>42</t>
  </si>
  <si>
    <t xml:space="preserve">120,00/0,15 "chodník - dlažba"   </t>
  </si>
  <si>
    <t>564861113</t>
  </si>
  <si>
    <t>Podklad zo štrkodrviny s rozprestretím a zhutnením, po zhutnení hr. 220 mm</t>
  </si>
  <si>
    <t>44</t>
  </si>
  <si>
    <t xml:space="preserve">85,00 "komunikácia - asfalt"   </t>
  </si>
  <si>
    <t>23</t>
  </si>
  <si>
    <t>564871111</t>
  </si>
  <si>
    <t>Podklad zo štrkodrviny s rozprestretím a zhutnením, po zhutnení hr. 250 mm</t>
  </si>
  <si>
    <t>46</t>
  </si>
  <si>
    <t>567114211</t>
  </si>
  <si>
    <t>Podklad z podkladového betónu PB II tr. C 16/20 hr. 100 mm</t>
  </si>
  <si>
    <t>48</t>
  </si>
  <si>
    <t xml:space="preserve">405,00 " chodník - asfalt 1. časť"   </t>
  </si>
  <si>
    <t>25</t>
  </si>
  <si>
    <t>567122114</t>
  </si>
  <si>
    <t>Podklad z kameniva stmeleného cementom s rozprestretím a zhutnením, CBGM C 8/10 (C 6/8), po zhutnení hr. 150 mm</t>
  </si>
  <si>
    <t>50</t>
  </si>
  <si>
    <t xml:space="preserve">670,00 "chodník - dlažba"   </t>
  </si>
  <si>
    <t>567124215</t>
  </si>
  <si>
    <t>Podklad z podkladového betónu PB II tr. C 16/20 hr. 150 mm</t>
  </si>
  <si>
    <t>52</t>
  </si>
  <si>
    <t xml:space="preserve">5,00/0,15 "komunikácia - asfalt dorábka pri obrubníku 15 cm (10-20)"   </t>
  </si>
  <si>
    <t>27</t>
  </si>
  <si>
    <t>567132113a</t>
  </si>
  <si>
    <t>Podklad z kameniva stmeleného cementom s rozprestretím a zhutnením, CBGM C 12/15, po zhutnení hr. 180 mm</t>
  </si>
  <si>
    <t>54</t>
  </si>
  <si>
    <t>567132115a</t>
  </si>
  <si>
    <t>Podklad z kameniva stmeleného cementom s rozprestretím a zhutnením, CBGM C 12/15, po zhutnení hr. 200 mm</t>
  </si>
  <si>
    <t>56</t>
  </si>
  <si>
    <t>29</t>
  </si>
  <si>
    <t>569831111</t>
  </si>
  <si>
    <t>Spevnenie krajníc alebo komun. pre peších s rozpr. a zhutnením, štrkodrvinou hr. 100 mm</t>
  </si>
  <si>
    <t>58</t>
  </si>
  <si>
    <t xml:space="preserve">100,00/0,10 "chodník - dlažba"   </t>
  </si>
  <si>
    <t>569903311</t>
  </si>
  <si>
    <t>Zhotovenie zemných krajníc z hornín akejkoľvek triedy so zhutnením</t>
  </si>
  <si>
    <t>60</t>
  </si>
  <si>
    <t xml:space="preserve">110,00 "chodník "   </t>
  </si>
  <si>
    <t>31</t>
  </si>
  <si>
    <t>573111111</t>
  </si>
  <si>
    <t>Postrek asfaltový infiltračný s posypom kamenivom z asfaltu cestného v množstve 0,60 kg/m2</t>
  </si>
  <si>
    <t>62</t>
  </si>
  <si>
    <t>573111112</t>
  </si>
  <si>
    <t>Postrek asfaltový infiltračný s posypom kamenivom z asfaltu cestného v množstve 1,00 kg/m2</t>
  </si>
  <si>
    <t>64</t>
  </si>
  <si>
    <t xml:space="preserve">1060,00 " chodník - asfalt 2. časť"   </t>
  </si>
  <si>
    <t>33</t>
  </si>
  <si>
    <t>573211108</t>
  </si>
  <si>
    <t>Postrek asfaltový spojovací bez posypu kamenivom z asfaltu cestného v množstve 0,50 kg/m2</t>
  </si>
  <si>
    <t>66</t>
  </si>
  <si>
    <t xml:space="preserve">285,00+195,00 "komunikácia - asfalt - Bus Exist.Plocha"   </t>
  </si>
  <si>
    <t>577134111</t>
  </si>
  <si>
    <t>Asfaltový betón vrstva obrusná AC 8 O v pruhu š. do 3 m z nemodifik. asfaltu tr. II, po zhutnení hr. 40 mm</t>
  </si>
  <si>
    <t>68</t>
  </si>
  <si>
    <t>35</t>
  </si>
  <si>
    <t>577134211</t>
  </si>
  <si>
    <t>Asfaltový betón vrstva obrusná AC 11 O v pruhu š. do 3 m z nemodifik. asfaltu tr. I, po zhutnení hr. 40 mm</t>
  </si>
  <si>
    <t>70</t>
  </si>
  <si>
    <t xml:space="preserve">285,00 "komunikácia - asfalt - Bus Exist.Plocha"   </t>
  </si>
  <si>
    <t>577144211</t>
  </si>
  <si>
    <t>Asfaltový betón vrstva obrusná AC 11 O v pruhu š. do 3 m z nemodifik. asfaltu tr. I, po zhutnení hr. 50 mm</t>
  </si>
  <si>
    <t>72</t>
  </si>
  <si>
    <t>37</t>
  </si>
  <si>
    <t>577144331</t>
  </si>
  <si>
    <t>Asfaltový betón vrstva obrusná alebo ložná AC 16 v pruhu š. do 3 m z nemodifik. asfaltu tr. II, po zhutnení hr. 50 mm</t>
  </si>
  <si>
    <t>74</t>
  </si>
  <si>
    <t xml:space="preserve">125,00 "komunikácia - asfalt"   </t>
  </si>
  <si>
    <t>577154311</t>
  </si>
  <si>
    <t>Asfaltový betón vrstva obrusná alebo ložná AC 16 v pruhu š. do 3 m z nemodifik. asfaltu tr. I, po zhutnení hr. 60 mm</t>
  </si>
  <si>
    <t>76</t>
  </si>
  <si>
    <t xml:space="preserve">195,00 "komunikácia - asfalt - Bus Exist.Plocha"   </t>
  </si>
  <si>
    <t>39</t>
  </si>
  <si>
    <t>577164411</t>
  </si>
  <si>
    <t>Asfaltový betón vrstva ložná AC 22 L v pruhu š. do 3 m z nemodifik. asfaltu tr. I, po zhutnení hr. 70 mm</t>
  </si>
  <si>
    <t>78</t>
  </si>
  <si>
    <t>596911144</t>
  </si>
  <si>
    <t>Kladenie betónovej zámkovej dlažby komunikácií pre peších hr. 60 mm pre peších nad 300 m2 so zriadením lôžka z kameniva hr. 30 mm</t>
  </si>
  <si>
    <t>80</t>
  </si>
  <si>
    <t>41</t>
  </si>
  <si>
    <t>5922913200R</t>
  </si>
  <si>
    <t>Zamková dlažba  sivá hrúbky  6 cm</t>
  </si>
  <si>
    <t>82</t>
  </si>
  <si>
    <t xml:space="preserve">670,00*1,02   </t>
  </si>
  <si>
    <t xml:space="preserve">Ostatné konštrukcie a práce-búranie   </t>
  </si>
  <si>
    <t>911131111</t>
  </si>
  <si>
    <t>Osadenie a montáž cestného zábradlia oceľového s oceľovými stĺpikmi</t>
  </si>
  <si>
    <t>m</t>
  </si>
  <si>
    <t>84</t>
  </si>
  <si>
    <t>43</t>
  </si>
  <si>
    <t>5530000000</t>
  </si>
  <si>
    <t>Oceľové konštrukcie - kilogramová cena</t>
  </si>
  <si>
    <t>kg</t>
  </si>
  <si>
    <t>86</t>
  </si>
  <si>
    <t xml:space="preserve">3,625*1,8*13,00 "stĺpky"   </t>
  </si>
  <si>
    <t xml:space="preserve">3,625*25,00*2"madlá"   </t>
  </si>
  <si>
    <t>914001111</t>
  </si>
  <si>
    <t>Osadenie a montáž cestnej zvislej dopravnej značky na stľpik, stľp,konzolu alebo objekt</t>
  </si>
  <si>
    <t>ks</t>
  </si>
  <si>
    <t>88</t>
  </si>
  <si>
    <t>45</t>
  </si>
  <si>
    <t>4044633102</t>
  </si>
  <si>
    <t>Stĺpky k dopravným značkam )</t>
  </si>
  <si>
    <t>90</t>
  </si>
  <si>
    <t>4044633101</t>
  </si>
  <si>
    <t>Dopravné značky štandarné )</t>
  </si>
  <si>
    <t>92</t>
  </si>
  <si>
    <t>47</t>
  </si>
  <si>
    <t>914001113</t>
  </si>
  <si>
    <t>Osadenie a montáž cestnej zvislej dopravnej značky dočasnej s odstránením )</t>
  </si>
  <si>
    <t>94</t>
  </si>
  <si>
    <t>4044578000</t>
  </si>
  <si>
    <t>Dopravné značky prenosné (dočasné)</t>
  </si>
  <si>
    <t>kus</t>
  </si>
  <si>
    <t>96</t>
  </si>
  <si>
    <t>49</t>
  </si>
  <si>
    <t>915701111</t>
  </si>
  <si>
    <t>Zhotovenie vodorov. značenia z náter. hmôt hr. 2, 5až 3 mm</t>
  </si>
  <si>
    <t>98</t>
  </si>
  <si>
    <t>915721512</t>
  </si>
  <si>
    <t>Vodorovné dopravné značenie termoplastom prechodov pre chodcov, šípky, symboly a pod., biela retroreflexná(nevidiaci)</t>
  </si>
  <si>
    <t>100</t>
  </si>
  <si>
    <t xml:space="preserve">48,00 "prvky pre nevidiacich - striekany studeny plast "   </t>
  </si>
  <si>
    <t>51</t>
  </si>
  <si>
    <t>915910002</t>
  </si>
  <si>
    <t>Bezpečnostný farebný povrch vozoviek červený pre podklad betónový</t>
  </si>
  <si>
    <t>102</t>
  </si>
  <si>
    <t>915910003</t>
  </si>
  <si>
    <t>Bezpečnostný farebný povrch vozoviek zelený pre podklad asfaltový</t>
  </si>
  <si>
    <t>104</t>
  </si>
  <si>
    <t>53</t>
  </si>
  <si>
    <t>916561112</t>
  </si>
  <si>
    <t>Osadenie záhonového alebo parkového obrubníka betón., do lôžka z bet. pros. tr. C 16/20 s bočnou oporou</t>
  </si>
  <si>
    <t>106</t>
  </si>
  <si>
    <t>5922924500</t>
  </si>
  <si>
    <t>Obrubník parkový 100x20x5 cm farba sivá</t>
  </si>
  <si>
    <t>108</t>
  </si>
  <si>
    <t xml:space="preserve">38,00*1,01   </t>
  </si>
  <si>
    <t>55</t>
  </si>
  <si>
    <t>917862112</t>
  </si>
  <si>
    <t>Osadenie chodník. obrubníka betónového stojatého do lôžka z betónu prosteho tr. C 16/20 s bočnou oporou</t>
  </si>
  <si>
    <t>110</t>
  </si>
  <si>
    <t xml:space="preserve">242,00 "skosený"   </t>
  </si>
  <si>
    <t xml:space="preserve">27,00 "bez skosenia"   </t>
  </si>
  <si>
    <t xml:space="preserve">93,00 "odvodňovací "   </t>
  </si>
  <si>
    <t xml:space="preserve">1060,00 "kovový"   </t>
  </si>
  <si>
    <t>5921745000</t>
  </si>
  <si>
    <t>Obrubník betónový cestný so skosením 1-15 100x15x26</t>
  </si>
  <si>
    <t>112</t>
  </si>
  <si>
    <t xml:space="preserve">242,00*1,01   </t>
  </si>
  <si>
    <t>57</t>
  </si>
  <si>
    <t>5921745000.1</t>
  </si>
  <si>
    <t>Obrubník betónový cestný bez skosenia 1-15 100x15x26</t>
  </si>
  <si>
    <t>114</t>
  </si>
  <si>
    <t xml:space="preserve">27,00*1,01   </t>
  </si>
  <si>
    <t>592270110600</t>
  </si>
  <si>
    <t>Odvodnovaci obrubnik, v bet. Lozku C 20/25, XF3, S-1</t>
  </si>
  <si>
    <t>116</t>
  </si>
  <si>
    <t xml:space="preserve">93,00*1,01 "odvodnovaci obrubnik, v bet. Lozku C 20/25, XF3, S-1"   </t>
  </si>
  <si>
    <t>59</t>
  </si>
  <si>
    <t>1547100001a</t>
  </si>
  <si>
    <t>Kovový obrubník - oceľ hr.5 mm,</t>
  </si>
  <si>
    <t>118</t>
  </si>
  <si>
    <t>979082213</t>
  </si>
  <si>
    <t>Vodorovná doprava sutiny so zložením a hrubým urovnaním na vzdialenosť do 1 km</t>
  </si>
  <si>
    <t>120</t>
  </si>
  <si>
    <t xml:space="preserve">18,666+19,152 "asfalt z frezovania"   </t>
  </si>
  <si>
    <t>61</t>
  </si>
  <si>
    <t>979082219</t>
  </si>
  <si>
    <t>Príplatok k cene za každý ďalší aj začatý 1 km nad 1 km</t>
  </si>
  <si>
    <t>122</t>
  </si>
  <si>
    <t xml:space="preserve">37,818*14   </t>
  </si>
  <si>
    <t>979087212</t>
  </si>
  <si>
    <t>Nakladanie na dopravné prostriedky pre vodorovnú dopravu sutiny</t>
  </si>
  <si>
    <t>124</t>
  </si>
  <si>
    <t>99</t>
  </si>
  <si>
    <t xml:space="preserve">Presun hmôt HSV   </t>
  </si>
  <si>
    <t>63</t>
  </si>
  <si>
    <t>998222011</t>
  </si>
  <si>
    <t>Presun hmôt pre pozemné komunikácie s krytom z kameniva (8222, 8225) akejkoľvek dĺžky objektu</t>
  </si>
  <si>
    <t>126</t>
  </si>
  <si>
    <t>PSV</t>
  </si>
  <si>
    <t xml:space="preserve">Práce a dodávky PSV   </t>
  </si>
  <si>
    <t>783</t>
  </si>
  <si>
    <t xml:space="preserve">Dokončovacie práce - nátery   </t>
  </si>
  <si>
    <t>783122510R</t>
  </si>
  <si>
    <t>Nátery oceľ.konštr. syntetické na vzduchu schnúce farby šedej ťažkých "A" dvojnás. 1x s emailovaním</t>
  </si>
  <si>
    <t>128</t>
  </si>
  <si>
    <t>Zákonný poplatok obci - bitumenové zmesi, uholný decht, dechtové výrobky (17 03), ostatné NEPODLIEHA ZDANENIU</t>
  </si>
  <si>
    <t>Zákonný poplatok obci - zemina 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</si>
</sst>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2" fontId="0" fillId="0" borderId="0" xfId="0" applyNumberFormat="1" applyFont="1" applyAlignment="1">
      <alignment vertical="center"/>
    </xf>
    <xf numFmtId="2" fontId="22" fillId="0" borderId="0" xfId="0" applyNumberFormat="1" applyFont="1" applyAlignment="1"/>
    <xf numFmtId="2" fontId="8" fillId="0" borderId="0" xfId="0" applyNumberFormat="1" applyFont="1" applyAlignment="1"/>
    <xf numFmtId="2" fontId="6" fillId="0" borderId="0" xfId="0" applyNumberFormat="1" applyFont="1" applyAlignment="1"/>
    <xf numFmtId="2" fontId="7" fillId="0" borderId="0" xfId="0" applyNumberFormat="1" applyFont="1" applyAlignment="1"/>
    <xf numFmtId="2" fontId="20" fillId="0" borderId="22" xfId="0" applyNumberFormat="1" applyFont="1" applyBorder="1" applyAlignment="1" applyProtection="1">
      <alignment vertical="center"/>
      <protection locked="0"/>
    </xf>
    <xf numFmtId="2" fontId="9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2" fontId="34" fillId="0" borderId="22" xfId="0" applyNumberFormat="1" applyFont="1" applyBorder="1" applyAlignment="1" applyProtection="1">
      <alignment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93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5" customHeight="1">
      <c r="B4" s="19"/>
      <c r="D4" s="20" t="s">
        <v>8</v>
      </c>
      <c r="AR4" s="19"/>
      <c r="AS4" s="21" t="s">
        <v>9</v>
      </c>
      <c r="BS4" s="16" t="s">
        <v>10</v>
      </c>
    </row>
    <row r="5" spans="1:74" s="1" customFormat="1" ht="12" customHeight="1">
      <c r="B5" s="19"/>
      <c r="D5" s="22" t="s">
        <v>11</v>
      </c>
      <c r="K5" s="225" t="s">
        <v>12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R5" s="19"/>
      <c r="BS5" s="16" t="s">
        <v>6</v>
      </c>
    </row>
    <row r="6" spans="1:74" s="1" customFormat="1" ht="36.950000000000003" customHeight="1">
      <c r="B6" s="19"/>
      <c r="D6" s="24" t="s">
        <v>13</v>
      </c>
      <c r="K6" s="226" t="s">
        <v>14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R6" s="19"/>
      <c r="BS6" s="16" t="s">
        <v>6</v>
      </c>
    </row>
    <row r="7" spans="1:74" s="1" customFormat="1" ht="12" customHeight="1">
      <c r="B7" s="19"/>
      <c r="D7" s="25" t="s">
        <v>15</v>
      </c>
      <c r="K7" s="23" t="s">
        <v>1</v>
      </c>
      <c r="AK7" s="25" t="s">
        <v>16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17</v>
      </c>
      <c r="K8" s="23" t="s">
        <v>18</v>
      </c>
      <c r="AK8" s="25" t="s">
        <v>19</v>
      </c>
      <c r="AN8" s="23" t="s">
        <v>20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21</v>
      </c>
      <c r="AK10" s="25" t="s">
        <v>22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18</v>
      </c>
      <c r="AK11" s="25" t="s">
        <v>23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24</v>
      </c>
      <c r="AK13" s="25" t="s">
        <v>22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18</v>
      </c>
      <c r="AK14" s="25" t="s">
        <v>23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25</v>
      </c>
      <c r="AK16" s="25" t="s">
        <v>22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18</v>
      </c>
      <c r="AK17" s="25" t="s">
        <v>23</v>
      </c>
      <c r="AN17" s="23" t="s">
        <v>1</v>
      </c>
      <c r="AR17" s="19"/>
      <c r="BS17" s="16" t="s">
        <v>26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27</v>
      </c>
      <c r="AK19" s="25" t="s">
        <v>22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18</v>
      </c>
      <c r="AK20" s="25" t="s">
        <v>23</v>
      </c>
      <c r="AN20" s="23" t="s">
        <v>1</v>
      </c>
      <c r="AR20" s="19"/>
      <c r="BS20" s="16" t="s">
        <v>26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28</v>
      </c>
      <c r="AR22" s="19"/>
    </row>
    <row r="23" spans="1:71" s="1" customFormat="1" ht="16.5" customHeight="1">
      <c r="B23" s="19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29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28">
        <f>ROUND(AG94,2)</f>
        <v>0</v>
      </c>
      <c r="AL26" s="229"/>
      <c r="AM26" s="229"/>
      <c r="AN26" s="229"/>
      <c r="AO26" s="229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30" t="s">
        <v>30</v>
      </c>
      <c r="M28" s="230"/>
      <c r="N28" s="230"/>
      <c r="O28" s="230"/>
      <c r="P28" s="230"/>
      <c r="Q28" s="28"/>
      <c r="R28" s="28"/>
      <c r="S28" s="28"/>
      <c r="T28" s="28"/>
      <c r="U28" s="28"/>
      <c r="V28" s="28"/>
      <c r="W28" s="230" t="s">
        <v>31</v>
      </c>
      <c r="X28" s="230"/>
      <c r="Y28" s="230"/>
      <c r="Z28" s="230"/>
      <c r="AA28" s="230"/>
      <c r="AB28" s="230"/>
      <c r="AC28" s="230"/>
      <c r="AD28" s="230"/>
      <c r="AE28" s="230"/>
      <c r="AF28" s="28"/>
      <c r="AG28" s="28"/>
      <c r="AH28" s="28"/>
      <c r="AI28" s="28"/>
      <c r="AJ28" s="28"/>
      <c r="AK28" s="230" t="s">
        <v>32</v>
      </c>
      <c r="AL28" s="230"/>
      <c r="AM28" s="230"/>
      <c r="AN28" s="230"/>
      <c r="AO28" s="230"/>
      <c r="AP28" s="28"/>
      <c r="AQ28" s="28"/>
      <c r="AR28" s="29"/>
      <c r="BE28" s="28"/>
    </row>
    <row r="29" spans="1:71" s="3" customFormat="1" ht="14.45" customHeight="1">
      <c r="B29" s="33"/>
      <c r="D29" s="25" t="s">
        <v>33</v>
      </c>
      <c r="F29" s="34" t="s">
        <v>34</v>
      </c>
      <c r="L29" s="220">
        <v>0.2</v>
      </c>
      <c r="M29" s="219"/>
      <c r="N29" s="219"/>
      <c r="O29" s="219"/>
      <c r="P29" s="219"/>
      <c r="W29" s="218">
        <f>ROUND(AZ94, 2)</f>
        <v>0</v>
      </c>
      <c r="X29" s="219"/>
      <c r="Y29" s="219"/>
      <c r="Z29" s="219"/>
      <c r="AA29" s="219"/>
      <c r="AB29" s="219"/>
      <c r="AC29" s="219"/>
      <c r="AD29" s="219"/>
      <c r="AE29" s="219"/>
      <c r="AK29" s="218">
        <f>ROUND(AV94, 2)</f>
        <v>0</v>
      </c>
      <c r="AL29" s="219"/>
      <c r="AM29" s="219"/>
      <c r="AN29" s="219"/>
      <c r="AO29" s="219"/>
      <c r="AR29" s="33"/>
    </row>
    <row r="30" spans="1:71" s="3" customFormat="1" ht="14.45" customHeight="1">
      <c r="B30" s="33"/>
      <c r="F30" s="34" t="s">
        <v>35</v>
      </c>
      <c r="L30" s="220">
        <v>0.2</v>
      </c>
      <c r="M30" s="219"/>
      <c r="N30" s="219"/>
      <c r="O30" s="219"/>
      <c r="P30" s="219"/>
      <c r="W30" s="218">
        <f>ROUND(BA94, 2)</f>
        <v>0</v>
      </c>
      <c r="X30" s="219"/>
      <c r="Y30" s="219"/>
      <c r="Z30" s="219"/>
      <c r="AA30" s="219"/>
      <c r="AB30" s="219"/>
      <c r="AC30" s="219"/>
      <c r="AD30" s="219"/>
      <c r="AE30" s="219"/>
      <c r="AK30" s="218">
        <f>ROUND(AW94, 2)</f>
        <v>0</v>
      </c>
      <c r="AL30" s="219"/>
      <c r="AM30" s="219"/>
      <c r="AN30" s="219"/>
      <c r="AO30" s="219"/>
      <c r="AR30" s="33"/>
    </row>
    <row r="31" spans="1:71" s="3" customFormat="1" ht="14.45" hidden="1" customHeight="1">
      <c r="B31" s="33"/>
      <c r="F31" s="25" t="s">
        <v>36</v>
      </c>
      <c r="L31" s="220">
        <v>0.2</v>
      </c>
      <c r="M31" s="219"/>
      <c r="N31" s="219"/>
      <c r="O31" s="219"/>
      <c r="P31" s="219"/>
      <c r="W31" s="218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18">
        <v>0</v>
      </c>
      <c r="AL31" s="219"/>
      <c r="AM31" s="219"/>
      <c r="AN31" s="219"/>
      <c r="AO31" s="219"/>
      <c r="AR31" s="33"/>
    </row>
    <row r="32" spans="1:71" s="3" customFormat="1" ht="14.45" hidden="1" customHeight="1">
      <c r="B32" s="33"/>
      <c r="F32" s="25" t="s">
        <v>37</v>
      </c>
      <c r="L32" s="220">
        <v>0.2</v>
      </c>
      <c r="M32" s="219"/>
      <c r="N32" s="219"/>
      <c r="O32" s="219"/>
      <c r="P32" s="219"/>
      <c r="W32" s="218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18">
        <v>0</v>
      </c>
      <c r="AL32" s="219"/>
      <c r="AM32" s="219"/>
      <c r="AN32" s="219"/>
      <c r="AO32" s="219"/>
      <c r="AR32" s="33"/>
    </row>
    <row r="33" spans="1:57" s="3" customFormat="1" ht="14.45" hidden="1" customHeight="1">
      <c r="B33" s="33"/>
      <c r="F33" s="34" t="s">
        <v>38</v>
      </c>
      <c r="L33" s="220">
        <v>0</v>
      </c>
      <c r="M33" s="219"/>
      <c r="N33" s="219"/>
      <c r="O33" s="219"/>
      <c r="P33" s="219"/>
      <c r="W33" s="218">
        <f>ROUND(BD94, 2)</f>
        <v>0</v>
      </c>
      <c r="X33" s="219"/>
      <c r="Y33" s="219"/>
      <c r="Z33" s="219"/>
      <c r="AA33" s="219"/>
      <c r="AB33" s="219"/>
      <c r="AC33" s="219"/>
      <c r="AD33" s="219"/>
      <c r="AE33" s="219"/>
      <c r="AK33" s="218">
        <v>0</v>
      </c>
      <c r="AL33" s="219"/>
      <c r="AM33" s="219"/>
      <c r="AN33" s="219"/>
      <c r="AO33" s="219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5"/>
      <c r="D35" s="36" t="s">
        <v>39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40</v>
      </c>
      <c r="U35" s="37"/>
      <c r="V35" s="37"/>
      <c r="W35" s="37"/>
      <c r="X35" s="221" t="s">
        <v>41</v>
      </c>
      <c r="Y35" s="222"/>
      <c r="Z35" s="222"/>
      <c r="AA35" s="222"/>
      <c r="AB35" s="222"/>
      <c r="AC35" s="37"/>
      <c r="AD35" s="37"/>
      <c r="AE35" s="37"/>
      <c r="AF35" s="37"/>
      <c r="AG35" s="37"/>
      <c r="AH35" s="37"/>
      <c r="AI35" s="37"/>
      <c r="AJ35" s="37"/>
      <c r="AK35" s="223">
        <f>SUM(AK26:AK33)</f>
        <v>0</v>
      </c>
      <c r="AL35" s="222"/>
      <c r="AM35" s="222"/>
      <c r="AN35" s="222"/>
      <c r="AO35" s="224"/>
      <c r="AP35" s="35"/>
      <c r="AQ35" s="35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9"/>
      <c r="D49" s="40" t="s">
        <v>42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43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2" t="s">
        <v>44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2" t="s">
        <v>45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2" t="s">
        <v>44</v>
      </c>
      <c r="AI60" s="31"/>
      <c r="AJ60" s="31"/>
      <c r="AK60" s="31"/>
      <c r="AL60" s="31"/>
      <c r="AM60" s="42" t="s">
        <v>45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40" t="s">
        <v>46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47</v>
      </c>
      <c r="AI64" s="43"/>
      <c r="AJ64" s="43"/>
      <c r="AK64" s="43"/>
      <c r="AL64" s="43"/>
      <c r="AM64" s="43"/>
      <c r="AN64" s="43"/>
      <c r="AO64" s="43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2" t="s">
        <v>44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2" t="s">
        <v>45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2" t="s">
        <v>44</v>
      </c>
      <c r="AI75" s="31"/>
      <c r="AJ75" s="31"/>
      <c r="AK75" s="31"/>
      <c r="AL75" s="31"/>
      <c r="AM75" s="42" t="s">
        <v>45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9"/>
      <c r="BE77" s="28"/>
    </row>
    <row r="81" spans="1:91" s="2" customFormat="1" ht="6.95" customHeight="1">
      <c r="A81" s="28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9"/>
      <c r="BE81" s="28"/>
    </row>
    <row r="82" spans="1:91" s="2" customFormat="1" ht="24.95" customHeight="1">
      <c r="A82" s="28"/>
      <c r="B82" s="29"/>
      <c r="C82" s="20" t="s">
        <v>48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8"/>
      <c r="C84" s="25" t="s">
        <v>11</v>
      </c>
      <c r="L84" s="4" t="str">
        <f>K5</f>
        <v>IMPORT</v>
      </c>
      <c r="AR84" s="48"/>
    </row>
    <row r="85" spans="1:91" s="5" customFormat="1" ht="36.950000000000003" customHeight="1">
      <c r="B85" s="49"/>
      <c r="C85" s="50" t="s">
        <v>13</v>
      </c>
      <c r="L85" s="209" t="str">
        <f>K6</f>
        <v>201917 - Umiestnenie lávky pre cyklistov a peších na Hornom rybníku v lokalite Kamenný mlyn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49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17</v>
      </c>
      <c r="D87" s="28"/>
      <c r="E87" s="28"/>
      <c r="F87" s="28"/>
      <c r="G87" s="28"/>
      <c r="H87" s="28"/>
      <c r="I87" s="28"/>
      <c r="J87" s="28"/>
      <c r="K87" s="28"/>
      <c r="L87" s="51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19</v>
      </c>
      <c r="AJ87" s="28"/>
      <c r="AK87" s="28"/>
      <c r="AL87" s="28"/>
      <c r="AM87" s="211" t="str">
        <f>IF(AN8= "","",AN8)</f>
        <v>29. 8. 2021</v>
      </c>
      <c r="AN87" s="211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21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25</v>
      </c>
      <c r="AJ89" s="28"/>
      <c r="AK89" s="28"/>
      <c r="AL89" s="28"/>
      <c r="AM89" s="212" t="str">
        <f>IF(E17="","",E17)</f>
        <v xml:space="preserve"> </v>
      </c>
      <c r="AN89" s="213"/>
      <c r="AO89" s="213"/>
      <c r="AP89" s="213"/>
      <c r="AQ89" s="28"/>
      <c r="AR89" s="29"/>
      <c r="AS89" s="214" t="s">
        <v>49</v>
      </c>
      <c r="AT89" s="21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8"/>
    </row>
    <row r="90" spans="1:91" s="2" customFormat="1" ht="15.2" customHeight="1">
      <c r="A90" s="28"/>
      <c r="B90" s="29"/>
      <c r="C90" s="25" t="s">
        <v>24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27</v>
      </c>
      <c r="AJ90" s="28"/>
      <c r="AK90" s="28"/>
      <c r="AL90" s="28"/>
      <c r="AM90" s="212" t="str">
        <f>IF(E20="","",E20)</f>
        <v xml:space="preserve"> </v>
      </c>
      <c r="AN90" s="213"/>
      <c r="AO90" s="213"/>
      <c r="AP90" s="213"/>
      <c r="AQ90" s="28"/>
      <c r="AR90" s="29"/>
      <c r="AS90" s="216"/>
      <c r="AT90" s="21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6"/>
      <c r="AT91" s="21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8"/>
    </row>
    <row r="92" spans="1:91" s="2" customFormat="1" ht="29.25" customHeight="1">
      <c r="A92" s="28"/>
      <c r="B92" s="29"/>
      <c r="C92" s="200" t="s">
        <v>50</v>
      </c>
      <c r="D92" s="201"/>
      <c r="E92" s="201"/>
      <c r="F92" s="201"/>
      <c r="G92" s="201"/>
      <c r="H92" s="57"/>
      <c r="I92" s="202" t="s">
        <v>51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52</v>
      </c>
      <c r="AH92" s="201"/>
      <c r="AI92" s="201"/>
      <c r="AJ92" s="201"/>
      <c r="AK92" s="201"/>
      <c r="AL92" s="201"/>
      <c r="AM92" s="201"/>
      <c r="AN92" s="202" t="s">
        <v>53</v>
      </c>
      <c r="AO92" s="201"/>
      <c r="AP92" s="204"/>
      <c r="AQ92" s="58" t="s">
        <v>54</v>
      </c>
      <c r="AR92" s="29"/>
      <c r="AS92" s="59" t="s">
        <v>55</v>
      </c>
      <c r="AT92" s="60" t="s">
        <v>56</v>
      </c>
      <c r="AU92" s="60" t="s">
        <v>57</v>
      </c>
      <c r="AV92" s="60" t="s">
        <v>58</v>
      </c>
      <c r="AW92" s="60" t="s">
        <v>59</v>
      </c>
      <c r="AX92" s="60" t="s">
        <v>60</v>
      </c>
      <c r="AY92" s="60" t="s">
        <v>61</v>
      </c>
      <c r="AZ92" s="60" t="s">
        <v>62</v>
      </c>
      <c r="BA92" s="60" t="s">
        <v>63</v>
      </c>
      <c r="BB92" s="60" t="s">
        <v>64</v>
      </c>
      <c r="BC92" s="60" t="s">
        <v>65</v>
      </c>
      <c r="BD92" s="61" t="s">
        <v>66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8"/>
    </row>
    <row r="94" spans="1:91" s="6" customFormat="1" ht="32.450000000000003" customHeight="1">
      <c r="B94" s="65"/>
      <c r="C94" s="66" t="s">
        <v>67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8">
        <f>ROUND(AG95,2)</f>
        <v>0</v>
      </c>
      <c r="AH94" s="198"/>
      <c r="AI94" s="198"/>
      <c r="AJ94" s="198"/>
      <c r="AK94" s="198"/>
      <c r="AL94" s="198"/>
      <c r="AM94" s="198"/>
      <c r="AN94" s="199">
        <f>SUM(AG94,AT94)</f>
        <v>0</v>
      </c>
      <c r="AO94" s="199"/>
      <c r="AP94" s="199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 t="shared" ref="AZ94:BD95" si="0">ROUND(AZ95,2)</f>
        <v>0</v>
      </c>
      <c r="BA94" s="71">
        <f t="shared" si="0"/>
        <v>0</v>
      </c>
      <c r="BB94" s="71">
        <f t="shared" si="0"/>
        <v>0</v>
      </c>
      <c r="BC94" s="71">
        <f t="shared" si="0"/>
        <v>0</v>
      </c>
      <c r="BD94" s="73">
        <f t="shared" si="0"/>
        <v>0</v>
      </c>
      <c r="BS94" s="74" t="s">
        <v>68</v>
      </c>
      <c r="BT94" s="74" t="s">
        <v>69</v>
      </c>
      <c r="BU94" s="75" t="s">
        <v>70</v>
      </c>
      <c r="BV94" s="74" t="s">
        <v>12</v>
      </c>
      <c r="BW94" s="74" t="s">
        <v>4</v>
      </c>
      <c r="BX94" s="74" t="s">
        <v>71</v>
      </c>
      <c r="CL94" s="74" t="s">
        <v>1</v>
      </c>
    </row>
    <row r="95" spans="1:91" s="7" customFormat="1" ht="16.5" customHeight="1">
      <c r="B95" s="76"/>
      <c r="C95" s="77"/>
      <c r="D95" s="208" t="s">
        <v>72</v>
      </c>
      <c r="E95" s="208"/>
      <c r="F95" s="208"/>
      <c r="G95" s="208"/>
      <c r="H95" s="208"/>
      <c r="I95" s="78"/>
      <c r="J95" s="208" t="s">
        <v>73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7">
        <f>ROUND(AG96,2)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79" t="s">
        <v>74</v>
      </c>
      <c r="AR95" s="76"/>
      <c r="AS95" s="80">
        <f>ROUND(AS96,2)</f>
        <v>0</v>
      </c>
      <c r="AT95" s="81">
        <f>ROUND(SUM(AV95:AW95),2)</f>
        <v>0</v>
      </c>
      <c r="AU95" s="82">
        <f>ROUND(AU96,5)</f>
        <v>0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 t="shared" si="0"/>
        <v>0</v>
      </c>
      <c r="BA95" s="81">
        <f t="shared" si="0"/>
        <v>0</v>
      </c>
      <c r="BB95" s="81">
        <f t="shared" si="0"/>
        <v>0</v>
      </c>
      <c r="BC95" s="81">
        <f t="shared" si="0"/>
        <v>0</v>
      </c>
      <c r="BD95" s="83">
        <f t="shared" si="0"/>
        <v>0</v>
      </c>
      <c r="BS95" s="84" t="s">
        <v>68</v>
      </c>
      <c r="BT95" s="84" t="s">
        <v>75</v>
      </c>
      <c r="BU95" s="84" t="s">
        <v>70</v>
      </c>
      <c r="BV95" s="84" t="s">
        <v>12</v>
      </c>
      <c r="BW95" s="84" t="s">
        <v>76</v>
      </c>
      <c r="BX95" s="84" t="s">
        <v>4</v>
      </c>
      <c r="CL95" s="84" t="s">
        <v>1</v>
      </c>
      <c r="CM95" s="84" t="s">
        <v>69</v>
      </c>
    </row>
    <row r="96" spans="1:91" s="4" customFormat="1" ht="23.25" customHeight="1">
      <c r="A96" s="85" t="s">
        <v>77</v>
      </c>
      <c r="B96" s="48"/>
      <c r="C96" s="10"/>
      <c r="D96" s="10"/>
      <c r="E96" s="197" t="s">
        <v>78</v>
      </c>
      <c r="F96" s="197"/>
      <c r="G96" s="197"/>
      <c r="H96" s="197"/>
      <c r="I96" s="197"/>
      <c r="J96" s="10"/>
      <c r="K96" s="197" t="s">
        <v>79</v>
      </c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5">
        <f>'Objekt 103 - SO 01.03 Spe...'!J32</f>
        <v>0</v>
      </c>
      <c r="AH96" s="196"/>
      <c r="AI96" s="196"/>
      <c r="AJ96" s="196"/>
      <c r="AK96" s="196"/>
      <c r="AL96" s="196"/>
      <c r="AM96" s="196"/>
      <c r="AN96" s="195">
        <f>SUM(AG96,AT96)</f>
        <v>0</v>
      </c>
      <c r="AO96" s="196"/>
      <c r="AP96" s="196"/>
      <c r="AQ96" s="86" t="s">
        <v>80</v>
      </c>
      <c r="AR96" s="48"/>
      <c r="AS96" s="87">
        <v>0</v>
      </c>
      <c r="AT96" s="88">
        <f>ROUND(SUM(AV96:AW96),2)</f>
        <v>0</v>
      </c>
      <c r="AU96" s="89">
        <f>'Objekt 103 - SO 01.03 Spe...'!P128</f>
        <v>0</v>
      </c>
      <c r="AV96" s="88">
        <f>'Objekt 103 - SO 01.03 Spe...'!J35</f>
        <v>0</v>
      </c>
      <c r="AW96" s="88">
        <f>'Objekt 103 - SO 01.03 Spe...'!J36</f>
        <v>0</v>
      </c>
      <c r="AX96" s="88">
        <f>'Objekt 103 - SO 01.03 Spe...'!J37</f>
        <v>0</v>
      </c>
      <c r="AY96" s="88">
        <f>'Objekt 103 - SO 01.03 Spe...'!J38</f>
        <v>0</v>
      </c>
      <c r="AZ96" s="88">
        <f>'Objekt 103 - SO 01.03 Spe...'!F35</f>
        <v>0</v>
      </c>
      <c r="BA96" s="88">
        <f>'Objekt 103 - SO 01.03 Spe...'!F36</f>
        <v>0</v>
      </c>
      <c r="BB96" s="88">
        <f>'Objekt 103 - SO 01.03 Spe...'!F37</f>
        <v>0</v>
      </c>
      <c r="BC96" s="88">
        <f>'Objekt 103 - SO 01.03 Spe...'!F38</f>
        <v>0</v>
      </c>
      <c r="BD96" s="90">
        <f>'Objekt 103 - SO 01.03 Spe...'!F39</f>
        <v>0</v>
      </c>
      <c r="BT96" s="23" t="s">
        <v>81</v>
      </c>
      <c r="BV96" s="23" t="s">
        <v>12</v>
      </c>
      <c r="BW96" s="23" t="s">
        <v>82</v>
      </c>
      <c r="BX96" s="23" t="s">
        <v>76</v>
      </c>
      <c r="CL96" s="23" t="s">
        <v>1</v>
      </c>
    </row>
    <row r="97" spans="1:57" s="2" customFormat="1" ht="30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5" customHeight="1">
      <c r="A98" s="28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6" location="'Objekt 103 - SO 01.03 Sp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28"/>
  <sheetViews>
    <sheetView showGridLines="0" tabSelected="1" topLeftCell="A259" workbookViewId="0">
      <selection activeCell="W321" sqref="W32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6" t="s">
        <v>82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s="1" customFormat="1" ht="24.95" customHeight="1">
      <c r="B4" s="19"/>
      <c r="D4" s="20" t="s">
        <v>83</v>
      </c>
      <c r="L4" s="19"/>
      <c r="M4" s="92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26.25" customHeight="1">
      <c r="B7" s="19"/>
      <c r="E7" s="232" t="str">
        <f>'Rekapitulácia stavby'!K6</f>
        <v>201917 - Umiestnenie lávky pre cyklistov a peších na Hornom rybníku v lokalite Kamenný mlyn</v>
      </c>
      <c r="F7" s="233"/>
      <c r="G7" s="233"/>
      <c r="H7" s="233"/>
      <c r="L7" s="19"/>
    </row>
    <row r="8" spans="1:46" s="1" customFormat="1" ht="12" customHeight="1">
      <c r="B8" s="19"/>
      <c r="D8" s="25" t="s">
        <v>84</v>
      </c>
      <c r="L8" s="19"/>
    </row>
    <row r="9" spans="1:46" s="2" customFormat="1" ht="16.5" customHeight="1">
      <c r="A9" s="28"/>
      <c r="B9" s="29"/>
      <c r="C9" s="28"/>
      <c r="D9" s="28"/>
      <c r="E9" s="232" t="s">
        <v>85</v>
      </c>
      <c r="F9" s="231"/>
      <c r="G9" s="231"/>
      <c r="H9" s="231"/>
      <c r="I9" s="28"/>
      <c r="J9" s="28"/>
      <c r="K9" s="28"/>
      <c r="L9" s="3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86</v>
      </c>
      <c r="E10" s="28"/>
      <c r="F10" s="28"/>
      <c r="G10" s="28"/>
      <c r="H10" s="28"/>
      <c r="I10" s="28"/>
      <c r="J10" s="28"/>
      <c r="K10" s="28"/>
      <c r="L10" s="3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30" customHeight="1">
      <c r="A11" s="28"/>
      <c r="B11" s="29"/>
      <c r="C11" s="28"/>
      <c r="D11" s="28"/>
      <c r="E11" s="209" t="s">
        <v>87</v>
      </c>
      <c r="F11" s="231"/>
      <c r="G11" s="231"/>
      <c r="H11" s="231"/>
      <c r="I11" s="28"/>
      <c r="J11" s="28"/>
      <c r="K11" s="28"/>
      <c r="L11" s="3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15</v>
      </c>
      <c r="E13" s="28"/>
      <c r="F13" s="23" t="s">
        <v>1</v>
      </c>
      <c r="G13" s="28"/>
      <c r="H13" s="28"/>
      <c r="I13" s="25" t="s">
        <v>16</v>
      </c>
      <c r="J13" s="23" t="s">
        <v>1</v>
      </c>
      <c r="K13" s="28"/>
      <c r="L13" s="3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17</v>
      </c>
      <c r="E14" s="28"/>
      <c r="F14" s="23" t="s">
        <v>18</v>
      </c>
      <c r="G14" s="28"/>
      <c r="H14" s="28"/>
      <c r="I14" s="25" t="s">
        <v>19</v>
      </c>
      <c r="J14" s="52"/>
      <c r="K14" s="28"/>
      <c r="L14" s="3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21</v>
      </c>
      <c r="E16" s="28"/>
      <c r="F16" s="28"/>
      <c r="G16" s="28"/>
      <c r="H16" s="28"/>
      <c r="I16" s="25" t="s">
        <v>22</v>
      </c>
      <c r="J16" s="23" t="str">
        <f>IF('Rekapitulácia stavby'!AN10="","",'Rekapitulácia stavby'!AN10)</f>
        <v/>
      </c>
      <c r="K16" s="28"/>
      <c r="L16" s="3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52" s="2" customFormat="1" ht="18" customHeight="1">
      <c r="A17" s="28"/>
      <c r="B17" s="29"/>
      <c r="C17" s="28"/>
      <c r="D17" s="28"/>
      <c r="E17" s="23" t="str">
        <f>IF('Rekapitulácia stavby'!E11="","",'Rekapitulácia stavby'!E11)</f>
        <v xml:space="preserve"> </v>
      </c>
      <c r="F17" s="28"/>
      <c r="G17" s="28"/>
      <c r="H17" s="28"/>
      <c r="I17" s="25" t="s">
        <v>23</v>
      </c>
      <c r="J17" s="23" t="str">
        <f>IF('Rekapitulácia stavby'!AN11="","",'Rekapitulácia stavby'!AN11)</f>
        <v/>
      </c>
      <c r="K17" s="28"/>
      <c r="L17" s="3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52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52" s="2" customFormat="1" ht="12" customHeight="1">
      <c r="A19" s="28"/>
      <c r="B19" s="29"/>
      <c r="C19" s="28"/>
      <c r="D19" s="25" t="s">
        <v>24</v>
      </c>
      <c r="E19" s="28"/>
      <c r="F19" s="28"/>
      <c r="G19" s="28"/>
      <c r="H19" s="28"/>
      <c r="I19" s="25" t="s">
        <v>22</v>
      </c>
      <c r="J19" s="23" t="str">
        <f>'Rekapitulácia stavby'!AN13</f>
        <v/>
      </c>
      <c r="K19" s="28"/>
      <c r="L19" s="3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52" s="2" customFormat="1" ht="18" customHeight="1">
      <c r="A20" s="28"/>
      <c r="B20" s="29"/>
      <c r="C20" s="28"/>
      <c r="D20" s="28"/>
      <c r="E20" s="225" t="str">
        <f>'Rekapitulácia stavby'!E14</f>
        <v xml:space="preserve"> </v>
      </c>
      <c r="F20" s="225"/>
      <c r="G20" s="225"/>
      <c r="H20" s="225"/>
      <c r="I20" s="25" t="s">
        <v>23</v>
      </c>
      <c r="J20" s="23" t="str">
        <f>'Rekapitulácia stavby'!AN14</f>
        <v/>
      </c>
      <c r="K20" s="28"/>
      <c r="L20" s="3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52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52" s="2" customFormat="1" ht="12" customHeight="1">
      <c r="A22" s="28"/>
      <c r="B22" s="29"/>
      <c r="C22" s="28"/>
      <c r="D22" s="25" t="s">
        <v>25</v>
      </c>
      <c r="E22" s="28"/>
      <c r="F22" s="28"/>
      <c r="G22" s="28"/>
      <c r="H22" s="28"/>
      <c r="I22" s="25" t="s">
        <v>22</v>
      </c>
      <c r="J22" s="23" t="str">
        <f>IF('Rekapitulácia stavby'!AN16="","",'Rekapitulácia stavby'!AN16)</f>
        <v/>
      </c>
      <c r="K22" s="28"/>
      <c r="L22" s="3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52" s="2" customFormat="1" ht="18" customHeight="1">
      <c r="A23" s="28"/>
      <c r="B23" s="29"/>
      <c r="C23" s="28"/>
      <c r="D23" s="28"/>
      <c r="E23" s="23" t="str">
        <f>IF('Rekapitulácia stavby'!E17="","",'Rekapitulácia stavby'!E17)</f>
        <v xml:space="preserve"> </v>
      </c>
      <c r="F23" s="28"/>
      <c r="G23" s="28"/>
      <c r="H23" s="28"/>
      <c r="I23" s="25" t="s">
        <v>23</v>
      </c>
      <c r="J23" s="23" t="str">
        <f>IF('Rekapitulácia stavby'!AN17="","",'Rekapitulácia stavby'!AN17)</f>
        <v/>
      </c>
      <c r="K23" s="28"/>
      <c r="L23" s="3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52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52" s="2" customFormat="1" ht="12" customHeight="1">
      <c r="A25" s="28"/>
      <c r="B25" s="29"/>
      <c r="C25" s="28"/>
      <c r="D25" s="25" t="s">
        <v>27</v>
      </c>
      <c r="E25" s="28"/>
      <c r="F25" s="28"/>
      <c r="G25" s="28"/>
      <c r="H25" s="28"/>
      <c r="I25" s="25" t="s">
        <v>22</v>
      </c>
      <c r="J25" s="23" t="str">
        <f>IF('Rekapitulácia stavby'!AN19="","",'Rekapitulácia stavby'!AN19)</f>
        <v/>
      </c>
      <c r="K25" s="28"/>
      <c r="L25" s="3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52" s="2" customFormat="1" ht="18" customHeight="1">
      <c r="A26" s="28"/>
      <c r="B26" s="29"/>
      <c r="C26" s="28"/>
      <c r="D26" s="28"/>
      <c r="E26" s="23" t="str">
        <f>IF('Rekapitulácia stavby'!E20="","",'Rekapitulácia stavby'!E20)</f>
        <v xml:space="preserve"> </v>
      </c>
      <c r="F26" s="28"/>
      <c r="G26" s="28"/>
      <c r="H26" s="28"/>
      <c r="I26" s="25" t="s">
        <v>23</v>
      </c>
      <c r="J26" s="23" t="str">
        <f>IF('Rekapitulácia stavby'!AN20="","",'Rekapitulácia stavby'!AN20)</f>
        <v/>
      </c>
      <c r="K26" s="28"/>
      <c r="L26" s="3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52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9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52" s="2" customFormat="1" ht="12" customHeight="1">
      <c r="A28" s="28"/>
      <c r="B28" s="29"/>
      <c r="C28" s="28"/>
      <c r="D28" s="25" t="s">
        <v>28</v>
      </c>
      <c r="E28" s="28"/>
      <c r="F28" s="28"/>
      <c r="G28" s="28"/>
      <c r="H28" s="28"/>
      <c r="I28" s="28"/>
      <c r="J28" s="28"/>
      <c r="K28" s="28"/>
      <c r="L28" s="3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52" s="8" customFormat="1" ht="16.5" customHeight="1">
      <c r="A29" s="93"/>
      <c r="B29" s="94"/>
      <c r="C29" s="93"/>
      <c r="D29" s="93"/>
      <c r="E29" s="227" t="s">
        <v>1</v>
      </c>
      <c r="F29" s="227"/>
      <c r="G29" s="227"/>
      <c r="H29" s="227"/>
      <c r="I29" s="93"/>
      <c r="J29" s="93"/>
      <c r="K29" s="93"/>
      <c r="L29" s="95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</row>
    <row r="30" spans="1:52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97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</row>
    <row r="31" spans="1:52" s="2" customFormat="1" ht="6.95" customHeight="1">
      <c r="A31" s="28"/>
      <c r="B31" s="29"/>
      <c r="C31" s="28"/>
      <c r="D31" s="63"/>
      <c r="E31" s="63"/>
      <c r="F31" s="63"/>
      <c r="G31" s="63"/>
      <c r="H31" s="63"/>
      <c r="I31" s="63"/>
      <c r="J31" s="63"/>
      <c r="K31" s="63"/>
      <c r="L31" s="3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52" s="2" customFormat="1" ht="25.35" customHeight="1">
      <c r="A32" s="28"/>
      <c r="B32" s="29"/>
      <c r="C32" s="28"/>
      <c r="D32" s="99" t="s">
        <v>29</v>
      </c>
      <c r="E32" s="28"/>
      <c r="F32" s="28"/>
      <c r="G32" s="28"/>
      <c r="H32" s="28"/>
      <c r="I32" s="28"/>
      <c r="J32" s="68">
        <f>ROUND(J128, 2)</f>
        <v>0</v>
      </c>
      <c r="K32" s="28"/>
      <c r="L32" s="3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52" s="2" customFormat="1" ht="6.95" customHeight="1">
      <c r="A33" s="28"/>
      <c r="B33" s="29"/>
      <c r="C33" s="28"/>
      <c r="D33" s="63"/>
      <c r="E33" s="63"/>
      <c r="F33" s="63"/>
      <c r="G33" s="63"/>
      <c r="H33" s="63"/>
      <c r="I33" s="63"/>
      <c r="J33" s="63"/>
      <c r="K33" s="63"/>
      <c r="L33" s="97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</row>
    <row r="34" spans="1:52" s="2" customFormat="1" ht="14.45" customHeight="1">
      <c r="A34" s="28"/>
      <c r="B34" s="29"/>
      <c r="C34" s="28"/>
      <c r="D34" s="28"/>
      <c r="E34" s="28"/>
      <c r="F34" s="32" t="s">
        <v>31</v>
      </c>
      <c r="G34" s="28"/>
      <c r="H34" s="28"/>
      <c r="I34" s="32" t="s">
        <v>30</v>
      </c>
      <c r="J34" s="32" t="s">
        <v>32</v>
      </c>
      <c r="K34" s="28"/>
      <c r="L34" s="3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52" s="2" customFormat="1" ht="14.45" customHeight="1">
      <c r="A35" s="28"/>
      <c r="B35" s="29"/>
      <c r="C35" s="28"/>
      <c r="D35" s="100" t="s">
        <v>33</v>
      </c>
      <c r="E35" s="34" t="s">
        <v>34</v>
      </c>
      <c r="F35" s="101">
        <f>ROUND((SUM(BE128:BE327)),  2)</f>
        <v>0</v>
      </c>
      <c r="G35" s="98"/>
      <c r="H35" s="98"/>
      <c r="I35" s="102">
        <v>0.2</v>
      </c>
      <c r="J35" s="101">
        <f>ROUND(((SUM(BE128:BE327))*I35),  2)</f>
        <v>0</v>
      </c>
      <c r="K35" s="28"/>
      <c r="L35" s="3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52" s="2" customFormat="1" ht="14.45" customHeight="1">
      <c r="A36" s="28"/>
      <c r="B36" s="29"/>
      <c r="C36" s="28"/>
      <c r="D36" s="28"/>
      <c r="E36" s="34" t="s">
        <v>35</v>
      </c>
      <c r="F36" s="103">
        <f>ROUND((SUM(BF128:BF327)),  2)</f>
        <v>0</v>
      </c>
      <c r="G36" s="28"/>
      <c r="H36" s="28"/>
      <c r="I36" s="104">
        <v>0.2</v>
      </c>
      <c r="J36" s="103">
        <f>ROUND(((SUM(BF128:BF327))*I36),  2)</f>
        <v>0</v>
      </c>
      <c r="K36" s="28"/>
      <c r="L36" s="3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52" s="2" customFormat="1" ht="14.45" hidden="1" customHeight="1">
      <c r="A37" s="28"/>
      <c r="B37" s="29"/>
      <c r="C37" s="28"/>
      <c r="D37" s="28"/>
      <c r="E37" s="25" t="s">
        <v>36</v>
      </c>
      <c r="F37" s="103">
        <f>ROUND((SUM(BG128:BG327)),  2)</f>
        <v>0</v>
      </c>
      <c r="G37" s="28"/>
      <c r="H37" s="28"/>
      <c r="I37" s="104">
        <v>0.2</v>
      </c>
      <c r="J37" s="103">
        <f>0</f>
        <v>0</v>
      </c>
      <c r="K37" s="28"/>
      <c r="L37" s="3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52" s="2" customFormat="1" ht="14.45" hidden="1" customHeight="1">
      <c r="A38" s="28"/>
      <c r="B38" s="29"/>
      <c r="C38" s="28"/>
      <c r="D38" s="28"/>
      <c r="E38" s="25" t="s">
        <v>37</v>
      </c>
      <c r="F38" s="103">
        <f>ROUND((SUM(BH128:BH327)),  2)</f>
        <v>0</v>
      </c>
      <c r="G38" s="28"/>
      <c r="H38" s="28"/>
      <c r="I38" s="104">
        <v>0.2</v>
      </c>
      <c r="J38" s="103">
        <f>0</f>
        <v>0</v>
      </c>
      <c r="K38" s="28"/>
      <c r="L38" s="3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52" s="2" customFormat="1" ht="14.45" hidden="1" customHeight="1">
      <c r="A39" s="28"/>
      <c r="B39" s="29"/>
      <c r="C39" s="28"/>
      <c r="D39" s="28"/>
      <c r="E39" s="34" t="s">
        <v>38</v>
      </c>
      <c r="F39" s="101">
        <f>ROUND((SUM(BI128:BI327)),  2)</f>
        <v>0</v>
      </c>
      <c r="G39" s="98"/>
      <c r="H39" s="98"/>
      <c r="I39" s="102">
        <v>0</v>
      </c>
      <c r="J39" s="101">
        <f>0</f>
        <v>0</v>
      </c>
      <c r="K39" s="28"/>
      <c r="L39" s="3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52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52" s="2" customFormat="1" ht="25.35" customHeight="1">
      <c r="A41" s="28"/>
      <c r="B41" s="29"/>
      <c r="C41" s="105"/>
      <c r="D41" s="106" t="s">
        <v>39</v>
      </c>
      <c r="E41" s="57"/>
      <c r="F41" s="57"/>
      <c r="G41" s="107" t="s">
        <v>40</v>
      </c>
      <c r="H41" s="108" t="s">
        <v>41</v>
      </c>
      <c r="I41" s="57"/>
      <c r="J41" s="109">
        <f>SUM(J32:J39)</f>
        <v>0</v>
      </c>
      <c r="K41" s="110"/>
      <c r="L41" s="3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52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52" s="1" customFormat="1" ht="14.45" customHeight="1">
      <c r="B43" s="19"/>
      <c r="L43" s="19"/>
    </row>
    <row r="44" spans="1:52" s="1" customFormat="1" ht="14.45" customHeight="1">
      <c r="B44" s="19"/>
      <c r="L44" s="19"/>
    </row>
    <row r="45" spans="1:52" s="1" customFormat="1" ht="14.45" customHeight="1">
      <c r="B45" s="19"/>
      <c r="L45" s="19"/>
    </row>
    <row r="46" spans="1:52" s="1" customFormat="1" ht="14.45" customHeight="1">
      <c r="B46" s="19"/>
      <c r="L46" s="19"/>
    </row>
    <row r="47" spans="1:52" s="1" customFormat="1" ht="14.45" customHeight="1">
      <c r="B47" s="19"/>
      <c r="L47" s="19"/>
    </row>
    <row r="48" spans="1:52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9"/>
      <c r="D50" s="40" t="s">
        <v>42</v>
      </c>
      <c r="E50" s="41"/>
      <c r="F50" s="41"/>
      <c r="G50" s="40" t="s">
        <v>43</v>
      </c>
      <c r="H50" s="41"/>
      <c r="I50" s="41"/>
      <c r="J50" s="41"/>
      <c r="K50" s="41"/>
      <c r="L50" s="3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2" t="s">
        <v>44</v>
      </c>
      <c r="E61" s="31"/>
      <c r="F61" s="111" t="s">
        <v>45</v>
      </c>
      <c r="G61" s="42" t="s">
        <v>44</v>
      </c>
      <c r="H61" s="31"/>
      <c r="I61" s="31"/>
      <c r="J61" s="112" t="s">
        <v>45</v>
      </c>
      <c r="K61" s="31"/>
      <c r="L61" s="3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40" t="s">
        <v>46</v>
      </c>
      <c r="E65" s="43"/>
      <c r="F65" s="43"/>
      <c r="G65" s="40" t="s">
        <v>47</v>
      </c>
      <c r="H65" s="43"/>
      <c r="I65" s="43"/>
      <c r="J65" s="43"/>
      <c r="K65" s="43"/>
      <c r="L65" s="3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2" t="s">
        <v>44</v>
      </c>
      <c r="E76" s="31"/>
      <c r="F76" s="111" t="s">
        <v>45</v>
      </c>
      <c r="G76" s="42" t="s">
        <v>44</v>
      </c>
      <c r="H76" s="31"/>
      <c r="I76" s="31"/>
      <c r="J76" s="112" t="s">
        <v>45</v>
      </c>
      <c r="K76" s="31"/>
      <c r="L76" s="3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hidden="1" customHeight="1">
      <c r="A81" s="28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hidden="1" customHeight="1">
      <c r="A82" s="28"/>
      <c r="B82" s="29"/>
      <c r="C82" s="20" t="s">
        <v>88</v>
      </c>
      <c r="D82" s="28"/>
      <c r="E82" s="28"/>
      <c r="F82" s="28"/>
      <c r="G82" s="28"/>
      <c r="H82" s="28"/>
      <c r="I82" s="28"/>
      <c r="J82" s="28"/>
      <c r="K82" s="28"/>
      <c r="L82" s="3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hidden="1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3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6.25" hidden="1" customHeight="1">
      <c r="A85" s="28"/>
      <c r="B85" s="29"/>
      <c r="C85" s="28"/>
      <c r="D85" s="28"/>
      <c r="E85" s="232" t="str">
        <f>E7</f>
        <v>201917 - Umiestnenie lávky pre cyklistov a peších na Hornom rybníku v lokalite Kamenný mlyn</v>
      </c>
      <c r="F85" s="233"/>
      <c r="G85" s="233"/>
      <c r="H85" s="233"/>
      <c r="I85" s="28"/>
      <c r="J85" s="28"/>
      <c r="K85" s="28"/>
      <c r="L85" s="3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hidden="1" customHeight="1">
      <c r="B86" s="19"/>
      <c r="C86" s="25" t="s">
        <v>84</v>
      </c>
      <c r="L86" s="19"/>
    </row>
    <row r="87" spans="1:31" s="2" customFormat="1" ht="16.5" hidden="1" customHeight="1">
      <c r="A87" s="28"/>
      <c r="B87" s="29"/>
      <c r="C87" s="28"/>
      <c r="D87" s="28"/>
      <c r="E87" s="232" t="s">
        <v>85</v>
      </c>
      <c r="F87" s="231"/>
      <c r="G87" s="231"/>
      <c r="H87" s="231"/>
      <c r="I87" s="28"/>
      <c r="J87" s="28"/>
      <c r="K87" s="28"/>
      <c r="L87" s="3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hidden="1" customHeight="1">
      <c r="A88" s="28"/>
      <c r="B88" s="29"/>
      <c r="C88" s="25" t="s">
        <v>86</v>
      </c>
      <c r="D88" s="28"/>
      <c r="E88" s="28"/>
      <c r="F88" s="28"/>
      <c r="G88" s="28"/>
      <c r="H88" s="28"/>
      <c r="I88" s="28"/>
      <c r="J88" s="28"/>
      <c r="K88" s="28"/>
      <c r="L88" s="3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30" hidden="1" customHeight="1">
      <c r="A89" s="28"/>
      <c r="B89" s="29"/>
      <c r="C89" s="28"/>
      <c r="D89" s="28"/>
      <c r="E89" s="209" t="str">
        <f>E11</f>
        <v xml:space="preserve">Objekt 103 - SO 01.03 Spevnené plochy, cyklotrasa a chodníky </v>
      </c>
      <c r="F89" s="231"/>
      <c r="G89" s="231"/>
      <c r="H89" s="231"/>
      <c r="I89" s="28"/>
      <c r="J89" s="28"/>
      <c r="K89" s="28"/>
      <c r="L89" s="3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hidden="1" customHeight="1">
      <c r="A91" s="28"/>
      <c r="B91" s="29"/>
      <c r="C91" s="25" t="s">
        <v>17</v>
      </c>
      <c r="D91" s="28"/>
      <c r="E91" s="28"/>
      <c r="F91" s="23" t="str">
        <f>F14</f>
        <v xml:space="preserve"> </v>
      </c>
      <c r="G91" s="28"/>
      <c r="H91" s="28"/>
      <c r="I91" s="25" t="s">
        <v>19</v>
      </c>
      <c r="J91" s="52" t="str">
        <f>IF(J14="","",J14)</f>
        <v/>
      </c>
      <c r="K91" s="28"/>
      <c r="L91" s="3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hidden="1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hidden="1" customHeight="1">
      <c r="A93" s="28"/>
      <c r="B93" s="29"/>
      <c r="C93" s="25" t="s">
        <v>21</v>
      </c>
      <c r="D93" s="28"/>
      <c r="E93" s="28"/>
      <c r="F93" s="23" t="str">
        <f>E17</f>
        <v xml:space="preserve"> </v>
      </c>
      <c r="G93" s="28"/>
      <c r="H93" s="28"/>
      <c r="I93" s="25" t="s">
        <v>25</v>
      </c>
      <c r="J93" s="26" t="str">
        <f>E23</f>
        <v xml:space="preserve"> </v>
      </c>
      <c r="K93" s="28"/>
      <c r="L93" s="3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hidden="1" customHeight="1">
      <c r="A94" s="28"/>
      <c r="B94" s="29"/>
      <c r="C94" s="25" t="s">
        <v>24</v>
      </c>
      <c r="D94" s="28"/>
      <c r="E94" s="28"/>
      <c r="F94" s="23" t="str">
        <f>IF(E20="","",E20)</f>
        <v xml:space="preserve"> </v>
      </c>
      <c r="G94" s="28"/>
      <c r="H94" s="28"/>
      <c r="I94" s="25" t="s">
        <v>27</v>
      </c>
      <c r="J94" s="26" t="str">
        <f>E26</f>
        <v xml:space="preserve"> </v>
      </c>
      <c r="K94" s="28"/>
      <c r="L94" s="3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hidden="1" customHeight="1">
      <c r="A96" s="28"/>
      <c r="B96" s="29"/>
      <c r="C96" s="113" t="s">
        <v>89</v>
      </c>
      <c r="D96" s="105"/>
      <c r="E96" s="105"/>
      <c r="F96" s="105"/>
      <c r="G96" s="105"/>
      <c r="H96" s="105"/>
      <c r="I96" s="105"/>
      <c r="J96" s="114" t="s">
        <v>90</v>
      </c>
      <c r="K96" s="105"/>
      <c r="L96" s="3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hidden="1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9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hidden="1" customHeight="1">
      <c r="A98" s="28"/>
      <c r="B98" s="29"/>
      <c r="C98" s="115" t="s">
        <v>91</v>
      </c>
      <c r="D98" s="28"/>
      <c r="E98" s="28"/>
      <c r="F98" s="28"/>
      <c r="G98" s="28"/>
      <c r="H98" s="28"/>
      <c r="I98" s="28"/>
      <c r="J98" s="68">
        <f>J128</f>
        <v>0</v>
      </c>
      <c r="K98" s="28"/>
      <c r="L98" s="39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92</v>
      </c>
    </row>
    <row r="99" spans="1:47" s="9" customFormat="1" ht="24.95" hidden="1" customHeight="1">
      <c r="B99" s="116"/>
      <c r="D99" s="117" t="s">
        <v>93</v>
      </c>
      <c r="E99" s="118"/>
      <c r="F99" s="118"/>
      <c r="G99" s="118"/>
      <c r="H99" s="118"/>
      <c r="I99" s="118"/>
      <c r="J99" s="119">
        <f>J129</f>
        <v>0</v>
      </c>
      <c r="L99" s="116"/>
    </row>
    <row r="100" spans="1:47" s="10" customFormat="1" ht="19.899999999999999" hidden="1" customHeight="1">
      <c r="B100" s="120"/>
      <c r="D100" s="121" t="s">
        <v>94</v>
      </c>
      <c r="E100" s="122"/>
      <c r="F100" s="122"/>
      <c r="G100" s="122"/>
      <c r="H100" s="122"/>
      <c r="I100" s="122"/>
      <c r="J100" s="123">
        <f>J130</f>
        <v>0</v>
      </c>
      <c r="L100" s="120"/>
    </row>
    <row r="101" spans="1:47" s="10" customFormat="1" ht="19.899999999999999" hidden="1" customHeight="1">
      <c r="B101" s="120"/>
      <c r="D101" s="121" t="s">
        <v>95</v>
      </c>
      <c r="E101" s="122"/>
      <c r="F101" s="122"/>
      <c r="G101" s="122"/>
      <c r="H101" s="122"/>
      <c r="I101" s="122"/>
      <c r="J101" s="123">
        <f>J187</f>
        <v>0</v>
      </c>
      <c r="L101" s="120"/>
    </row>
    <row r="102" spans="1:47" s="10" customFormat="1" ht="19.899999999999999" hidden="1" customHeight="1">
      <c r="B102" s="120"/>
      <c r="D102" s="121" t="s">
        <v>96</v>
      </c>
      <c r="E102" s="122"/>
      <c r="F102" s="122"/>
      <c r="G102" s="122"/>
      <c r="H102" s="122"/>
      <c r="I102" s="122"/>
      <c r="J102" s="123">
        <f>J203</f>
        <v>0</v>
      </c>
      <c r="L102" s="120"/>
    </row>
    <row r="103" spans="1:47" s="10" customFormat="1" ht="19.899999999999999" hidden="1" customHeight="1">
      <c r="B103" s="120"/>
      <c r="D103" s="121" t="s">
        <v>97</v>
      </c>
      <c r="E103" s="122"/>
      <c r="F103" s="122"/>
      <c r="G103" s="122"/>
      <c r="H103" s="122"/>
      <c r="I103" s="122"/>
      <c r="J103" s="123">
        <f>J279</f>
        <v>0</v>
      </c>
      <c r="L103" s="120"/>
    </row>
    <row r="104" spans="1:47" s="10" customFormat="1" ht="19.899999999999999" hidden="1" customHeight="1">
      <c r="B104" s="120"/>
      <c r="D104" s="121" t="s">
        <v>98</v>
      </c>
      <c r="E104" s="122"/>
      <c r="F104" s="122"/>
      <c r="G104" s="122"/>
      <c r="H104" s="122"/>
      <c r="I104" s="122"/>
      <c r="J104" s="123">
        <f>J323</f>
        <v>0</v>
      </c>
      <c r="L104" s="120"/>
    </row>
    <row r="105" spans="1:47" s="9" customFormat="1" ht="24.95" hidden="1" customHeight="1">
      <c r="B105" s="116"/>
      <c r="D105" s="117" t="s">
        <v>99</v>
      </c>
      <c r="E105" s="118"/>
      <c r="F105" s="118"/>
      <c r="G105" s="118"/>
      <c r="H105" s="118"/>
      <c r="I105" s="118"/>
      <c r="J105" s="119">
        <f>J325</f>
        <v>0</v>
      </c>
      <c r="L105" s="116"/>
    </row>
    <row r="106" spans="1:47" s="10" customFormat="1" ht="19.899999999999999" hidden="1" customHeight="1">
      <c r="B106" s="120"/>
      <c r="D106" s="121" t="s">
        <v>100</v>
      </c>
      <c r="E106" s="122"/>
      <c r="F106" s="122"/>
      <c r="G106" s="122"/>
      <c r="H106" s="122"/>
      <c r="I106" s="122"/>
      <c r="J106" s="123">
        <f>J326</f>
        <v>0</v>
      </c>
      <c r="L106" s="120"/>
    </row>
    <row r="107" spans="1:47" s="2" customFormat="1" ht="21.75" hidden="1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6.95" hidden="1" customHeight="1">
      <c r="A108" s="28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hidden="1"/>
    <row r="110" spans="1:47" hidden="1"/>
    <row r="111" spans="1:47" hidden="1"/>
    <row r="112" spans="1:47" s="2" customFormat="1" ht="6.95" customHeight="1">
      <c r="A112" s="28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20" t="s">
        <v>101</v>
      </c>
      <c r="D113" s="28"/>
      <c r="E113" s="28"/>
      <c r="F113" s="28"/>
      <c r="G113" s="28"/>
      <c r="H113" s="28"/>
      <c r="I113" s="28"/>
      <c r="J113" s="28"/>
      <c r="K113" s="28"/>
      <c r="L113" s="3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5" t="s">
        <v>13</v>
      </c>
      <c r="D115" s="28"/>
      <c r="E115" s="28"/>
      <c r="F115" s="28"/>
      <c r="G115" s="28"/>
      <c r="H115" s="28"/>
      <c r="I115" s="28"/>
      <c r="J115" s="28"/>
      <c r="K115" s="28"/>
      <c r="L115" s="3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26.25" customHeight="1">
      <c r="A116" s="28"/>
      <c r="B116" s="29"/>
      <c r="C116" s="28"/>
      <c r="D116" s="28"/>
      <c r="E116" s="232" t="str">
        <f>E7</f>
        <v>201917 - Umiestnenie lávky pre cyklistov a peších na Hornom rybníku v lokalite Kamenný mlyn</v>
      </c>
      <c r="F116" s="233"/>
      <c r="G116" s="233"/>
      <c r="H116" s="233"/>
      <c r="I116" s="28"/>
      <c r="J116" s="28"/>
      <c r="K116" s="28"/>
      <c r="L116" s="3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1" customFormat="1" ht="12" customHeight="1">
      <c r="B117" s="19"/>
      <c r="C117" s="25" t="s">
        <v>84</v>
      </c>
      <c r="L117" s="19"/>
    </row>
    <row r="118" spans="1:63" s="2" customFormat="1" ht="16.5" customHeight="1">
      <c r="A118" s="28"/>
      <c r="B118" s="29"/>
      <c r="C118" s="28"/>
      <c r="D118" s="28"/>
      <c r="E118" s="232" t="s">
        <v>85</v>
      </c>
      <c r="F118" s="231"/>
      <c r="G118" s="231"/>
      <c r="H118" s="231"/>
      <c r="I118" s="28"/>
      <c r="J118" s="28"/>
      <c r="K118" s="28"/>
      <c r="L118" s="3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2" customHeight="1">
      <c r="A119" s="28"/>
      <c r="B119" s="29"/>
      <c r="C119" s="25" t="s">
        <v>86</v>
      </c>
      <c r="D119" s="28"/>
      <c r="E119" s="28"/>
      <c r="F119" s="28"/>
      <c r="G119" s="28"/>
      <c r="H119" s="28"/>
      <c r="I119" s="28"/>
      <c r="J119" s="28"/>
      <c r="K119" s="28"/>
      <c r="L119" s="3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30" customHeight="1">
      <c r="A120" s="28"/>
      <c r="B120" s="29"/>
      <c r="C120" s="28"/>
      <c r="D120" s="28"/>
      <c r="E120" s="209" t="str">
        <f>E11</f>
        <v xml:space="preserve">Objekt 103 - SO 01.03 Spevnené plochy, cyklotrasa a chodníky </v>
      </c>
      <c r="F120" s="231"/>
      <c r="G120" s="231"/>
      <c r="H120" s="231"/>
      <c r="I120" s="28"/>
      <c r="J120" s="28"/>
      <c r="K120" s="28"/>
      <c r="L120" s="3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2" customHeight="1">
      <c r="A122" s="28"/>
      <c r="B122" s="29"/>
      <c r="C122" s="25" t="s">
        <v>17</v>
      </c>
      <c r="D122" s="28"/>
      <c r="E122" s="28"/>
      <c r="F122" s="23" t="str">
        <f>F14</f>
        <v xml:space="preserve"> </v>
      </c>
      <c r="G122" s="28"/>
      <c r="H122" s="28"/>
      <c r="I122" s="25" t="s">
        <v>19</v>
      </c>
      <c r="J122" s="52" t="str">
        <f>IF(J14="","",J14)</f>
        <v/>
      </c>
      <c r="K122" s="28"/>
      <c r="L122" s="3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6.9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5" t="s">
        <v>21</v>
      </c>
      <c r="D124" s="28"/>
      <c r="E124" s="28"/>
      <c r="F124" s="23" t="str">
        <f>E17</f>
        <v xml:space="preserve"> </v>
      </c>
      <c r="G124" s="28"/>
      <c r="H124" s="28"/>
      <c r="I124" s="25" t="s">
        <v>25</v>
      </c>
      <c r="J124" s="26" t="str">
        <f>E23</f>
        <v xml:space="preserve"> </v>
      </c>
      <c r="K124" s="28"/>
      <c r="L124" s="3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5.2" customHeight="1">
      <c r="A125" s="28"/>
      <c r="B125" s="29"/>
      <c r="C125" s="25" t="s">
        <v>24</v>
      </c>
      <c r="D125" s="28"/>
      <c r="E125" s="28"/>
      <c r="F125" s="23" t="str">
        <f>IF(E20="","",E20)</f>
        <v xml:space="preserve"> </v>
      </c>
      <c r="G125" s="28"/>
      <c r="H125" s="28"/>
      <c r="I125" s="25" t="s">
        <v>27</v>
      </c>
      <c r="J125" s="26" t="str">
        <f>E26</f>
        <v xml:space="preserve"> </v>
      </c>
      <c r="K125" s="28"/>
      <c r="L125" s="3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2" customFormat="1" ht="10.35" customHeight="1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3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63" s="11" customFormat="1" ht="29.25" customHeight="1">
      <c r="A127" s="124"/>
      <c r="B127" s="125"/>
      <c r="C127" s="126" t="s">
        <v>102</v>
      </c>
      <c r="D127" s="127" t="s">
        <v>54</v>
      </c>
      <c r="E127" s="127" t="s">
        <v>50</v>
      </c>
      <c r="F127" s="127" t="s">
        <v>51</v>
      </c>
      <c r="G127" s="127" t="s">
        <v>103</v>
      </c>
      <c r="H127" s="127" t="s">
        <v>104</v>
      </c>
      <c r="I127" s="127" t="s">
        <v>105</v>
      </c>
      <c r="J127" s="128" t="s">
        <v>90</v>
      </c>
      <c r="K127" s="129" t="s">
        <v>106</v>
      </c>
      <c r="L127" s="130"/>
      <c r="M127" s="59" t="s">
        <v>1</v>
      </c>
      <c r="N127" s="60" t="s">
        <v>33</v>
      </c>
      <c r="O127" s="60" t="s">
        <v>107</v>
      </c>
      <c r="P127" s="60" t="s">
        <v>108</v>
      </c>
      <c r="Q127" s="60" t="s">
        <v>109</v>
      </c>
      <c r="R127" s="60" t="s">
        <v>110</v>
      </c>
      <c r="S127" s="60" t="s">
        <v>111</v>
      </c>
      <c r="T127" s="61" t="s">
        <v>112</v>
      </c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</row>
    <row r="128" spans="1:63" s="2" customFormat="1" ht="22.9" customHeight="1">
      <c r="A128" s="28"/>
      <c r="B128" s="29"/>
      <c r="C128" s="66" t="s">
        <v>91</v>
      </c>
      <c r="D128" s="28"/>
      <c r="E128" s="28"/>
      <c r="F128" s="28"/>
      <c r="G128" s="28"/>
      <c r="H128" s="184"/>
      <c r="I128" s="184"/>
      <c r="J128" s="185">
        <f>BK128</f>
        <v>0</v>
      </c>
      <c r="K128" s="28"/>
      <c r="L128" s="29"/>
      <c r="M128" s="62"/>
      <c r="N128" s="53"/>
      <c r="O128" s="63"/>
      <c r="P128" s="131">
        <f>P129+P325</f>
        <v>0</v>
      </c>
      <c r="Q128" s="63"/>
      <c r="R128" s="131">
        <f>R129+R325</f>
        <v>0</v>
      </c>
      <c r="S128" s="63"/>
      <c r="T128" s="132">
        <f>T129+T325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6" t="s">
        <v>68</v>
      </c>
      <c r="AU128" s="16" t="s">
        <v>92</v>
      </c>
      <c r="BK128" s="133">
        <f>BK129+BK325</f>
        <v>0</v>
      </c>
    </row>
    <row r="129" spans="1:65" s="12" customFormat="1" ht="25.9" customHeight="1">
      <c r="B129" s="134"/>
      <c r="D129" s="135" t="s">
        <v>68</v>
      </c>
      <c r="E129" s="136" t="s">
        <v>113</v>
      </c>
      <c r="F129" s="136" t="s">
        <v>114</v>
      </c>
      <c r="H129" s="186"/>
      <c r="I129" s="186"/>
      <c r="J129" s="187">
        <f>BK129</f>
        <v>0</v>
      </c>
      <c r="L129" s="134"/>
      <c r="M129" s="137"/>
      <c r="N129" s="138"/>
      <c r="O129" s="138"/>
      <c r="P129" s="139">
        <f>P130+P187+P203+P279+P323</f>
        <v>0</v>
      </c>
      <c r="Q129" s="138"/>
      <c r="R129" s="139">
        <f>R130+R187+R203+R279+R323</f>
        <v>0</v>
      </c>
      <c r="S129" s="138"/>
      <c r="T129" s="140">
        <f>T130+T187+T203+T279+T323</f>
        <v>0</v>
      </c>
      <c r="AR129" s="135" t="s">
        <v>75</v>
      </c>
      <c r="AT129" s="141" t="s">
        <v>68</v>
      </c>
      <c r="AU129" s="141" t="s">
        <v>69</v>
      </c>
      <c r="AY129" s="135" t="s">
        <v>115</v>
      </c>
      <c r="BK129" s="142">
        <f>BK130+BK187+BK203+BK279+BK323</f>
        <v>0</v>
      </c>
    </row>
    <row r="130" spans="1:65" s="12" customFormat="1" ht="22.9" customHeight="1">
      <c r="B130" s="134"/>
      <c r="D130" s="135" t="s">
        <v>68</v>
      </c>
      <c r="E130" s="143" t="s">
        <v>75</v>
      </c>
      <c r="F130" s="143" t="s">
        <v>116</v>
      </c>
      <c r="H130" s="186"/>
      <c r="I130" s="186"/>
      <c r="J130" s="188">
        <f>BK130</f>
        <v>0</v>
      </c>
      <c r="L130" s="134"/>
      <c r="M130" s="137"/>
      <c r="N130" s="138"/>
      <c r="O130" s="138"/>
      <c r="P130" s="139">
        <f>SUM(P131:P186)</f>
        <v>0</v>
      </c>
      <c r="Q130" s="138"/>
      <c r="R130" s="139">
        <f>SUM(R131:R186)</f>
        <v>0</v>
      </c>
      <c r="S130" s="138"/>
      <c r="T130" s="140">
        <f>SUM(T131:T186)</f>
        <v>0</v>
      </c>
      <c r="AR130" s="135" t="s">
        <v>75</v>
      </c>
      <c r="AT130" s="141" t="s">
        <v>68</v>
      </c>
      <c r="AU130" s="141" t="s">
        <v>75</v>
      </c>
      <c r="AY130" s="135" t="s">
        <v>115</v>
      </c>
      <c r="BK130" s="142">
        <f>SUM(BK131:BK186)</f>
        <v>0</v>
      </c>
    </row>
    <row r="131" spans="1:65" s="2" customFormat="1" ht="33" customHeight="1">
      <c r="A131" s="28"/>
      <c r="B131" s="144"/>
      <c r="C131" s="145" t="s">
        <v>75</v>
      </c>
      <c r="D131" s="145" t="s">
        <v>117</v>
      </c>
      <c r="E131" s="146" t="s">
        <v>118</v>
      </c>
      <c r="F131" s="147" t="s">
        <v>119</v>
      </c>
      <c r="G131" s="148" t="s">
        <v>120</v>
      </c>
      <c r="H131" s="189">
        <v>285</v>
      </c>
      <c r="I131" s="189"/>
      <c r="J131" s="189">
        <f>ROUND(I131*H131,2)</f>
        <v>0</v>
      </c>
      <c r="K131" s="149"/>
      <c r="L131" s="29"/>
      <c r="M131" s="150" t="s">
        <v>1</v>
      </c>
      <c r="N131" s="151" t="s">
        <v>35</v>
      </c>
      <c r="O131" s="152">
        <v>0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4" t="s">
        <v>121</v>
      </c>
      <c r="AT131" s="154" t="s">
        <v>117</v>
      </c>
      <c r="AU131" s="154" t="s">
        <v>81</v>
      </c>
      <c r="AY131" s="16" t="s">
        <v>115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6" t="s">
        <v>81</v>
      </c>
      <c r="BK131" s="155">
        <f>ROUND(I131*H131,2)</f>
        <v>0</v>
      </c>
      <c r="BL131" s="16" t="s">
        <v>121</v>
      </c>
      <c r="BM131" s="154" t="s">
        <v>81</v>
      </c>
    </row>
    <row r="132" spans="1:65" s="2" customFormat="1" ht="33" customHeight="1">
      <c r="A132" s="28"/>
      <c r="B132" s="144"/>
      <c r="C132" s="145" t="s">
        <v>81</v>
      </c>
      <c r="D132" s="145" t="s">
        <v>117</v>
      </c>
      <c r="E132" s="146" t="s">
        <v>122</v>
      </c>
      <c r="F132" s="147" t="s">
        <v>123</v>
      </c>
      <c r="G132" s="148" t="s">
        <v>120</v>
      </c>
      <c r="H132" s="189">
        <v>205</v>
      </c>
      <c r="I132" s="189"/>
      <c r="J132" s="189">
        <f>ROUND(I132*H132,2)</f>
        <v>0</v>
      </c>
      <c r="K132" s="149"/>
      <c r="L132" s="29"/>
      <c r="M132" s="150" t="s">
        <v>1</v>
      </c>
      <c r="N132" s="151" t="s">
        <v>35</v>
      </c>
      <c r="O132" s="152">
        <v>0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4" t="s">
        <v>121</v>
      </c>
      <c r="AT132" s="154" t="s">
        <v>117</v>
      </c>
      <c r="AU132" s="154" t="s">
        <v>81</v>
      </c>
      <c r="AY132" s="16" t="s">
        <v>115</v>
      </c>
      <c r="BE132" s="155">
        <f>IF(N132="základná",J132,0)</f>
        <v>0</v>
      </c>
      <c r="BF132" s="155">
        <f>IF(N132="znížená",J132,0)</f>
        <v>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6" t="s">
        <v>81</v>
      </c>
      <c r="BK132" s="155">
        <f>ROUND(I132*H132,2)</f>
        <v>0</v>
      </c>
      <c r="BL132" s="16" t="s">
        <v>121</v>
      </c>
      <c r="BM132" s="154" t="s">
        <v>121</v>
      </c>
    </row>
    <row r="133" spans="1:65" s="2" customFormat="1" ht="33" customHeight="1">
      <c r="A133" s="28"/>
      <c r="B133" s="144"/>
      <c r="C133" s="145" t="s">
        <v>124</v>
      </c>
      <c r="D133" s="145" t="s">
        <v>117</v>
      </c>
      <c r="E133" s="146" t="s">
        <v>125</v>
      </c>
      <c r="F133" s="147" t="s">
        <v>126</v>
      </c>
      <c r="G133" s="148" t="s">
        <v>127</v>
      </c>
      <c r="H133" s="189">
        <v>265</v>
      </c>
      <c r="I133" s="189"/>
      <c r="J133" s="189">
        <f>ROUND(I133*H133,2)</f>
        <v>0</v>
      </c>
      <c r="K133" s="149"/>
      <c r="L133" s="29"/>
      <c r="M133" s="150" t="s">
        <v>1</v>
      </c>
      <c r="N133" s="151" t="s">
        <v>35</v>
      </c>
      <c r="O133" s="152">
        <v>0</v>
      </c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4" t="s">
        <v>121</v>
      </c>
      <c r="AT133" s="154" t="s">
        <v>117</v>
      </c>
      <c r="AU133" s="154" t="s">
        <v>81</v>
      </c>
      <c r="AY133" s="16" t="s">
        <v>115</v>
      </c>
      <c r="BE133" s="155">
        <f>IF(N133="základná",J133,0)</f>
        <v>0</v>
      </c>
      <c r="BF133" s="155">
        <f>IF(N133="znížená",J133,0)</f>
        <v>0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6" t="s">
        <v>81</v>
      </c>
      <c r="BK133" s="155">
        <f>ROUND(I133*H133,2)</f>
        <v>0</v>
      </c>
      <c r="BL133" s="16" t="s">
        <v>121</v>
      </c>
      <c r="BM133" s="154" t="s">
        <v>128</v>
      </c>
    </row>
    <row r="134" spans="1:65" s="13" customFormat="1">
      <c r="B134" s="156"/>
      <c r="D134" s="157" t="s">
        <v>129</v>
      </c>
      <c r="E134" s="158" t="s">
        <v>1</v>
      </c>
      <c r="F134" s="159" t="s">
        <v>130</v>
      </c>
      <c r="H134" s="190">
        <v>265</v>
      </c>
      <c r="I134" s="190"/>
      <c r="J134" s="190"/>
      <c r="L134" s="156"/>
      <c r="M134" s="160"/>
      <c r="N134" s="161"/>
      <c r="O134" s="161"/>
      <c r="P134" s="161"/>
      <c r="Q134" s="161"/>
      <c r="R134" s="161"/>
      <c r="S134" s="161"/>
      <c r="T134" s="162"/>
      <c r="AT134" s="158" t="s">
        <v>129</v>
      </c>
      <c r="AU134" s="158" t="s">
        <v>81</v>
      </c>
      <c r="AV134" s="13" t="s">
        <v>81</v>
      </c>
      <c r="AW134" s="13" t="s">
        <v>26</v>
      </c>
      <c r="AX134" s="13" t="s">
        <v>69</v>
      </c>
      <c r="AY134" s="158" t="s">
        <v>115</v>
      </c>
    </row>
    <row r="135" spans="1:65" s="14" customFormat="1">
      <c r="B135" s="163"/>
      <c r="D135" s="157" t="s">
        <v>129</v>
      </c>
      <c r="E135" s="164" t="s">
        <v>1</v>
      </c>
      <c r="F135" s="165" t="s">
        <v>131</v>
      </c>
      <c r="H135" s="191">
        <v>265</v>
      </c>
      <c r="I135" s="191"/>
      <c r="J135" s="191"/>
      <c r="L135" s="163"/>
      <c r="M135" s="166"/>
      <c r="N135" s="167"/>
      <c r="O135" s="167"/>
      <c r="P135" s="167"/>
      <c r="Q135" s="167"/>
      <c r="R135" s="167"/>
      <c r="S135" s="167"/>
      <c r="T135" s="168"/>
      <c r="AT135" s="164" t="s">
        <v>129</v>
      </c>
      <c r="AU135" s="164" t="s">
        <v>81</v>
      </c>
      <c r="AV135" s="14" t="s">
        <v>121</v>
      </c>
      <c r="AW135" s="14" t="s">
        <v>26</v>
      </c>
      <c r="AX135" s="14" t="s">
        <v>75</v>
      </c>
      <c r="AY135" s="164" t="s">
        <v>115</v>
      </c>
    </row>
    <row r="136" spans="1:65" s="2" customFormat="1" ht="24.2" customHeight="1">
      <c r="A136" s="28"/>
      <c r="B136" s="144"/>
      <c r="C136" s="145" t="s">
        <v>121</v>
      </c>
      <c r="D136" s="145" t="s">
        <v>117</v>
      </c>
      <c r="E136" s="146" t="s">
        <v>132</v>
      </c>
      <c r="F136" s="147" t="s">
        <v>133</v>
      </c>
      <c r="G136" s="148" t="s">
        <v>127</v>
      </c>
      <c r="H136" s="189">
        <v>105</v>
      </c>
      <c r="I136" s="189"/>
      <c r="J136" s="189">
        <f>ROUND(I136*H136,2)</f>
        <v>0</v>
      </c>
      <c r="K136" s="149"/>
      <c r="L136" s="29"/>
      <c r="M136" s="150" t="s">
        <v>1</v>
      </c>
      <c r="N136" s="151" t="s">
        <v>35</v>
      </c>
      <c r="O136" s="152">
        <v>0</v>
      </c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4" t="s">
        <v>121</v>
      </c>
      <c r="AT136" s="154" t="s">
        <v>117</v>
      </c>
      <c r="AU136" s="154" t="s">
        <v>81</v>
      </c>
      <c r="AY136" s="16" t="s">
        <v>115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6" t="s">
        <v>81</v>
      </c>
      <c r="BK136" s="155">
        <f>ROUND(I136*H136,2)</f>
        <v>0</v>
      </c>
      <c r="BL136" s="16" t="s">
        <v>121</v>
      </c>
      <c r="BM136" s="154" t="s">
        <v>134</v>
      </c>
    </row>
    <row r="137" spans="1:65" s="13" customFormat="1">
      <c r="B137" s="156"/>
      <c r="D137" s="157" t="s">
        <v>129</v>
      </c>
      <c r="E137" s="158" t="s">
        <v>1</v>
      </c>
      <c r="F137" s="159" t="s">
        <v>135</v>
      </c>
      <c r="H137" s="190">
        <v>105</v>
      </c>
      <c r="I137" s="190"/>
      <c r="J137" s="190"/>
      <c r="L137" s="156"/>
      <c r="M137" s="160"/>
      <c r="N137" s="161"/>
      <c r="O137" s="161"/>
      <c r="P137" s="161"/>
      <c r="Q137" s="161"/>
      <c r="R137" s="161"/>
      <c r="S137" s="161"/>
      <c r="T137" s="162"/>
      <c r="AT137" s="158" t="s">
        <v>129</v>
      </c>
      <c r="AU137" s="158" t="s">
        <v>81</v>
      </c>
      <c r="AV137" s="13" t="s">
        <v>81</v>
      </c>
      <c r="AW137" s="13" t="s">
        <v>26</v>
      </c>
      <c r="AX137" s="13" t="s">
        <v>69</v>
      </c>
      <c r="AY137" s="158" t="s">
        <v>115</v>
      </c>
    </row>
    <row r="138" spans="1:65" s="14" customFormat="1">
      <c r="B138" s="163"/>
      <c r="D138" s="157" t="s">
        <v>129</v>
      </c>
      <c r="E138" s="164" t="s">
        <v>1</v>
      </c>
      <c r="F138" s="165" t="s">
        <v>131</v>
      </c>
      <c r="H138" s="191">
        <v>105</v>
      </c>
      <c r="I138" s="191"/>
      <c r="J138" s="191"/>
      <c r="L138" s="163"/>
      <c r="M138" s="166"/>
      <c r="N138" s="167"/>
      <c r="O138" s="167"/>
      <c r="P138" s="167"/>
      <c r="Q138" s="167"/>
      <c r="R138" s="167"/>
      <c r="S138" s="167"/>
      <c r="T138" s="168"/>
      <c r="AT138" s="164" t="s">
        <v>129</v>
      </c>
      <c r="AU138" s="164" t="s">
        <v>81</v>
      </c>
      <c r="AV138" s="14" t="s">
        <v>121</v>
      </c>
      <c r="AW138" s="14" t="s">
        <v>26</v>
      </c>
      <c r="AX138" s="14" t="s">
        <v>75</v>
      </c>
      <c r="AY138" s="164" t="s">
        <v>115</v>
      </c>
    </row>
    <row r="139" spans="1:65" s="2" customFormat="1" ht="37.9" customHeight="1">
      <c r="A139" s="28"/>
      <c r="B139" s="144"/>
      <c r="C139" s="145" t="s">
        <v>136</v>
      </c>
      <c r="D139" s="145" t="s">
        <v>117</v>
      </c>
      <c r="E139" s="146" t="s">
        <v>137</v>
      </c>
      <c r="F139" s="147" t="s">
        <v>138</v>
      </c>
      <c r="G139" s="148" t="s">
        <v>127</v>
      </c>
      <c r="H139" s="189">
        <v>50</v>
      </c>
      <c r="I139" s="189"/>
      <c r="J139" s="189">
        <f>ROUND(I139*H139,2)</f>
        <v>0</v>
      </c>
      <c r="K139" s="149"/>
      <c r="L139" s="29"/>
      <c r="M139" s="150" t="s">
        <v>1</v>
      </c>
      <c r="N139" s="151" t="s">
        <v>35</v>
      </c>
      <c r="O139" s="152">
        <v>0</v>
      </c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4" t="s">
        <v>121</v>
      </c>
      <c r="AT139" s="154" t="s">
        <v>117</v>
      </c>
      <c r="AU139" s="154" t="s">
        <v>81</v>
      </c>
      <c r="AY139" s="16" t="s">
        <v>115</v>
      </c>
      <c r="BE139" s="155">
        <f>IF(N139="základná",J139,0)</f>
        <v>0</v>
      </c>
      <c r="BF139" s="155">
        <f>IF(N139="znížená",J139,0)</f>
        <v>0</v>
      </c>
      <c r="BG139" s="155">
        <f>IF(N139="zákl. prenesená",J139,0)</f>
        <v>0</v>
      </c>
      <c r="BH139" s="155">
        <f>IF(N139="zníž. prenesená",J139,0)</f>
        <v>0</v>
      </c>
      <c r="BI139" s="155">
        <f>IF(N139="nulová",J139,0)</f>
        <v>0</v>
      </c>
      <c r="BJ139" s="16" t="s">
        <v>81</v>
      </c>
      <c r="BK139" s="155">
        <f>ROUND(I139*H139,2)</f>
        <v>0</v>
      </c>
      <c r="BL139" s="16" t="s">
        <v>121</v>
      </c>
      <c r="BM139" s="154" t="s">
        <v>139</v>
      </c>
    </row>
    <row r="140" spans="1:65" s="13" customFormat="1">
      <c r="B140" s="156"/>
      <c r="D140" s="157" t="s">
        <v>129</v>
      </c>
      <c r="E140" s="158" t="s">
        <v>1</v>
      </c>
      <c r="F140" s="159" t="s">
        <v>140</v>
      </c>
      <c r="H140" s="190">
        <v>50</v>
      </c>
      <c r="I140" s="190"/>
      <c r="J140" s="190"/>
      <c r="L140" s="156"/>
      <c r="M140" s="160"/>
      <c r="N140" s="161"/>
      <c r="O140" s="161"/>
      <c r="P140" s="161"/>
      <c r="Q140" s="161"/>
      <c r="R140" s="161"/>
      <c r="S140" s="161"/>
      <c r="T140" s="162"/>
      <c r="AT140" s="158" t="s">
        <v>129</v>
      </c>
      <c r="AU140" s="158" t="s">
        <v>81</v>
      </c>
      <c r="AV140" s="13" t="s">
        <v>81</v>
      </c>
      <c r="AW140" s="13" t="s">
        <v>26</v>
      </c>
      <c r="AX140" s="13" t="s">
        <v>69</v>
      </c>
      <c r="AY140" s="158" t="s">
        <v>115</v>
      </c>
    </row>
    <row r="141" spans="1:65" s="14" customFormat="1">
      <c r="B141" s="163"/>
      <c r="D141" s="157" t="s">
        <v>129</v>
      </c>
      <c r="E141" s="164" t="s">
        <v>1</v>
      </c>
      <c r="F141" s="165" t="s">
        <v>131</v>
      </c>
      <c r="H141" s="191">
        <v>50</v>
      </c>
      <c r="I141" s="191"/>
      <c r="J141" s="191"/>
      <c r="L141" s="163"/>
      <c r="M141" s="166"/>
      <c r="N141" s="167"/>
      <c r="O141" s="167"/>
      <c r="P141" s="167"/>
      <c r="Q141" s="167"/>
      <c r="R141" s="167"/>
      <c r="S141" s="167"/>
      <c r="T141" s="168"/>
      <c r="AT141" s="164" t="s">
        <v>129</v>
      </c>
      <c r="AU141" s="164" t="s">
        <v>81</v>
      </c>
      <c r="AV141" s="14" t="s">
        <v>121</v>
      </c>
      <c r="AW141" s="14" t="s">
        <v>26</v>
      </c>
      <c r="AX141" s="14" t="s">
        <v>75</v>
      </c>
      <c r="AY141" s="164" t="s">
        <v>115</v>
      </c>
    </row>
    <row r="142" spans="1:65" s="2" customFormat="1" ht="37.9" customHeight="1">
      <c r="A142" s="28"/>
      <c r="B142" s="144"/>
      <c r="C142" s="145" t="s">
        <v>128</v>
      </c>
      <c r="D142" s="145" t="s">
        <v>117</v>
      </c>
      <c r="E142" s="146" t="s">
        <v>141</v>
      </c>
      <c r="F142" s="147" t="s">
        <v>142</v>
      </c>
      <c r="G142" s="148" t="s">
        <v>127</v>
      </c>
      <c r="H142" s="189">
        <v>415</v>
      </c>
      <c r="I142" s="189"/>
      <c r="J142" s="189">
        <f>ROUND(I142*H142,2)</f>
        <v>0</v>
      </c>
      <c r="K142" s="149"/>
      <c r="L142" s="29"/>
      <c r="M142" s="150" t="s">
        <v>1</v>
      </c>
      <c r="N142" s="151" t="s">
        <v>35</v>
      </c>
      <c r="O142" s="152">
        <v>0</v>
      </c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4" t="s">
        <v>121</v>
      </c>
      <c r="AT142" s="154" t="s">
        <v>117</v>
      </c>
      <c r="AU142" s="154" t="s">
        <v>81</v>
      </c>
      <c r="AY142" s="16" t="s">
        <v>115</v>
      </c>
      <c r="BE142" s="155">
        <f>IF(N142="základná",J142,0)</f>
        <v>0</v>
      </c>
      <c r="BF142" s="155">
        <f>IF(N142="znížená",J142,0)</f>
        <v>0</v>
      </c>
      <c r="BG142" s="155">
        <f>IF(N142="zákl. prenesená",J142,0)</f>
        <v>0</v>
      </c>
      <c r="BH142" s="155">
        <f>IF(N142="zníž. prenesená",J142,0)</f>
        <v>0</v>
      </c>
      <c r="BI142" s="155">
        <f>IF(N142="nulová",J142,0)</f>
        <v>0</v>
      </c>
      <c r="BJ142" s="16" t="s">
        <v>81</v>
      </c>
      <c r="BK142" s="155">
        <f>ROUND(I142*H142,2)</f>
        <v>0</v>
      </c>
      <c r="BL142" s="16" t="s">
        <v>121</v>
      </c>
      <c r="BM142" s="154" t="s">
        <v>143</v>
      </c>
    </row>
    <row r="143" spans="1:65" s="13" customFormat="1">
      <c r="B143" s="156"/>
      <c r="D143" s="157" t="s">
        <v>129</v>
      </c>
      <c r="E143" s="158" t="s">
        <v>1</v>
      </c>
      <c r="F143" s="159" t="s">
        <v>144</v>
      </c>
      <c r="H143" s="190">
        <v>110</v>
      </c>
      <c r="I143" s="190"/>
      <c r="J143" s="190"/>
      <c r="L143" s="156"/>
      <c r="M143" s="160"/>
      <c r="N143" s="161"/>
      <c r="O143" s="161"/>
      <c r="P143" s="161"/>
      <c r="Q143" s="161"/>
      <c r="R143" s="161"/>
      <c r="S143" s="161"/>
      <c r="T143" s="162"/>
      <c r="AT143" s="158" t="s">
        <v>129</v>
      </c>
      <c r="AU143" s="158" t="s">
        <v>81</v>
      </c>
      <c r="AV143" s="13" t="s">
        <v>81</v>
      </c>
      <c r="AW143" s="13" t="s">
        <v>26</v>
      </c>
      <c r="AX143" s="13" t="s">
        <v>69</v>
      </c>
      <c r="AY143" s="158" t="s">
        <v>115</v>
      </c>
    </row>
    <row r="144" spans="1:65" s="13" customFormat="1">
      <c r="B144" s="156"/>
      <c r="D144" s="157" t="s">
        <v>129</v>
      </c>
      <c r="E144" s="158" t="s">
        <v>1</v>
      </c>
      <c r="F144" s="159" t="s">
        <v>145</v>
      </c>
      <c r="H144" s="190">
        <v>-50</v>
      </c>
      <c r="I144" s="190"/>
      <c r="J144" s="190"/>
      <c r="L144" s="156"/>
      <c r="M144" s="160"/>
      <c r="N144" s="161"/>
      <c r="O144" s="161"/>
      <c r="P144" s="161"/>
      <c r="Q144" s="161"/>
      <c r="R144" s="161"/>
      <c r="S144" s="161"/>
      <c r="T144" s="162"/>
      <c r="AT144" s="158" t="s">
        <v>129</v>
      </c>
      <c r="AU144" s="158" t="s">
        <v>81</v>
      </c>
      <c r="AV144" s="13" t="s">
        <v>81</v>
      </c>
      <c r="AW144" s="13" t="s">
        <v>26</v>
      </c>
      <c r="AX144" s="13" t="s">
        <v>69</v>
      </c>
      <c r="AY144" s="158" t="s">
        <v>115</v>
      </c>
    </row>
    <row r="145" spans="1:65" s="13" customFormat="1">
      <c r="B145" s="156"/>
      <c r="D145" s="157" t="s">
        <v>129</v>
      </c>
      <c r="E145" s="158" t="s">
        <v>1</v>
      </c>
      <c r="F145" s="159" t="s">
        <v>146</v>
      </c>
      <c r="H145" s="190">
        <v>90</v>
      </c>
      <c r="I145" s="190"/>
      <c r="J145" s="190"/>
      <c r="L145" s="156"/>
      <c r="M145" s="160"/>
      <c r="N145" s="161"/>
      <c r="O145" s="161"/>
      <c r="P145" s="161"/>
      <c r="Q145" s="161"/>
      <c r="R145" s="161"/>
      <c r="S145" s="161"/>
      <c r="T145" s="162"/>
      <c r="AT145" s="158" t="s">
        <v>129</v>
      </c>
      <c r="AU145" s="158" t="s">
        <v>81</v>
      </c>
      <c r="AV145" s="13" t="s">
        <v>81</v>
      </c>
      <c r="AW145" s="13" t="s">
        <v>26</v>
      </c>
      <c r="AX145" s="13" t="s">
        <v>69</v>
      </c>
      <c r="AY145" s="158" t="s">
        <v>115</v>
      </c>
    </row>
    <row r="146" spans="1:65" s="13" customFormat="1">
      <c r="B146" s="156"/>
      <c r="D146" s="157" t="s">
        <v>129</v>
      </c>
      <c r="E146" s="158" t="s">
        <v>1</v>
      </c>
      <c r="F146" s="159" t="s">
        <v>130</v>
      </c>
      <c r="H146" s="190">
        <v>265</v>
      </c>
      <c r="I146" s="190"/>
      <c r="J146" s="190"/>
      <c r="L146" s="156"/>
      <c r="M146" s="160"/>
      <c r="N146" s="161"/>
      <c r="O146" s="161"/>
      <c r="P146" s="161"/>
      <c r="Q146" s="161"/>
      <c r="R146" s="161"/>
      <c r="S146" s="161"/>
      <c r="T146" s="162"/>
      <c r="AT146" s="158" t="s">
        <v>129</v>
      </c>
      <c r="AU146" s="158" t="s">
        <v>81</v>
      </c>
      <c r="AV146" s="13" t="s">
        <v>81</v>
      </c>
      <c r="AW146" s="13" t="s">
        <v>26</v>
      </c>
      <c r="AX146" s="13" t="s">
        <v>69</v>
      </c>
      <c r="AY146" s="158" t="s">
        <v>115</v>
      </c>
    </row>
    <row r="147" spans="1:65" s="14" customFormat="1">
      <c r="B147" s="163"/>
      <c r="D147" s="157" t="s">
        <v>129</v>
      </c>
      <c r="E147" s="164" t="s">
        <v>1</v>
      </c>
      <c r="F147" s="165" t="s">
        <v>147</v>
      </c>
      <c r="H147" s="191">
        <v>415</v>
      </c>
      <c r="I147" s="191"/>
      <c r="J147" s="191"/>
      <c r="L147" s="163"/>
      <c r="M147" s="166"/>
      <c r="N147" s="167"/>
      <c r="O147" s="167"/>
      <c r="P147" s="167"/>
      <c r="Q147" s="167"/>
      <c r="R147" s="167"/>
      <c r="S147" s="167"/>
      <c r="T147" s="168"/>
      <c r="AT147" s="164" t="s">
        <v>129</v>
      </c>
      <c r="AU147" s="164" t="s">
        <v>81</v>
      </c>
      <c r="AV147" s="14" t="s">
        <v>121</v>
      </c>
      <c r="AW147" s="14" t="s">
        <v>26</v>
      </c>
      <c r="AX147" s="14" t="s">
        <v>75</v>
      </c>
      <c r="AY147" s="164" t="s">
        <v>115</v>
      </c>
    </row>
    <row r="148" spans="1:65" s="2" customFormat="1" ht="44.25" customHeight="1">
      <c r="A148" s="28"/>
      <c r="B148" s="144"/>
      <c r="C148" s="145" t="s">
        <v>148</v>
      </c>
      <c r="D148" s="145" t="s">
        <v>117</v>
      </c>
      <c r="E148" s="146" t="s">
        <v>149</v>
      </c>
      <c r="F148" s="147" t="s">
        <v>150</v>
      </c>
      <c r="G148" s="148" t="s">
        <v>127</v>
      </c>
      <c r="H148" s="189">
        <v>830</v>
      </c>
      <c r="I148" s="189"/>
      <c r="J148" s="189">
        <f>ROUND(I148*H148,2)</f>
        <v>0</v>
      </c>
      <c r="K148" s="149"/>
      <c r="L148" s="29"/>
      <c r="M148" s="150" t="s">
        <v>1</v>
      </c>
      <c r="N148" s="151" t="s">
        <v>35</v>
      </c>
      <c r="O148" s="152">
        <v>0</v>
      </c>
      <c r="P148" s="152">
        <f>O148*H148</f>
        <v>0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4" t="s">
        <v>121</v>
      </c>
      <c r="AT148" s="154" t="s">
        <v>117</v>
      </c>
      <c r="AU148" s="154" t="s">
        <v>81</v>
      </c>
      <c r="AY148" s="16" t="s">
        <v>115</v>
      </c>
      <c r="BE148" s="155">
        <f>IF(N148="základná",J148,0)</f>
        <v>0</v>
      </c>
      <c r="BF148" s="155">
        <f>IF(N148="znížená",J148,0)</f>
        <v>0</v>
      </c>
      <c r="BG148" s="155">
        <f>IF(N148="zákl. prenesená",J148,0)</f>
        <v>0</v>
      </c>
      <c r="BH148" s="155">
        <f>IF(N148="zníž. prenesená",J148,0)</f>
        <v>0</v>
      </c>
      <c r="BI148" s="155">
        <f>IF(N148="nulová",J148,0)</f>
        <v>0</v>
      </c>
      <c r="BJ148" s="16" t="s">
        <v>81</v>
      </c>
      <c r="BK148" s="155">
        <f>ROUND(I148*H148,2)</f>
        <v>0</v>
      </c>
      <c r="BL148" s="16" t="s">
        <v>121</v>
      </c>
      <c r="BM148" s="154" t="s">
        <v>151</v>
      </c>
    </row>
    <row r="149" spans="1:65" s="13" customFormat="1">
      <c r="B149" s="156"/>
      <c r="D149" s="157" t="s">
        <v>129</v>
      </c>
      <c r="E149" s="158" t="s">
        <v>1</v>
      </c>
      <c r="F149" s="159" t="s">
        <v>152</v>
      </c>
      <c r="H149" s="190">
        <v>830</v>
      </c>
      <c r="I149" s="190"/>
      <c r="J149" s="190"/>
      <c r="L149" s="156"/>
      <c r="M149" s="160"/>
      <c r="N149" s="161"/>
      <c r="O149" s="161"/>
      <c r="P149" s="161"/>
      <c r="Q149" s="161"/>
      <c r="R149" s="161"/>
      <c r="S149" s="161"/>
      <c r="T149" s="162"/>
      <c r="AT149" s="158" t="s">
        <v>129</v>
      </c>
      <c r="AU149" s="158" t="s">
        <v>81</v>
      </c>
      <c r="AV149" s="13" t="s">
        <v>81</v>
      </c>
      <c r="AW149" s="13" t="s">
        <v>26</v>
      </c>
      <c r="AX149" s="13" t="s">
        <v>69</v>
      </c>
      <c r="AY149" s="158" t="s">
        <v>115</v>
      </c>
    </row>
    <row r="150" spans="1:65" s="14" customFormat="1">
      <c r="B150" s="163"/>
      <c r="D150" s="157" t="s">
        <v>129</v>
      </c>
      <c r="E150" s="164" t="s">
        <v>1</v>
      </c>
      <c r="F150" s="165" t="s">
        <v>131</v>
      </c>
      <c r="H150" s="191">
        <v>830</v>
      </c>
      <c r="I150" s="191"/>
      <c r="J150" s="191"/>
      <c r="L150" s="163"/>
      <c r="M150" s="166"/>
      <c r="N150" s="167"/>
      <c r="O150" s="167"/>
      <c r="P150" s="167"/>
      <c r="Q150" s="167"/>
      <c r="R150" s="167"/>
      <c r="S150" s="167"/>
      <c r="T150" s="168"/>
      <c r="AT150" s="164" t="s">
        <v>129</v>
      </c>
      <c r="AU150" s="164" t="s">
        <v>81</v>
      </c>
      <c r="AV150" s="14" t="s">
        <v>121</v>
      </c>
      <c r="AW150" s="14" t="s">
        <v>26</v>
      </c>
      <c r="AX150" s="14" t="s">
        <v>75</v>
      </c>
      <c r="AY150" s="164" t="s">
        <v>115</v>
      </c>
    </row>
    <row r="151" spans="1:65" s="2" customFormat="1" ht="24.2" customHeight="1">
      <c r="A151" s="28"/>
      <c r="B151" s="144"/>
      <c r="C151" s="145" t="s">
        <v>134</v>
      </c>
      <c r="D151" s="145" t="s">
        <v>117</v>
      </c>
      <c r="E151" s="146" t="s">
        <v>153</v>
      </c>
      <c r="F151" s="147" t="s">
        <v>154</v>
      </c>
      <c r="G151" s="148" t="s">
        <v>127</v>
      </c>
      <c r="H151" s="189">
        <v>60</v>
      </c>
      <c r="I151" s="189"/>
      <c r="J151" s="189">
        <f>ROUND(I151*H151,2)</f>
        <v>0</v>
      </c>
      <c r="K151" s="149"/>
      <c r="L151" s="29"/>
      <c r="M151" s="150" t="s">
        <v>1</v>
      </c>
      <c r="N151" s="151" t="s">
        <v>35</v>
      </c>
      <c r="O151" s="152">
        <v>0</v>
      </c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4" t="s">
        <v>121</v>
      </c>
      <c r="AT151" s="154" t="s">
        <v>117</v>
      </c>
      <c r="AU151" s="154" t="s">
        <v>81</v>
      </c>
      <c r="AY151" s="16" t="s">
        <v>115</v>
      </c>
      <c r="BE151" s="155">
        <f>IF(N151="základná",J151,0)</f>
        <v>0</v>
      </c>
      <c r="BF151" s="155">
        <f>IF(N151="znížená",J151,0)</f>
        <v>0</v>
      </c>
      <c r="BG151" s="155">
        <f>IF(N151="zákl. prenesená",J151,0)</f>
        <v>0</v>
      </c>
      <c r="BH151" s="155">
        <f>IF(N151="zníž. prenesená",J151,0)</f>
        <v>0</v>
      </c>
      <c r="BI151" s="155">
        <f>IF(N151="nulová",J151,0)</f>
        <v>0</v>
      </c>
      <c r="BJ151" s="16" t="s">
        <v>81</v>
      </c>
      <c r="BK151" s="155">
        <f>ROUND(I151*H151,2)</f>
        <v>0</v>
      </c>
      <c r="BL151" s="16" t="s">
        <v>121</v>
      </c>
      <c r="BM151" s="154" t="s">
        <v>155</v>
      </c>
    </row>
    <row r="152" spans="1:65" s="13" customFormat="1">
      <c r="B152" s="156"/>
      <c r="D152" s="157" t="s">
        <v>129</v>
      </c>
      <c r="E152" s="158" t="s">
        <v>1</v>
      </c>
      <c r="F152" s="159" t="s">
        <v>144</v>
      </c>
      <c r="H152" s="190">
        <v>110</v>
      </c>
      <c r="I152" s="190"/>
      <c r="J152" s="190"/>
      <c r="L152" s="156"/>
      <c r="M152" s="160"/>
      <c r="N152" s="161"/>
      <c r="O152" s="161"/>
      <c r="P152" s="161"/>
      <c r="Q152" s="161"/>
      <c r="R152" s="161"/>
      <c r="S152" s="161"/>
      <c r="T152" s="162"/>
      <c r="AT152" s="158" t="s">
        <v>129</v>
      </c>
      <c r="AU152" s="158" t="s">
        <v>81</v>
      </c>
      <c r="AV152" s="13" t="s">
        <v>81</v>
      </c>
      <c r="AW152" s="13" t="s">
        <v>26</v>
      </c>
      <c r="AX152" s="13" t="s">
        <v>69</v>
      </c>
      <c r="AY152" s="158" t="s">
        <v>115</v>
      </c>
    </row>
    <row r="153" spans="1:65" s="13" customFormat="1">
      <c r="B153" s="156"/>
      <c r="D153" s="157" t="s">
        <v>129</v>
      </c>
      <c r="E153" s="158" t="s">
        <v>1</v>
      </c>
      <c r="F153" s="159" t="s">
        <v>145</v>
      </c>
      <c r="H153" s="190">
        <v>-50</v>
      </c>
      <c r="I153" s="190"/>
      <c r="J153" s="190"/>
      <c r="L153" s="156"/>
      <c r="M153" s="160"/>
      <c r="N153" s="161"/>
      <c r="O153" s="161"/>
      <c r="P153" s="161"/>
      <c r="Q153" s="161"/>
      <c r="R153" s="161"/>
      <c r="S153" s="161"/>
      <c r="T153" s="162"/>
      <c r="AT153" s="158" t="s">
        <v>129</v>
      </c>
      <c r="AU153" s="158" t="s">
        <v>81</v>
      </c>
      <c r="AV153" s="13" t="s">
        <v>81</v>
      </c>
      <c r="AW153" s="13" t="s">
        <v>26</v>
      </c>
      <c r="AX153" s="13" t="s">
        <v>69</v>
      </c>
      <c r="AY153" s="158" t="s">
        <v>115</v>
      </c>
    </row>
    <row r="154" spans="1:65" s="14" customFormat="1">
      <c r="B154" s="163"/>
      <c r="D154" s="157" t="s">
        <v>129</v>
      </c>
      <c r="E154" s="164" t="s">
        <v>1</v>
      </c>
      <c r="F154" s="165" t="s">
        <v>147</v>
      </c>
      <c r="H154" s="191">
        <v>60</v>
      </c>
      <c r="I154" s="191"/>
      <c r="J154" s="191"/>
      <c r="L154" s="163"/>
      <c r="M154" s="166"/>
      <c r="N154" s="167"/>
      <c r="O154" s="167"/>
      <c r="P154" s="167"/>
      <c r="Q154" s="167"/>
      <c r="R154" s="167"/>
      <c r="S154" s="167"/>
      <c r="T154" s="168"/>
      <c r="AT154" s="164" t="s">
        <v>129</v>
      </c>
      <c r="AU154" s="164" t="s">
        <v>81</v>
      </c>
      <c r="AV154" s="14" t="s">
        <v>121</v>
      </c>
      <c r="AW154" s="14" t="s">
        <v>26</v>
      </c>
      <c r="AX154" s="14" t="s">
        <v>75</v>
      </c>
      <c r="AY154" s="164" t="s">
        <v>115</v>
      </c>
    </row>
    <row r="155" spans="1:65" s="2" customFormat="1" ht="37.9" customHeight="1">
      <c r="A155" s="28"/>
      <c r="B155" s="144"/>
      <c r="C155" s="145" t="s">
        <v>156</v>
      </c>
      <c r="D155" s="145" t="s">
        <v>117</v>
      </c>
      <c r="E155" s="146" t="s">
        <v>157</v>
      </c>
      <c r="F155" s="147" t="s">
        <v>158</v>
      </c>
      <c r="G155" s="148" t="s">
        <v>127</v>
      </c>
      <c r="H155" s="189">
        <v>55</v>
      </c>
      <c r="I155" s="189"/>
      <c r="J155" s="189">
        <f>ROUND(I155*H155,2)</f>
        <v>0</v>
      </c>
      <c r="K155" s="149"/>
      <c r="L155" s="29"/>
      <c r="M155" s="150" t="s">
        <v>1</v>
      </c>
      <c r="N155" s="151" t="s">
        <v>35</v>
      </c>
      <c r="O155" s="152">
        <v>0</v>
      </c>
      <c r="P155" s="152">
        <f>O155*H155</f>
        <v>0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4" t="s">
        <v>121</v>
      </c>
      <c r="AT155" s="154" t="s">
        <v>117</v>
      </c>
      <c r="AU155" s="154" t="s">
        <v>81</v>
      </c>
      <c r="AY155" s="16" t="s">
        <v>115</v>
      </c>
      <c r="BE155" s="155">
        <f>IF(N155="základná",J155,0)</f>
        <v>0</v>
      </c>
      <c r="BF155" s="155">
        <f>IF(N155="znížená",J155,0)</f>
        <v>0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6" t="s">
        <v>81</v>
      </c>
      <c r="BK155" s="155">
        <f>ROUND(I155*H155,2)</f>
        <v>0</v>
      </c>
      <c r="BL155" s="16" t="s">
        <v>121</v>
      </c>
      <c r="BM155" s="154" t="s">
        <v>159</v>
      </c>
    </row>
    <row r="156" spans="1:65" s="13" customFormat="1">
      <c r="B156" s="156"/>
      <c r="D156" s="157" t="s">
        <v>129</v>
      </c>
      <c r="E156" s="158" t="s">
        <v>1</v>
      </c>
      <c r="F156" s="159" t="s">
        <v>160</v>
      </c>
      <c r="H156" s="190">
        <v>55</v>
      </c>
      <c r="I156" s="190"/>
      <c r="J156" s="190"/>
      <c r="L156" s="156"/>
      <c r="M156" s="160"/>
      <c r="N156" s="161"/>
      <c r="O156" s="161"/>
      <c r="P156" s="161"/>
      <c r="Q156" s="161"/>
      <c r="R156" s="161"/>
      <c r="S156" s="161"/>
      <c r="T156" s="162"/>
      <c r="AT156" s="158" t="s">
        <v>129</v>
      </c>
      <c r="AU156" s="158" t="s">
        <v>81</v>
      </c>
      <c r="AV156" s="13" t="s">
        <v>81</v>
      </c>
      <c r="AW156" s="13" t="s">
        <v>26</v>
      </c>
      <c r="AX156" s="13" t="s">
        <v>69</v>
      </c>
      <c r="AY156" s="158" t="s">
        <v>115</v>
      </c>
    </row>
    <row r="157" spans="1:65" s="14" customFormat="1">
      <c r="B157" s="163"/>
      <c r="D157" s="157" t="s">
        <v>129</v>
      </c>
      <c r="E157" s="164" t="s">
        <v>1</v>
      </c>
      <c r="F157" s="165" t="s">
        <v>131</v>
      </c>
      <c r="H157" s="191">
        <v>55</v>
      </c>
      <c r="I157" s="191"/>
      <c r="J157" s="191"/>
      <c r="L157" s="163"/>
      <c r="M157" s="166"/>
      <c r="N157" s="167"/>
      <c r="O157" s="167"/>
      <c r="P157" s="167"/>
      <c r="Q157" s="167"/>
      <c r="R157" s="167"/>
      <c r="S157" s="167"/>
      <c r="T157" s="168"/>
      <c r="AT157" s="164" t="s">
        <v>129</v>
      </c>
      <c r="AU157" s="164" t="s">
        <v>81</v>
      </c>
      <c r="AV157" s="14" t="s">
        <v>121</v>
      </c>
      <c r="AW157" s="14" t="s">
        <v>26</v>
      </c>
      <c r="AX157" s="14" t="s">
        <v>75</v>
      </c>
      <c r="AY157" s="164" t="s">
        <v>115</v>
      </c>
    </row>
    <row r="158" spans="1:65" s="2" customFormat="1" ht="21.75" customHeight="1">
      <c r="A158" s="28"/>
      <c r="B158" s="144"/>
      <c r="C158" s="145" t="s">
        <v>139</v>
      </c>
      <c r="D158" s="145" t="s">
        <v>117</v>
      </c>
      <c r="E158" s="146" t="s">
        <v>161</v>
      </c>
      <c r="F158" s="147" t="s">
        <v>162</v>
      </c>
      <c r="G158" s="148" t="s">
        <v>127</v>
      </c>
      <c r="H158" s="189">
        <v>355</v>
      </c>
      <c r="I158" s="189"/>
      <c r="J158" s="189">
        <f>ROUND(I158*H158,2)</f>
        <v>0</v>
      </c>
      <c r="K158" s="149"/>
      <c r="L158" s="29"/>
      <c r="M158" s="150" t="s">
        <v>1</v>
      </c>
      <c r="N158" s="151" t="s">
        <v>35</v>
      </c>
      <c r="O158" s="152">
        <v>0</v>
      </c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4" t="s">
        <v>121</v>
      </c>
      <c r="AT158" s="154" t="s">
        <v>117</v>
      </c>
      <c r="AU158" s="154" t="s">
        <v>81</v>
      </c>
      <c r="AY158" s="16" t="s">
        <v>115</v>
      </c>
      <c r="BE158" s="155">
        <f>IF(N158="základná",J158,0)</f>
        <v>0</v>
      </c>
      <c r="BF158" s="155">
        <f>IF(N158="znížená",J158,0)</f>
        <v>0</v>
      </c>
      <c r="BG158" s="155">
        <f>IF(N158="zákl. prenesená",J158,0)</f>
        <v>0</v>
      </c>
      <c r="BH158" s="155">
        <f>IF(N158="zníž. prenesená",J158,0)</f>
        <v>0</v>
      </c>
      <c r="BI158" s="155">
        <f>IF(N158="nulová",J158,0)</f>
        <v>0</v>
      </c>
      <c r="BJ158" s="16" t="s">
        <v>81</v>
      </c>
      <c r="BK158" s="155">
        <f>ROUND(I158*H158,2)</f>
        <v>0</v>
      </c>
      <c r="BL158" s="16" t="s">
        <v>121</v>
      </c>
      <c r="BM158" s="154" t="s">
        <v>7</v>
      </c>
    </row>
    <row r="159" spans="1:65" s="13" customFormat="1">
      <c r="B159" s="156"/>
      <c r="D159" s="157" t="s">
        <v>129</v>
      </c>
      <c r="E159" s="158" t="s">
        <v>1</v>
      </c>
      <c r="F159" s="159" t="s">
        <v>130</v>
      </c>
      <c r="H159" s="190">
        <v>265</v>
      </c>
      <c r="I159" s="190"/>
      <c r="J159" s="190"/>
      <c r="L159" s="156"/>
      <c r="M159" s="160"/>
      <c r="N159" s="161"/>
      <c r="O159" s="161"/>
      <c r="P159" s="161"/>
      <c r="Q159" s="161"/>
      <c r="R159" s="161"/>
      <c r="S159" s="161"/>
      <c r="T159" s="162"/>
      <c r="AT159" s="158" t="s">
        <v>129</v>
      </c>
      <c r="AU159" s="158" t="s">
        <v>81</v>
      </c>
      <c r="AV159" s="13" t="s">
        <v>81</v>
      </c>
      <c r="AW159" s="13" t="s">
        <v>26</v>
      </c>
      <c r="AX159" s="13" t="s">
        <v>69</v>
      </c>
      <c r="AY159" s="158" t="s">
        <v>115</v>
      </c>
    </row>
    <row r="160" spans="1:65" s="13" customFormat="1">
      <c r="B160" s="156"/>
      <c r="D160" s="157" t="s">
        <v>129</v>
      </c>
      <c r="E160" s="158" t="s">
        <v>1</v>
      </c>
      <c r="F160" s="159" t="s">
        <v>146</v>
      </c>
      <c r="H160" s="190">
        <v>90</v>
      </c>
      <c r="I160" s="190"/>
      <c r="J160" s="190"/>
      <c r="L160" s="156"/>
      <c r="M160" s="160"/>
      <c r="N160" s="161"/>
      <c r="O160" s="161"/>
      <c r="P160" s="161"/>
      <c r="Q160" s="161"/>
      <c r="R160" s="161"/>
      <c r="S160" s="161"/>
      <c r="T160" s="162"/>
      <c r="AT160" s="158" t="s">
        <v>129</v>
      </c>
      <c r="AU160" s="158" t="s">
        <v>81</v>
      </c>
      <c r="AV160" s="13" t="s">
        <v>81</v>
      </c>
      <c r="AW160" s="13" t="s">
        <v>26</v>
      </c>
      <c r="AX160" s="13" t="s">
        <v>69</v>
      </c>
      <c r="AY160" s="158" t="s">
        <v>115</v>
      </c>
    </row>
    <row r="161" spans="1:65" s="14" customFormat="1">
      <c r="B161" s="163"/>
      <c r="D161" s="157" t="s">
        <v>129</v>
      </c>
      <c r="E161" s="164" t="s">
        <v>1</v>
      </c>
      <c r="F161" s="165" t="s">
        <v>147</v>
      </c>
      <c r="H161" s="191">
        <v>355</v>
      </c>
      <c r="I161" s="191"/>
      <c r="J161" s="191"/>
      <c r="L161" s="163"/>
      <c r="M161" s="166"/>
      <c r="N161" s="167"/>
      <c r="O161" s="167"/>
      <c r="P161" s="167"/>
      <c r="Q161" s="167"/>
      <c r="R161" s="167"/>
      <c r="S161" s="167"/>
      <c r="T161" s="168"/>
      <c r="AT161" s="164" t="s">
        <v>129</v>
      </c>
      <c r="AU161" s="164" t="s">
        <v>81</v>
      </c>
      <c r="AV161" s="14" t="s">
        <v>121</v>
      </c>
      <c r="AW161" s="14" t="s">
        <v>26</v>
      </c>
      <c r="AX161" s="14" t="s">
        <v>75</v>
      </c>
      <c r="AY161" s="164" t="s">
        <v>115</v>
      </c>
    </row>
    <row r="162" spans="1:65" s="2" customFormat="1" ht="16.5" customHeight="1">
      <c r="A162" s="28"/>
      <c r="B162" s="144"/>
      <c r="C162" s="145" t="s">
        <v>163</v>
      </c>
      <c r="D162" s="145" t="s">
        <v>117</v>
      </c>
      <c r="E162" s="146" t="s">
        <v>164</v>
      </c>
      <c r="F162" s="147" t="s">
        <v>165</v>
      </c>
      <c r="G162" s="148" t="s">
        <v>166</v>
      </c>
      <c r="H162" s="189">
        <v>60.67</v>
      </c>
      <c r="I162" s="189"/>
      <c r="J162" s="189">
        <f>ROUND(I162*H162,2)</f>
        <v>0</v>
      </c>
      <c r="K162" s="149"/>
      <c r="L162" s="29"/>
      <c r="M162" s="150" t="s">
        <v>1</v>
      </c>
      <c r="N162" s="151" t="s">
        <v>35</v>
      </c>
      <c r="O162" s="152">
        <v>0</v>
      </c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4" t="s">
        <v>121</v>
      </c>
      <c r="AT162" s="154" t="s">
        <v>117</v>
      </c>
      <c r="AU162" s="154" t="s">
        <v>81</v>
      </c>
      <c r="AY162" s="16" t="s">
        <v>115</v>
      </c>
      <c r="BE162" s="155">
        <f>IF(N162="základná",J162,0)</f>
        <v>0</v>
      </c>
      <c r="BF162" s="155">
        <f>IF(N162="znížená",J162,0)</f>
        <v>0</v>
      </c>
      <c r="BG162" s="155">
        <f>IF(N162="zákl. prenesená",J162,0)</f>
        <v>0</v>
      </c>
      <c r="BH162" s="155">
        <f>IF(N162="zníž. prenesená",J162,0)</f>
        <v>0</v>
      </c>
      <c r="BI162" s="155">
        <f>IF(N162="nulová",J162,0)</f>
        <v>0</v>
      </c>
      <c r="BJ162" s="16" t="s">
        <v>81</v>
      </c>
      <c r="BK162" s="155">
        <f>ROUND(I162*H162,2)</f>
        <v>0</v>
      </c>
      <c r="BL162" s="16" t="s">
        <v>121</v>
      </c>
      <c r="BM162" s="154" t="s">
        <v>167</v>
      </c>
    </row>
    <row r="163" spans="1:65" s="13" customFormat="1">
      <c r="B163" s="156"/>
      <c r="D163" s="157" t="s">
        <v>129</v>
      </c>
      <c r="E163" s="158" t="s">
        <v>1</v>
      </c>
      <c r="F163" s="159" t="s">
        <v>168</v>
      </c>
      <c r="H163" s="190">
        <v>60.67</v>
      </c>
      <c r="I163" s="190"/>
      <c r="J163" s="190"/>
      <c r="L163" s="156"/>
      <c r="M163" s="160"/>
      <c r="N163" s="161"/>
      <c r="O163" s="161"/>
      <c r="P163" s="161"/>
      <c r="Q163" s="161"/>
      <c r="R163" s="161"/>
      <c r="S163" s="161"/>
      <c r="T163" s="162"/>
      <c r="AT163" s="158" t="s">
        <v>129</v>
      </c>
      <c r="AU163" s="158" t="s">
        <v>81</v>
      </c>
      <c r="AV163" s="13" t="s">
        <v>81</v>
      </c>
      <c r="AW163" s="13" t="s">
        <v>26</v>
      </c>
      <c r="AX163" s="13" t="s">
        <v>69</v>
      </c>
      <c r="AY163" s="158" t="s">
        <v>115</v>
      </c>
    </row>
    <row r="164" spans="1:65" s="14" customFormat="1">
      <c r="B164" s="163"/>
      <c r="D164" s="157" t="s">
        <v>129</v>
      </c>
      <c r="E164" s="164" t="s">
        <v>1</v>
      </c>
      <c r="F164" s="165" t="s">
        <v>131</v>
      </c>
      <c r="H164" s="191">
        <v>60.67</v>
      </c>
      <c r="I164" s="191"/>
      <c r="J164" s="191"/>
      <c r="L164" s="163"/>
      <c r="M164" s="166"/>
      <c r="N164" s="167"/>
      <c r="O164" s="167"/>
      <c r="P164" s="167"/>
      <c r="Q164" s="167"/>
      <c r="R164" s="167"/>
      <c r="S164" s="167"/>
      <c r="T164" s="168"/>
      <c r="AT164" s="164" t="s">
        <v>129</v>
      </c>
      <c r="AU164" s="164" t="s">
        <v>81</v>
      </c>
      <c r="AV164" s="14" t="s">
        <v>121</v>
      </c>
      <c r="AW164" s="14" t="s">
        <v>26</v>
      </c>
      <c r="AX164" s="14" t="s">
        <v>75</v>
      </c>
      <c r="AY164" s="164" t="s">
        <v>115</v>
      </c>
    </row>
    <row r="165" spans="1:65" s="2" customFormat="1" ht="16.5" customHeight="1">
      <c r="A165" s="28"/>
      <c r="B165" s="144"/>
      <c r="C165" s="145" t="s">
        <v>143</v>
      </c>
      <c r="D165" s="145" t="s">
        <v>117</v>
      </c>
      <c r="E165" s="146" t="s">
        <v>169</v>
      </c>
      <c r="F165" s="147" t="s">
        <v>170</v>
      </c>
      <c r="G165" s="148" t="s">
        <v>166</v>
      </c>
      <c r="H165" s="189">
        <v>639</v>
      </c>
      <c r="I165" s="189"/>
      <c r="J165" s="189">
        <f>ROUND(I165*H165,2)</f>
        <v>0</v>
      </c>
      <c r="K165" s="149"/>
      <c r="L165" s="29"/>
      <c r="M165" s="150" t="s">
        <v>1</v>
      </c>
      <c r="N165" s="151" t="s">
        <v>35</v>
      </c>
      <c r="O165" s="152">
        <v>0</v>
      </c>
      <c r="P165" s="152">
        <f>O165*H165</f>
        <v>0</v>
      </c>
      <c r="Q165" s="152">
        <v>0</v>
      </c>
      <c r="R165" s="152">
        <f>Q165*H165</f>
        <v>0</v>
      </c>
      <c r="S165" s="152">
        <v>0</v>
      </c>
      <c r="T165" s="15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4" t="s">
        <v>121</v>
      </c>
      <c r="AT165" s="154" t="s">
        <v>117</v>
      </c>
      <c r="AU165" s="154" t="s">
        <v>81</v>
      </c>
      <c r="AY165" s="16" t="s">
        <v>115</v>
      </c>
      <c r="BE165" s="155">
        <f>IF(N165="základná",J165,0)</f>
        <v>0</v>
      </c>
      <c r="BF165" s="155">
        <f>IF(N165="znížená",J165,0)</f>
        <v>0</v>
      </c>
      <c r="BG165" s="155">
        <f>IF(N165="zákl. prenesená",J165,0)</f>
        <v>0</v>
      </c>
      <c r="BH165" s="155">
        <f>IF(N165="zníž. prenesená",J165,0)</f>
        <v>0</v>
      </c>
      <c r="BI165" s="155">
        <f>IF(N165="nulová",J165,0)</f>
        <v>0</v>
      </c>
      <c r="BJ165" s="16" t="s">
        <v>81</v>
      </c>
      <c r="BK165" s="155">
        <f>ROUND(I165*H165,2)</f>
        <v>0</v>
      </c>
      <c r="BL165" s="16" t="s">
        <v>121</v>
      </c>
      <c r="BM165" s="154" t="s">
        <v>171</v>
      </c>
    </row>
    <row r="166" spans="1:65" s="13" customFormat="1">
      <c r="B166" s="156"/>
      <c r="D166" s="157" t="s">
        <v>129</v>
      </c>
      <c r="E166" s="158" t="s">
        <v>1</v>
      </c>
      <c r="F166" s="159" t="s">
        <v>172</v>
      </c>
      <c r="H166" s="190">
        <v>477</v>
      </c>
      <c r="I166" s="190"/>
      <c r="J166" s="190"/>
      <c r="L166" s="156"/>
      <c r="M166" s="160"/>
      <c r="N166" s="161"/>
      <c r="O166" s="161"/>
      <c r="P166" s="161"/>
      <c r="Q166" s="161"/>
      <c r="R166" s="161"/>
      <c r="S166" s="161"/>
      <c r="T166" s="162"/>
      <c r="AT166" s="158" t="s">
        <v>129</v>
      </c>
      <c r="AU166" s="158" t="s">
        <v>81</v>
      </c>
      <c r="AV166" s="13" t="s">
        <v>81</v>
      </c>
      <c r="AW166" s="13" t="s">
        <v>26</v>
      </c>
      <c r="AX166" s="13" t="s">
        <v>69</v>
      </c>
      <c r="AY166" s="158" t="s">
        <v>115</v>
      </c>
    </row>
    <row r="167" spans="1:65" s="13" customFormat="1">
      <c r="B167" s="156"/>
      <c r="D167" s="157" t="s">
        <v>129</v>
      </c>
      <c r="E167" s="158" t="s">
        <v>1</v>
      </c>
      <c r="F167" s="159" t="s">
        <v>173</v>
      </c>
      <c r="H167" s="190">
        <v>162</v>
      </c>
      <c r="I167" s="190"/>
      <c r="J167" s="190"/>
      <c r="L167" s="156"/>
      <c r="M167" s="160"/>
      <c r="N167" s="161"/>
      <c r="O167" s="161"/>
      <c r="P167" s="161"/>
      <c r="Q167" s="161"/>
      <c r="R167" s="161"/>
      <c r="S167" s="161"/>
      <c r="T167" s="162"/>
      <c r="AT167" s="158" t="s">
        <v>129</v>
      </c>
      <c r="AU167" s="158" t="s">
        <v>81</v>
      </c>
      <c r="AV167" s="13" t="s">
        <v>81</v>
      </c>
      <c r="AW167" s="13" t="s">
        <v>26</v>
      </c>
      <c r="AX167" s="13" t="s">
        <v>69</v>
      </c>
      <c r="AY167" s="158" t="s">
        <v>115</v>
      </c>
    </row>
    <row r="168" spans="1:65" s="14" customFormat="1">
      <c r="B168" s="163"/>
      <c r="D168" s="157" t="s">
        <v>129</v>
      </c>
      <c r="E168" s="164" t="s">
        <v>1</v>
      </c>
      <c r="F168" s="165" t="s">
        <v>147</v>
      </c>
      <c r="H168" s="191">
        <v>639</v>
      </c>
      <c r="I168" s="191"/>
      <c r="J168" s="191"/>
      <c r="L168" s="163"/>
      <c r="M168" s="166"/>
      <c r="N168" s="167"/>
      <c r="O168" s="167"/>
      <c r="P168" s="167"/>
      <c r="Q168" s="167"/>
      <c r="R168" s="167"/>
      <c r="S168" s="167"/>
      <c r="T168" s="168"/>
      <c r="AT168" s="164" t="s">
        <v>129</v>
      </c>
      <c r="AU168" s="164" t="s">
        <v>81</v>
      </c>
      <c r="AV168" s="14" t="s">
        <v>121</v>
      </c>
      <c r="AW168" s="14" t="s">
        <v>26</v>
      </c>
      <c r="AX168" s="14" t="s">
        <v>75</v>
      </c>
      <c r="AY168" s="164" t="s">
        <v>115</v>
      </c>
    </row>
    <row r="169" spans="1:65" s="2" customFormat="1" ht="16.5" customHeight="1">
      <c r="A169" s="28"/>
      <c r="B169" s="144"/>
      <c r="C169" s="169" t="s">
        <v>174</v>
      </c>
      <c r="D169" s="169" t="s">
        <v>175</v>
      </c>
      <c r="E169" s="170" t="s">
        <v>176</v>
      </c>
      <c r="F169" s="171" t="s">
        <v>177</v>
      </c>
      <c r="G169" s="172" t="s">
        <v>127</v>
      </c>
      <c r="H169" s="192">
        <v>60</v>
      </c>
      <c r="I169" s="192"/>
      <c r="J169" s="192">
        <f>ROUND(I169*H169,2)</f>
        <v>0</v>
      </c>
      <c r="K169" s="173"/>
      <c r="L169" s="174"/>
      <c r="M169" s="175" t="s">
        <v>1</v>
      </c>
      <c r="N169" s="176" t="s">
        <v>35</v>
      </c>
      <c r="O169" s="152">
        <v>0</v>
      </c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4" t="s">
        <v>134</v>
      </c>
      <c r="AT169" s="154" t="s">
        <v>175</v>
      </c>
      <c r="AU169" s="154" t="s">
        <v>81</v>
      </c>
      <c r="AY169" s="16" t="s">
        <v>115</v>
      </c>
      <c r="BE169" s="155">
        <f>IF(N169="základná",J169,0)</f>
        <v>0</v>
      </c>
      <c r="BF169" s="155">
        <f>IF(N169="znížená",J169,0)</f>
        <v>0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6" t="s">
        <v>81</v>
      </c>
      <c r="BK169" s="155">
        <f>ROUND(I169*H169,2)</f>
        <v>0</v>
      </c>
      <c r="BL169" s="16" t="s">
        <v>121</v>
      </c>
      <c r="BM169" s="154" t="s">
        <v>178</v>
      </c>
    </row>
    <row r="170" spans="1:65" s="13" customFormat="1">
      <c r="B170" s="156"/>
      <c r="D170" s="157" t="s">
        <v>129</v>
      </c>
      <c r="E170" s="158" t="s">
        <v>1</v>
      </c>
      <c r="F170" s="159" t="s">
        <v>144</v>
      </c>
      <c r="H170" s="190">
        <v>110</v>
      </c>
      <c r="I170" s="190"/>
      <c r="J170" s="190"/>
      <c r="L170" s="156"/>
      <c r="M170" s="160"/>
      <c r="N170" s="161"/>
      <c r="O170" s="161"/>
      <c r="P170" s="161"/>
      <c r="Q170" s="161"/>
      <c r="R170" s="161"/>
      <c r="S170" s="161"/>
      <c r="T170" s="162"/>
      <c r="AT170" s="158" t="s">
        <v>129</v>
      </c>
      <c r="AU170" s="158" t="s">
        <v>81</v>
      </c>
      <c r="AV170" s="13" t="s">
        <v>81</v>
      </c>
      <c r="AW170" s="13" t="s">
        <v>26</v>
      </c>
      <c r="AX170" s="13" t="s">
        <v>69</v>
      </c>
      <c r="AY170" s="158" t="s">
        <v>115</v>
      </c>
    </row>
    <row r="171" spans="1:65" s="13" customFormat="1">
      <c r="B171" s="156"/>
      <c r="D171" s="157" t="s">
        <v>129</v>
      </c>
      <c r="E171" s="158" t="s">
        <v>1</v>
      </c>
      <c r="F171" s="159" t="s">
        <v>179</v>
      </c>
      <c r="H171" s="190">
        <v>-50</v>
      </c>
      <c r="I171" s="190"/>
      <c r="J171" s="190"/>
      <c r="L171" s="156"/>
      <c r="M171" s="160"/>
      <c r="N171" s="161"/>
      <c r="O171" s="161"/>
      <c r="P171" s="161"/>
      <c r="Q171" s="161"/>
      <c r="R171" s="161"/>
      <c r="S171" s="161"/>
      <c r="T171" s="162"/>
      <c r="AT171" s="158" t="s">
        <v>129</v>
      </c>
      <c r="AU171" s="158" t="s">
        <v>81</v>
      </c>
      <c r="AV171" s="13" t="s">
        <v>81</v>
      </c>
      <c r="AW171" s="13" t="s">
        <v>26</v>
      </c>
      <c r="AX171" s="13" t="s">
        <v>69</v>
      </c>
      <c r="AY171" s="158" t="s">
        <v>115</v>
      </c>
    </row>
    <row r="172" spans="1:65" s="14" customFormat="1">
      <c r="B172" s="163"/>
      <c r="D172" s="157" t="s">
        <v>129</v>
      </c>
      <c r="E172" s="164" t="s">
        <v>1</v>
      </c>
      <c r="F172" s="165" t="s">
        <v>147</v>
      </c>
      <c r="H172" s="191">
        <v>60</v>
      </c>
      <c r="I172" s="191"/>
      <c r="J172" s="191"/>
      <c r="L172" s="163"/>
      <c r="M172" s="166"/>
      <c r="N172" s="167"/>
      <c r="O172" s="167"/>
      <c r="P172" s="167"/>
      <c r="Q172" s="167"/>
      <c r="R172" s="167"/>
      <c r="S172" s="167"/>
      <c r="T172" s="168"/>
      <c r="AT172" s="164" t="s">
        <v>129</v>
      </c>
      <c r="AU172" s="164" t="s">
        <v>81</v>
      </c>
      <c r="AV172" s="14" t="s">
        <v>121</v>
      </c>
      <c r="AW172" s="14" t="s">
        <v>26</v>
      </c>
      <c r="AX172" s="14" t="s">
        <v>75</v>
      </c>
      <c r="AY172" s="164" t="s">
        <v>115</v>
      </c>
    </row>
    <row r="173" spans="1:65" s="2" customFormat="1" ht="16.5" customHeight="1">
      <c r="A173" s="28"/>
      <c r="B173" s="144"/>
      <c r="C173" s="169" t="s">
        <v>151</v>
      </c>
      <c r="D173" s="169" t="s">
        <v>175</v>
      </c>
      <c r="E173" s="170" t="s">
        <v>180</v>
      </c>
      <c r="F173" s="171" t="s">
        <v>181</v>
      </c>
      <c r="G173" s="172" t="s">
        <v>182</v>
      </c>
      <c r="H173" s="192">
        <v>60</v>
      </c>
      <c r="I173" s="192"/>
      <c r="J173" s="192">
        <f>ROUND(I173*H173,2)</f>
        <v>0</v>
      </c>
      <c r="K173" s="173"/>
      <c r="L173" s="174"/>
      <c r="M173" s="175" t="s">
        <v>1</v>
      </c>
      <c r="N173" s="176" t="s">
        <v>35</v>
      </c>
      <c r="O173" s="152">
        <v>0</v>
      </c>
      <c r="P173" s="152">
        <f>O173*H173</f>
        <v>0</v>
      </c>
      <c r="Q173" s="152">
        <v>0</v>
      </c>
      <c r="R173" s="152">
        <f>Q173*H173</f>
        <v>0</v>
      </c>
      <c r="S173" s="152">
        <v>0</v>
      </c>
      <c r="T173" s="153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4" t="s">
        <v>134</v>
      </c>
      <c r="AT173" s="154" t="s">
        <v>175</v>
      </c>
      <c r="AU173" s="154" t="s">
        <v>81</v>
      </c>
      <c r="AY173" s="16" t="s">
        <v>115</v>
      </c>
      <c r="BE173" s="155">
        <f>IF(N173="základná",J173,0)</f>
        <v>0</v>
      </c>
      <c r="BF173" s="155">
        <f>IF(N173="znížená",J173,0)</f>
        <v>0</v>
      </c>
      <c r="BG173" s="155">
        <f>IF(N173="zákl. prenesená",J173,0)</f>
        <v>0</v>
      </c>
      <c r="BH173" s="155">
        <f>IF(N173="zníž. prenesená",J173,0)</f>
        <v>0</v>
      </c>
      <c r="BI173" s="155">
        <f>IF(N173="nulová",J173,0)</f>
        <v>0</v>
      </c>
      <c r="BJ173" s="16" t="s">
        <v>81</v>
      </c>
      <c r="BK173" s="155">
        <f>ROUND(I173*H173,2)</f>
        <v>0</v>
      </c>
      <c r="BL173" s="16" t="s">
        <v>121</v>
      </c>
      <c r="BM173" s="154" t="s">
        <v>183</v>
      </c>
    </row>
    <row r="174" spans="1:65" s="13" customFormat="1">
      <c r="B174" s="156"/>
      <c r="D174" s="157" t="s">
        <v>129</v>
      </c>
      <c r="E174" s="158" t="s">
        <v>1</v>
      </c>
      <c r="F174" s="159" t="s">
        <v>184</v>
      </c>
      <c r="H174" s="190">
        <v>60</v>
      </c>
      <c r="I174" s="190"/>
      <c r="J174" s="190"/>
      <c r="L174" s="156"/>
      <c r="M174" s="160"/>
      <c r="N174" s="161"/>
      <c r="O174" s="161"/>
      <c r="P174" s="161"/>
      <c r="Q174" s="161"/>
      <c r="R174" s="161"/>
      <c r="S174" s="161"/>
      <c r="T174" s="162"/>
      <c r="AT174" s="158" t="s">
        <v>129</v>
      </c>
      <c r="AU174" s="158" t="s">
        <v>81</v>
      </c>
      <c r="AV174" s="13" t="s">
        <v>81</v>
      </c>
      <c r="AW174" s="13" t="s">
        <v>26</v>
      </c>
      <c r="AX174" s="13" t="s">
        <v>69</v>
      </c>
      <c r="AY174" s="158" t="s">
        <v>115</v>
      </c>
    </row>
    <row r="175" spans="1:65" s="14" customFormat="1">
      <c r="B175" s="163"/>
      <c r="D175" s="157" t="s">
        <v>129</v>
      </c>
      <c r="E175" s="164" t="s">
        <v>1</v>
      </c>
      <c r="F175" s="165" t="s">
        <v>131</v>
      </c>
      <c r="H175" s="191">
        <v>60</v>
      </c>
      <c r="I175" s="191"/>
      <c r="J175" s="191"/>
      <c r="L175" s="163"/>
      <c r="M175" s="166"/>
      <c r="N175" s="167"/>
      <c r="O175" s="167"/>
      <c r="P175" s="167"/>
      <c r="Q175" s="167"/>
      <c r="R175" s="167"/>
      <c r="S175" s="167"/>
      <c r="T175" s="168"/>
      <c r="AT175" s="164" t="s">
        <v>129</v>
      </c>
      <c r="AU175" s="164" t="s">
        <v>81</v>
      </c>
      <c r="AV175" s="14" t="s">
        <v>121</v>
      </c>
      <c r="AW175" s="14" t="s">
        <v>26</v>
      </c>
      <c r="AX175" s="14" t="s">
        <v>75</v>
      </c>
      <c r="AY175" s="164" t="s">
        <v>115</v>
      </c>
    </row>
    <row r="176" spans="1:65" s="2" customFormat="1" ht="37.9" customHeight="1">
      <c r="A176" s="28"/>
      <c r="B176" s="144"/>
      <c r="C176" s="169" t="s">
        <v>185</v>
      </c>
      <c r="D176" s="169" t="s">
        <v>175</v>
      </c>
      <c r="E176" s="170" t="s">
        <v>186</v>
      </c>
      <c r="F176" s="171" t="s">
        <v>411</v>
      </c>
      <c r="G176" s="172" t="s">
        <v>166</v>
      </c>
      <c r="H176" s="192">
        <v>60.67</v>
      </c>
      <c r="I176" s="192"/>
      <c r="J176" s="192">
        <f>ROUND(I176*H176,2)</f>
        <v>0</v>
      </c>
      <c r="K176" s="173"/>
      <c r="L176" s="174"/>
      <c r="M176" s="175" t="s">
        <v>1</v>
      </c>
      <c r="N176" s="176" t="s">
        <v>35</v>
      </c>
      <c r="O176" s="152">
        <v>0</v>
      </c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4" t="s">
        <v>134</v>
      </c>
      <c r="AT176" s="154" t="s">
        <v>175</v>
      </c>
      <c r="AU176" s="154" t="s">
        <v>81</v>
      </c>
      <c r="AY176" s="16" t="s">
        <v>115</v>
      </c>
      <c r="BE176" s="155">
        <f>IF(N176="základná",J176,0)</f>
        <v>0</v>
      </c>
      <c r="BF176" s="155">
        <f>IF(N176="znížená",J176,0)</f>
        <v>0</v>
      </c>
      <c r="BG176" s="155">
        <f>IF(N176="zákl. prenesená",J176,0)</f>
        <v>0</v>
      </c>
      <c r="BH176" s="155">
        <f>IF(N176="zníž. prenesená",J176,0)</f>
        <v>0</v>
      </c>
      <c r="BI176" s="155">
        <f>IF(N176="nulová",J176,0)</f>
        <v>0</v>
      </c>
      <c r="BJ176" s="16" t="s">
        <v>81</v>
      </c>
      <c r="BK176" s="155">
        <f>ROUND(I176*H176,2)</f>
        <v>0</v>
      </c>
      <c r="BL176" s="16" t="s">
        <v>121</v>
      </c>
      <c r="BM176" s="154" t="s">
        <v>187</v>
      </c>
    </row>
    <row r="177" spans="1:65" s="13" customFormat="1">
      <c r="B177" s="156"/>
      <c r="D177" s="157" t="s">
        <v>129</v>
      </c>
      <c r="E177" s="158" t="s">
        <v>1</v>
      </c>
      <c r="F177" s="159" t="s">
        <v>168</v>
      </c>
      <c r="H177" s="190">
        <v>60.67</v>
      </c>
      <c r="I177" s="190"/>
      <c r="J177" s="190"/>
      <c r="L177" s="156"/>
      <c r="M177" s="160"/>
      <c r="N177" s="161"/>
      <c r="O177" s="161"/>
      <c r="P177" s="161"/>
      <c r="Q177" s="161"/>
      <c r="R177" s="161"/>
      <c r="S177" s="161"/>
      <c r="T177" s="162"/>
      <c r="AT177" s="158" t="s">
        <v>129</v>
      </c>
      <c r="AU177" s="158" t="s">
        <v>81</v>
      </c>
      <c r="AV177" s="13" t="s">
        <v>81</v>
      </c>
      <c r="AW177" s="13" t="s">
        <v>26</v>
      </c>
      <c r="AX177" s="13" t="s">
        <v>69</v>
      </c>
      <c r="AY177" s="158" t="s">
        <v>115</v>
      </c>
    </row>
    <row r="178" spans="1:65" s="14" customFormat="1">
      <c r="B178" s="163"/>
      <c r="D178" s="157" t="s">
        <v>129</v>
      </c>
      <c r="E178" s="164" t="s">
        <v>1</v>
      </c>
      <c r="F178" s="165" t="s">
        <v>147</v>
      </c>
      <c r="H178" s="191">
        <v>60.67</v>
      </c>
      <c r="I178" s="191"/>
      <c r="J178" s="191"/>
      <c r="L178" s="163"/>
      <c r="M178" s="166"/>
      <c r="N178" s="167"/>
      <c r="O178" s="167"/>
      <c r="P178" s="167"/>
      <c r="Q178" s="167"/>
      <c r="R178" s="167"/>
      <c r="S178" s="167"/>
      <c r="T178" s="168"/>
      <c r="AT178" s="164" t="s">
        <v>129</v>
      </c>
      <c r="AU178" s="164" t="s">
        <v>81</v>
      </c>
      <c r="AV178" s="14" t="s">
        <v>121</v>
      </c>
      <c r="AW178" s="14" t="s">
        <v>26</v>
      </c>
      <c r="AX178" s="14" t="s">
        <v>75</v>
      </c>
      <c r="AY178" s="164" t="s">
        <v>115</v>
      </c>
    </row>
    <row r="179" spans="1:65" s="2" customFormat="1" ht="21.75" customHeight="1">
      <c r="A179" s="28"/>
      <c r="B179" s="144"/>
      <c r="C179" s="169" t="s">
        <v>188</v>
      </c>
      <c r="D179" s="169" t="s">
        <v>175</v>
      </c>
      <c r="E179" s="170" t="s">
        <v>189</v>
      </c>
      <c r="F179" s="171" t="s">
        <v>412</v>
      </c>
      <c r="G179" s="172" t="s">
        <v>166</v>
      </c>
      <c r="H179" s="192">
        <v>639</v>
      </c>
      <c r="I179" s="192"/>
      <c r="J179" s="192">
        <f>ROUND(I179*H179,2)</f>
        <v>0</v>
      </c>
      <c r="K179" s="173"/>
      <c r="L179" s="174"/>
      <c r="M179" s="175" t="s">
        <v>1</v>
      </c>
      <c r="N179" s="176" t="s">
        <v>35</v>
      </c>
      <c r="O179" s="152">
        <v>0</v>
      </c>
      <c r="P179" s="152">
        <f>O179*H179</f>
        <v>0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4" t="s">
        <v>134</v>
      </c>
      <c r="AT179" s="154" t="s">
        <v>175</v>
      </c>
      <c r="AU179" s="154" t="s">
        <v>81</v>
      </c>
      <c r="AY179" s="16" t="s">
        <v>115</v>
      </c>
      <c r="BE179" s="155">
        <f>IF(N179="základná",J179,0)</f>
        <v>0</v>
      </c>
      <c r="BF179" s="155">
        <f>IF(N179="znížená",J179,0)</f>
        <v>0</v>
      </c>
      <c r="BG179" s="155">
        <f>IF(N179="zákl. prenesená",J179,0)</f>
        <v>0</v>
      </c>
      <c r="BH179" s="155">
        <f>IF(N179="zníž. prenesená",J179,0)</f>
        <v>0</v>
      </c>
      <c r="BI179" s="155">
        <f>IF(N179="nulová",J179,0)</f>
        <v>0</v>
      </c>
      <c r="BJ179" s="16" t="s">
        <v>81</v>
      </c>
      <c r="BK179" s="155">
        <f>ROUND(I179*H179,2)</f>
        <v>0</v>
      </c>
      <c r="BL179" s="16" t="s">
        <v>121</v>
      </c>
      <c r="BM179" s="154" t="s">
        <v>190</v>
      </c>
    </row>
    <row r="180" spans="1:65" s="13" customFormat="1">
      <c r="B180" s="156"/>
      <c r="D180" s="157" t="s">
        <v>129</v>
      </c>
      <c r="E180" s="158" t="s">
        <v>1</v>
      </c>
      <c r="F180" s="159" t="s">
        <v>172</v>
      </c>
      <c r="H180" s="190">
        <v>477</v>
      </c>
      <c r="I180" s="190"/>
      <c r="J180" s="190"/>
      <c r="L180" s="156"/>
      <c r="M180" s="160"/>
      <c r="N180" s="161"/>
      <c r="O180" s="161"/>
      <c r="P180" s="161"/>
      <c r="Q180" s="161"/>
      <c r="R180" s="161"/>
      <c r="S180" s="161"/>
      <c r="T180" s="162"/>
      <c r="AT180" s="158" t="s">
        <v>129</v>
      </c>
      <c r="AU180" s="158" t="s">
        <v>81</v>
      </c>
      <c r="AV180" s="13" t="s">
        <v>81</v>
      </c>
      <c r="AW180" s="13" t="s">
        <v>26</v>
      </c>
      <c r="AX180" s="13" t="s">
        <v>69</v>
      </c>
      <c r="AY180" s="158" t="s">
        <v>115</v>
      </c>
    </row>
    <row r="181" spans="1:65" s="13" customFormat="1">
      <c r="B181" s="156"/>
      <c r="D181" s="157" t="s">
        <v>129</v>
      </c>
      <c r="E181" s="158" t="s">
        <v>1</v>
      </c>
      <c r="F181" s="159" t="s">
        <v>173</v>
      </c>
      <c r="H181" s="190">
        <v>162</v>
      </c>
      <c r="I181" s="190"/>
      <c r="J181" s="190"/>
      <c r="L181" s="156"/>
      <c r="M181" s="160"/>
      <c r="N181" s="161"/>
      <c r="O181" s="161"/>
      <c r="P181" s="161"/>
      <c r="Q181" s="161"/>
      <c r="R181" s="161"/>
      <c r="S181" s="161"/>
      <c r="T181" s="162"/>
      <c r="AT181" s="158" t="s">
        <v>129</v>
      </c>
      <c r="AU181" s="158" t="s">
        <v>81</v>
      </c>
      <c r="AV181" s="13" t="s">
        <v>81</v>
      </c>
      <c r="AW181" s="13" t="s">
        <v>26</v>
      </c>
      <c r="AX181" s="13" t="s">
        <v>69</v>
      </c>
      <c r="AY181" s="158" t="s">
        <v>115</v>
      </c>
    </row>
    <row r="182" spans="1:65" s="14" customFormat="1">
      <c r="B182" s="163"/>
      <c r="D182" s="157" t="s">
        <v>129</v>
      </c>
      <c r="E182" s="164" t="s">
        <v>1</v>
      </c>
      <c r="F182" s="165" t="s">
        <v>147</v>
      </c>
      <c r="H182" s="191">
        <v>639</v>
      </c>
      <c r="I182" s="191"/>
      <c r="J182" s="191"/>
      <c r="L182" s="163"/>
      <c r="M182" s="166"/>
      <c r="N182" s="167"/>
      <c r="O182" s="167"/>
      <c r="P182" s="167"/>
      <c r="Q182" s="167"/>
      <c r="R182" s="167"/>
      <c r="S182" s="167"/>
      <c r="T182" s="168"/>
      <c r="AT182" s="164" t="s">
        <v>129</v>
      </c>
      <c r="AU182" s="164" t="s">
        <v>81</v>
      </c>
      <c r="AV182" s="14" t="s">
        <v>121</v>
      </c>
      <c r="AW182" s="14" t="s">
        <v>26</v>
      </c>
      <c r="AX182" s="14" t="s">
        <v>75</v>
      </c>
      <c r="AY182" s="164" t="s">
        <v>115</v>
      </c>
    </row>
    <row r="183" spans="1:65" s="2" customFormat="1" ht="21.75" customHeight="1">
      <c r="A183" s="28"/>
      <c r="B183" s="144"/>
      <c r="C183" s="145" t="s">
        <v>155</v>
      </c>
      <c r="D183" s="145" t="s">
        <v>117</v>
      </c>
      <c r="E183" s="146" t="s">
        <v>191</v>
      </c>
      <c r="F183" s="147" t="s">
        <v>192</v>
      </c>
      <c r="G183" s="148" t="s">
        <v>120</v>
      </c>
      <c r="H183" s="189">
        <v>1720</v>
      </c>
      <c r="I183" s="189"/>
      <c r="J183" s="189">
        <f>ROUND(I183*H183,2)</f>
        <v>0</v>
      </c>
      <c r="K183" s="149"/>
      <c r="L183" s="29"/>
      <c r="M183" s="150" t="s">
        <v>1</v>
      </c>
      <c r="N183" s="151" t="s">
        <v>35</v>
      </c>
      <c r="O183" s="152">
        <v>0</v>
      </c>
      <c r="P183" s="152">
        <f>O183*H183</f>
        <v>0</v>
      </c>
      <c r="Q183" s="152">
        <v>0</v>
      </c>
      <c r="R183" s="152">
        <f>Q183*H183</f>
        <v>0</v>
      </c>
      <c r="S183" s="152">
        <v>0</v>
      </c>
      <c r="T183" s="153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4" t="s">
        <v>121</v>
      </c>
      <c r="AT183" s="154" t="s">
        <v>117</v>
      </c>
      <c r="AU183" s="154" t="s">
        <v>81</v>
      </c>
      <c r="AY183" s="16" t="s">
        <v>115</v>
      </c>
      <c r="BE183" s="155">
        <f>IF(N183="základná",J183,0)</f>
        <v>0</v>
      </c>
      <c r="BF183" s="155">
        <f>IF(N183="znížená",J183,0)</f>
        <v>0</v>
      </c>
      <c r="BG183" s="155">
        <f>IF(N183="zákl. prenesená",J183,0)</f>
        <v>0</v>
      </c>
      <c r="BH183" s="155">
        <f>IF(N183="zníž. prenesená",J183,0)</f>
        <v>0</v>
      </c>
      <c r="BI183" s="155">
        <f>IF(N183="nulová",J183,0)</f>
        <v>0</v>
      </c>
      <c r="BJ183" s="16" t="s">
        <v>81</v>
      </c>
      <c r="BK183" s="155">
        <f>ROUND(I183*H183,2)</f>
        <v>0</v>
      </c>
      <c r="BL183" s="16" t="s">
        <v>121</v>
      </c>
      <c r="BM183" s="154" t="s">
        <v>193</v>
      </c>
    </row>
    <row r="184" spans="1:65" s="13" customFormat="1">
      <c r="B184" s="156"/>
      <c r="D184" s="157" t="s">
        <v>129</v>
      </c>
      <c r="E184" s="158" t="s">
        <v>1</v>
      </c>
      <c r="F184" s="159" t="s">
        <v>194</v>
      </c>
      <c r="H184" s="190">
        <v>600</v>
      </c>
      <c r="I184" s="190"/>
      <c r="J184" s="190"/>
      <c r="L184" s="156"/>
      <c r="M184" s="160"/>
      <c r="N184" s="161"/>
      <c r="O184" s="161"/>
      <c r="P184" s="161"/>
      <c r="Q184" s="161"/>
      <c r="R184" s="161"/>
      <c r="S184" s="161"/>
      <c r="T184" s="162"/>
      <c r="AT184" s="158" t="s">
        <v>129</v>
      </c>
      <c r="AU184" s="158" t="s">
        <v>81</v>
      </c>
      <c r="AV184" s="13" t="s">
        <v>81</v>
      </c>
      <c r="AW184" s="13" t="s">
        <v>26</v>
      </c>
      <c r="AX184" s="13" t="s">
        <v>69</v>
      </c>
      <c r="AY184" s="158" t="s">
        <v>115</v>
      </c>
    </row>
    <row r="185" spans="1:65" s="13" customFormat="1">
      <c r="B185" s="156"/>
      <c r="D185" s="157" t="s">
        <v>129</v>
      </c>
      <c r="E185" s="158" t="s">
        <v>1</v>
      </c>
      <c r="F185" s="159" t="s">
        <v>195</v>
      </c>
      <c r="H185" s="190">
        <v>1120</v>
      </c>
      <c r="I185" s="190"/>
      <c r="J185" s="190"/>
      <c r="L185" s="156"/>
      <c r="M185" s="160"/>
      <c r="N185" s="161"/>
      <c r="O185" s="161"/>
      <c r="P185" s="161"/>
      <c r="Q185" s="161"/>
      <c r="R185" s="161"/>
      <c r="S185" s="161"/>
      <c r="T185" s="162"/>
      <c r="AT185" s="158" t="s">
        <v>129</v>
      </c>
      <c r="AU185" s="158" t="s">
        <v>81</v>
      </c>
      <c r="AV185" s="13" t="s">
        <v>81</v>
      </c>
      <c r="AW185" s="13" t="s">
        <v>26</v>
      </c>
      <c r="AX185" s="13" t="s">
        <v>69</v>
      </c>
      <c r="AY185" s="158" t="s">
        <v>115</v>
      </c>
    </row>
    <row r="186" spans="1:65" s="14" customFormat="1">
      <c r="B186" s="163"/>
      <c r="D186" s="157" t="s">
        <v>129</v>
      </c>
      <c r="E186" s="164" t="s">
        <v>1</v>
      </c>
      <c r="F186" s="165" t="s">
        <v>147</v>
      </c>
      <c r="H186" s="191">
        <v>1720</v>
      </c>
      <c r="I186" s="191"/>
      <c r="J186" s="191"/>
      <c r="L186" s="163"/>
      <c r="M186" s="166"/>
      <c r="N186" s="167"/>
      <c r="O186" s="167"/>
      <c r="P186" s="167"/>
      <c r="Q186" s="167"/>
      <c r="R186" s="167"/>
      <c r="S186" s="167"/>
      <c r="T186" s="168"/>
      <c r="AT186" s="164" t="s">
        <v>129</v>
      </c>
      <c r="AU186" s="164" t="s">
        <v>81</v>
      </c>
      <c r="AV186" s="14" t="s">
        <v>121</v>
      </c>
      <c r="AW186" s="14" t="s">
        <v>26</v>
      </c>
      <c r="AX186" s="14" t="s">
        <v>75</v>
      </c>
      <c r="AY186" s="164" t="s">
        <v>115</v>
      </c>
    </row>
    <row r="187" spans="1:65" s="12" customFormat="1" ht="22.9" customHeight="1">
      <c r="B187" s="134"/>
      <c r="D187" s="135" t="s">
        <v>68</v>
      </c>
      <c r="E187" s="143" t="s">
        <v>81</v>
      </c>
      <c r="F187" s="143" t="s">
        <v>196</v>
      </c>
      <c r="H187" s="186"/>
      <c r="I187" s="186"/>
      <c r="J187" s="188">
        <f>BK187</f>
        <v>0</v>
      </c>
      <c r="L187" s="134"/>
      <c r="M187" s="137"/>
      <c r="N187" s="138"/>
      <c r="O187" s="138"/>
      <c r="P187" s="139">
        <f>SUM(P188:P202)</f>
        <v>0</v>
      </c>
      <c r="Q187" s="138"/>
      <c r="R187" s="139">
        <f>SUM(R188:R202)</f>
        <v>0</v>
      </c>
      <c r="S187" s="138"/>
      <c r="T187" s="140">
        <f>SUM(T188:T202)</f>
        <v>0</v>
      </c>
      <c r="AR187" s="135" t="s">
        <v>75</v>
      </c>
      <c r="AT187" s="141" t="s">
        <v>68</v>
      </c>
      <c r="AU187" s="141" t="s">
        <v>75</v>
      </c>
      <c r="AY187" s="135" t="s">
        <v>115</v>
      </c>
      <c r="BK187" s="142">
        <f>SUM(BK188:BK202)</f>
        <v>0</v>
      </c>
    </row>
    <row r="188" spans="1:65" s="2" customFormat="1" ht="24.2" customHeight="1">
      <c r="A188" s="28"/>
      <c r="B188" s="144"/>
      <c r="C188" s="145" t="s">
        <v>197</v>
      </c>
      <c r="D188" s="145" t="s">
        <v>117</v>
      </c>
      <c r="E188" s="146" t="s">
        <v>198</v>
      </c>
      <c r="F188" s="147" t="s">
        <v>199</v>
      </c>
      <c r="G188" s="148" t="s">
        <v>120</v>
      </c>
      <c r="H188" s="189">
        <v>1000</v>
      </c>
      <c r="I188" s="189"/>
      <c r="J188" s="189">
        <f>ROUND(I188*H188,2)</f>
        <v>0</v>
      </c>
      <c r="K188" s="149"/>
      <c r="L188" s="29"/>
      <c r="M188" s="150" t="s">
        <v>1</v>
      </c>
      <c r="N188" s="151" t="s">
        <v>35</v>
      </c>
      <c r="O188" s="152">
        <v>0</v>
      </c>
      <c r="P188" s="152">
        <f>O188*H188</f>
        <v>0</v>
      </c>
      <c r="Q188" s="152">
        <v>0</v>
      </c>
      <c r="R188" s="152">
        <f>Q188*H188</f>
        <v>0</v>
      </c>
      <c r="S188" s="152">
        <v>0</v>
      </c>
      <c r="T188" s="153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4" t="s">
        <v>121</v>
      </c>
      <c r="AT188" s="154" t="s">
        <v>117</v>
      </c>
      <c r="AU188" s="154" t="s">
        <v>81</v>
      </c>
      <c r="AY188" s="16" t="s">
        <v>115</v>
      </c>
      <c r="BE188" s="155">
        <f>IF(N188="základná",J188,0)</f>
        <v>0</v>
      </c>
      <c r="BF188" s="155">
        <f>IF(N188="znížená",J188,0)</f>
        <v>0</v>
      </c>
      <c r="BG188" s="155">
        <f>IF(N188="zákl. prenesená",J188,0)</f>
        <v>0</v>
      </c>
      <c r="BH188" s="155">
        <f>IF(N188="zníž. prenesená",J188,0)</f>
        <v>0</v>
      </c>
      <c r="BI188" s="155">
        <f>IF(N188="nulová",J188,0)</f>
        <v>0</v>
      </c>
      <c r="BJ188" s="16" t="s">
        <v>81</v>
      </c>
      <c r="BK188" s="155">
        <f>ROUND(I188*H188,2)</f>
        <v>0</v>
      </c>
      <c r="BL188" s="16" t="s">
        <v>121</v>
      </c>
      <c r="BM188" s="154" t="s">
        <v>200</v>
      </c>
    </row>
    <row r="189" spans="1:65" s="13" customFormat="1">
      <c r="B189" s="156"/>
      <c r="D189" s="157" t="s">
        <v>129</v>
      </c>
      <c r="E189" s="158" t="s">
        <v>1</v>
      </c>
      <c r="F189" s="159" t="s">
        <v>201</v>
      </c>
      <c r="H189" s="190">
        <v>1000</v>
      </c>
      <c r="I189" s="190"/>
      <c r="J189" s="190"/>
      <c r="L189" s="156"/>
      <c r="M189" s="160"/>
      <c r="N189" s="161"/>
      <c r="O189" s="161"/>
      <c r="P189" s="161"/>
      <c r="Q189" s="161"/>
      <c r="R189" s="161"/>
      <c r="S189" s="161"/>
      <c r="T189" s="162"/>
      <c r="AT189" s="158" t="s">
        <v>129</v>
      </c>
      <c r="AU189" s="158" t="s">
        <v>81</v>
      </c>
      <c r="AV189" s="13" t="s">
        <v>81</v>
      </c>
      <c r="AW189" s="13" t="s">
        <v>26</v>
      </c>
      <c r="AX189" s="13" t="s">
        <v>69</v>
      </c>
      <c r="AY189" s="158" t="s">
        <v>115</v>
      </c>
    </row>
    <row r="190" spans="1:65" s="14" customFormat="1">
      <c r="B190" s="163"/>
      <c r="D190" s="157" t="s">
        <v>129</v>
      </c>
      <c r="E190" s="164" t="s">
        <v>1</v>
      </c>
      <c r="F190" s="165" t="s">
        <v>131</v>
      </c>
      <c r="H190" s="191">
        <v>1000</v>
      </c>
      <c r="I190" s="191"/>
      <c r="J190" s="191"/>
      <c r="L190" s="163"/>
      <c r="M190" s="166"/>
      <c r="N190" s="167"/>
      <c r="O190" s="167"/>
      <c r="P190" s="167"/>
      <c r="Q190" s="167"/>
      <c r="R190" s="167"/>
      <c r="S190" s="167"/>
      <c r="T190" s="168"/>
      <c r="AT190" s="164" t="s">
        <v>129</v>
      </c>
      <c r="AU190" s="164" t="s">
        <v>81</v>
      </c>
      <c r="AV190" s="14" t="s">
        <v>121</v>
      </c>
      <c r="AW190" s="14" t="s">
        <v>26</v>
      </c>
      <c r="AX190" s="14" t="s">
        <v>75</v>
      </c>
      <c r="AY190" s="164" t="s">
        <v>115</v>
      </c>
    </row>
    <row r="191" spans="1:65" s="2" customFormat="1" ht="24.2" customHeight="1">
      <c r="A191" s="28"/>
      <c r="B191" s="144"/>
      <c r="C191" s="169" t="s">
        <v>159</v>
      </c>
      <c r="D191" s="169" t="s">
        <v>175</v>
      </c>
      <c r="E191" s="170" t="s">
        <v>202</v>
      </c>
      <c r="F191" s="171" t="s">
        <v>203</v>
      </c>
      <c r="G191" s="172" t="s">
        <v>120</v>
      </c>
      <c r="H191" s="192">
        <v>1020</v>
      </c>
      <c r="I191" s="192"/>
      <c r="J191" s="192">
        <f>ROUND(I191*H191,2)</f>
        <v>0</v>
      </c>
      <c r="K191" s="173"/>
      <c r="L191" s="174"/>
      <c r="M191" s="175" t="s">
        <v>1</v>
      </c>
      <c r="N191" s="176" t="s">
        <v>35</v>
      </c>
      <c r="O191" s="152">
        <v>0</v>
      </c>
      <c r="P191" s="152">
        <f>O191*H191</f>
        <v>0</v>
      </c>
      <c r="Q191" s="152">
        <v>0</v>
      </c>
      <c r="R191" s="152">
        <f>Q191*H191</f>
        <v>0</v>
      </c>
      <c r="S191" s="152">
        <v>0</v>
      </c>
      <c r="T191" s="15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4" t="s">
        <v>134</v>
      </c>
      <c r="AT191" s="154" t="s">
        <v>175</v>
      </c>
      <c r="AU191" s="154" t="s">
        <v>81</v>
      </c>
      <c r="AY191" s="16" t="s">
        <v>115</v>
      </c>
      <c r="BE191" s="155">
        <f>IF(N191="základná",J191,0)</f>
        <v>0</v>
      </c>
      <c r="BF191" s="155">
        <f>IF(N191="znížená",J191,0)</f>
        <v>0</v>
      </c>
      <c r="BG191" s="155">
        <f>IF(N191="zákl. prenesená",J191,0)</f>
        <v>0</v>
      </c>
      <c r="BH191" s="155">
        <f>IF(N191="zníž. prenesená",J191,0)</f>
        <v>0</v>
      </c>
      <c r="BI191" s="155">
        <f>IF(N191="nulová",J191,0)</f>
        <v>0</v>
      </c>
      <c r="BJ191" s="16" t="s">
        <v>81</v>
      </c>
      <c r="BK191" s="155">
        <f>ROUND(I191*H191,2)</f>
        <v>0</v>
      </c>
      <c r="BL191" s="16" t="s">
        <v>121</v>
      </c>
      <c r="BM191" s="154" t="s">
        <v>204</v>
      </c>
    </row>
    <row r="192" spans="1:65" s="13" customFormat="1">
      <c r="B192" s="156"/>
      <c r="D192" s="157" t="s">
        <v>129</v>
      </c>
      <c r="E192" s="158" t="s">
        <v>1</v>
      </c>
      <c r="F192" s="159" t="s">
        <v>205</v>
      </c>
      <c r="H192" s="190">
        <v>1020</v>
      </c>
      <c r="I192" s="190"/>
      <c r="J192" s="190"/>
      <c r="L192" s="156"/>
      <c r="M192" s="160"/>
      <c r="N192" s="161"/>
      <c r="O192" s="161"/>
      <c r="P192" s="161"/>
      <c r="Q192" s="161"/>
      <c r="R192" s="161"/>
      <c r="S192" s="161"/>
      <c r="T192" s="162"/>
      <c r="AT192" s="158" t="s">
        <v>129</v>
      </c>
      <c r="AU192" s="158" t="s">
        <v>81</v>
      </c>
      <c r="AV192" s="13" t="s">
        <v>81</v>
      </c>
      <c r="AW192" s="13" t="s">
        <v>26</v>
      </c>
      <c r="AX192" s="13" t="s">
        <v>69</v>
      </c>
      <c r="AY192" s="158" t="s">
        <v>115</v>
      </c>
    </row>
    <row r="193" spans="1:65" s="14" customFormat="1">
      <c r="B193" s="163"/>
      <c r="D193" s="157" t="s">
        <v>129</v>
      </c>
      <c r="E193" s="164" t="s">
        <v>1</v>
      </c>
      <c r="F193" s="165" t="s">
        <v>131</v>
      </c>
      <c r="H193" s="191">
        <v>1020</v>
      </c>
      <c r="I193" s="191"/>
      <c r="J193" s="191"/>
      <c r="L193" s="163"/>
      <c r="M193" s="166"/>
      <c r="N193" s="167"/>
      <c r="O193" s="167"/>
      <c r="P193" s="167"/>
      <c r="Q193" s="167"/>
      <c r="R193" s="167"/>
      <c r="S193" s="167"/>
      <c r="T193" s="168"/>
      <c r="AT193" s="164" t="s">
        <v>129</v>
      </c>
      <c r="AU193" s="164" t="s">
        <v>81</v>
      </c>
      <c r="AV193" s="14" t="s">
        <v>121</v>
      </c>
      <c r="AW193" s="14" t="s">
        <v>26</v>
      </c>
      <c r="AX193" s="14" t="s">
        <v>75</v>
      </c>
      <c r="AY193" s="164" t="s">
        <v>115</v>
      </c>
    </row>
    <row r="194" spans="1:65" s="2" customFormat="1" ht="16.5" customHeight="1">
      <c r="A194" s="28"/>
      <c r="B194" s="144"/>
      <c r="C194" s="145" t="s">
        <v>206</v>
      </c>
      <c r="D194" s="145" t="s">
        <v>117</v>
      </c>
      <c r="E194" s="146" t="s">
        <v>207</v>
      </c>
      <c r="F194" s="147" t="s">
        <v>208</v>
      </c>
      <c r="G194" s="148" t="s">
        <v>120</v>
      </c>
      <c r="H194" s="189">
        <v>197</v>
      </c>
      <c r="I194" s="189"/>
      <c r="J194" s="189">
        <f>ROUND(I194*H194,2)</f>
        <v>0</v>
      </c>
      <c r="K194" s="149"/>
      <c r="L194" s="29"/>
      <c r="M194" s="150" t="s">
        <v>1</v>
      </c>
      <c r="N194" s="151" t="s">
        <v>35</v>
      </c>
      <c r="O194" s="152">
        <v>0</v>
      </c>
      <c r="P194" s="152">
        <f>O194*H194</f>
        <v>0</v>
      </c>
      <c r="Q194" s="152">
        <v>0</v>
      </c>
      <c r="R194" s="152">
        <f>Q194*H194</f>
        <v>0</v>
      </c>
      <c r="S194" s="152">
        <v>0</v>
      </c>
      <c r="T194" s="153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4" t="s">
        <v>121</v>
      </c>
      <c r="AT194" s="154" t="s">
        <v>117</v>
      </c>
      <c r="AU194" s="154" t="s">
        <v>81</v>
      </c>
      <c r="AY194" s="16" t="s">
        <v>115</v>
      </c>
      <c r="BE194" s="155">
        <f>IF(N194="základná",J194,0)</f>
        <v>0</v>
      </c>
      <c r="BF194" s="155">
        <f>IF(N194="znížená",J194,0)</f>
        <v>0</v>
      </c>
      <c r="BG194" s="155">
        <f>IF(N194="zákl. prenesená",J194,0)</f>
        <v>0</v>
      </c>
      <c r="BH194" s="155">
        <f>IF(N194="zníž. prenesená",J194,0)</f>
        <v>0</v>
      </c>
      <c r="BI194" s="155">
        <f>IF(N194="nulová",J194,0)</f>
        <v>0</v>
      </c>
      <c r="BJ194" s="16" t="s">
        <v>81</v>
      </c>
      <c r="BK194" s="155">
        <f>ROUND(I194*H194,2)</f>
        <v>0</v>
      </c>
      <c r="BL194" s="16" t="s">
        <v>121</v>
      </c>
      <c r="BM194" s="154" t="s">
        <v>209</v>
      </c>
    </row>
    <row r="195" spans="1:65" s="13" customFormat="1">
      <c r="B195" s="156"/>
      <c r="D195" s="157" t="s">
        <v>129</v>
      </c>
      <c r="E195" s="158" t="s">
        <v>1</v>
      </c>
      <c r="F195" s="159" t="s">
        <v>210</v>
      </c>
      <c r="H195" s="190">
        <v>122</v>
      </c>
      <c r="I195" s="190"/>
      <c r="J195" s="190"/>
      <c r="L195" s="156"/>
      <c r="M195" s="160"/>
      <c r="N195" s="161"/>
      <c r="O195" s="161"/>
      <c r="P195" s="161"/>
      <c r="Q195" s="161"/>
      <c r="R195" s="161"/>
      <c r="S195" s="161"/>
      <c r="T195" s="162"/>
      <c r="AT195" s="158" t="s">
        <v>129</v>
      </c>
      <c r="AU195" s="158" t="s">
        <v>81</v>
      </c>
      <c r="AV195" s="13" t="s">
        <v>81</v>
      </c>
      <c r="AW195" s="13" t="s">
        <v>26</v>
      </c>
      <c r="AX195" s="13" t="s">
        <v>69</v>
      </c>
      <c r="AY195" s="158" t="s">
        <v>115</v>
      </c>
    </row>
    <row r="196" spans="1:65" s="13" customFormat="1">
      <c r="B196" s="156"/>
      <c r="D196" s="157" t="s">
        <v>129</v>
      </c>
      <c r="E196" s="158" t="s">
        <v>1</v>
      </c>
      <c r="F196" s="159" t="s">
        <v>211</v>
      </c>
      <c r="H196" s="190">
        <v>75</v>
      </c>
      <c r="I196" s="190"/>
      <c r="J196" s="190"/>
      <c r="L196" s="156"/>
      <c r="M196" s="160"/>
      <c r="N196" s="161"/>
      <c r="O196" s="161"/>
      <c r="P196" s="161"/>
      <c r="Q196" s="161"/>
      <c r="R196" s="161"/>
      <c r="S196" s="161"/>
      <c r="T196" s="162"/>
      <c r="AT196" s="158" t="s">
        <v>129</v>
      </c>
      <c r="AU196" s="158" t="s">
        <v>81</v>
      </c>
      <c r="AV196" s="13" t="s">
        <v>81</v>
      </c>
      <c r="AW196" s="13" t="s">
        <v>26</v>
      </c>
      <c r="AX196" s="13" t="s">
        <v>69</v>
      </c>
      <c r="AY196" s="158" t="s">
        <v>115</v>
      </c>
    </row>
    <row r="197" spans="1:65" s="14" customFormat="1">
      <c r="B197" s="163"/>
      <c r="D197" s="157" t="s">
        <v>129</v>
      </c>
      <c r="E197" s="164" t="s">
        <v>1</v>
      </c>
      <c r="F197" s="165" t="s">
        <v>147</v>
      </c>
      <c r="H197" s="191">
        <v>197</v>
      </c>
      <c r="I197" s="191"/>
      <c r="J197" s="191"/>
      <c r="L197" s="163"/>
      <c r="M197" s="166"/>
      <c r="N197" s="167"/>
      <c r="O197" s="167"/>
      <c r="P197" s="167"/>
      <c r="Q197" s="167"/>
      <c r="R197" s="167"/>
      <c r="S197" s="167"/>
      <c r="T197" s="168"/>
      <c r="AT197" s="164" t="s">
        <v>129</v>
      </c>
      <c r="AU197" s="164" t="s">
        <v>81</v>
      </c>
      <c r="AV197" s="14" t="s">
        <v>121</v>
      </c>
      <c r="AW197" s="14" t="s">
        <v>26</v>
      </c>
      <c r="AX197" s="14" t="s">
        <v>75</v>
      </c>
      <c r="AY197" s="164" t="s">
        <v>115</v>
      </c>
    </row>
    <row r="198" spans="1:65" s="2" customFormat="1" ht="16.5" customHeight="1">
      <c r="A198" s="28"/>
      <c r="B198" s="144"/>
      <c r="C198" s="169" t="s">
        <v>7</v>
      </c>
      <c r="D198" s="169" t="s">
        <v>175</v>
      </c>
      <c r="E198" s="170" t="s">
        <v>212</v>
      </c>
      <c r="F198" s="171" t="s">
        <v>213</v>
      </c>
      <c r="G198" s="172" t="s">
        <v>120</v>
      </c>
      <c r="H198" s="192">
        <v>206.85</v>
      </c>
      <c r="I198" s="192"/>
      <c r="J198" s="192">
        <f>ROUND(I198*H198,2)</f>
        <v>0</v>
      </c>
      <c r="K198" s="173"/>
      <c r="L198" s="174"/>
      <c r="M198" s="175" t="s">
        <v>1</v>
      </c>
      <c r="N198" s="176" t="s">
        <v>35</v>
      </c>
      <c r="O198" s="152">
        <v>0</v>
      </c>
      <c r="P198" s="152">
        <f>O198*H198</f>
        <v>0</v>
      </c>
      <c r="Q198" s="152">
        <v>0</v>
      </c>
      <c r="R198" s="152">
        <f>Q198*H198</f>
        <v>0</v>
      </c>
      <c r="S198" s="152">
        <v>0</v>
      </c>
      <c r="T198" s="153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4" t="s">
        <v>134</v>
      </c>
      <c r="AT198" s="154" t="s">
        <v>175</v>
      </c>
      <c r="AU198" s="154" t="s">
        <v>81</v>
      </c>
      <c r="AY198" s="16" t="s">
        <v>115</v>
      </c>
      <c r="BE198" s="155">
        <f>IF(N198="základná",J198,0)</f>
        <v>0</v>
      </c>
      <c r="BF198" s="155">
        <f>IF(N198="znížená",J198,0)</f>
        <v>0</v>
      </c>
      <c r="BG198" s="155">
        <f>IF(N198="zákl. prenesená",J198,0)</f>
        <v>0</v>
      </c>
      <c r="BH198" s="155">
        <f>IF(N198="zníž. prenesená",J198,0)</f>
        <v>0</v>
      </c>
      <c r="BI198" s="155">
        <f>IF(N198="nulová",J198,0)</f>
        <v>0</v>
      </c>
      <c r="BJ198" s="16" t="s">
        <v>81</v>
      </c>
      <c r="BK198" s="155">
        <f>ROUND(I198*H198,2)</f>
        <v>0</v>
      </c>
      <c r="BL198" s="16" t="s">
        <v>121</v>
      </c>
      <c r="BM198" s="154" t="s">
        <v>214</v>
      </c>
    </row>
    <row r="199" spans="1:65" s="2" customFormat="1" ht="19.5">
      <c r="A199" s="28"/>
      <c r="B199" s="29"/>
      <c r="C199" s="28"/>
      <c r="D199" s="157" t="s">
        <v>215</v>
      </c>
      <c r="E199" s="28"/>
      <c r="F199" s="177" t="s">
        <v>216</v>
      </c>
      <c r="G199" s="28"/>
      <c r="H199" s="184"/>
      <c r="I199" s="184"/>
      <c r="J199" s="184"/>
      <c r="K199" s="28"/>
      <c r="L199" s="29"/>
      <c r="M199" s="178"/>
      <c r="N199" s="179"/>
      <c r="O199" s="55"/>
      <c r="P199" s="55"/>
      <c r="Q199" s="55"/>
      <c r="R199" s="55"/>
      <c r="S199" s="55"/>
      <c r="T199" s="56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6" t="s">
        <v>215</v>
      </c>
      <c r="AU199" s="16" t="s">
        <v>81</v>
      </c>
    </row>
    <row r="200" spans="1:65" s="13" customFormat="1">
      <c r="B200" s="156"/>
      <c r="D200" s="157" t="s">
        <v>129</v>
      </c>
      <c r="E200" s="158" t="s">
        <v>1</v>
      </c>
      <c r="F200" s="159" t="s">
        <v>217</v>
      </c>
      <c r="H200" s="190">
        <v>128.1</v>
      </c>
      <c r="I200" s="190"/>
      <c r="J200" s="190"/>
      <c r="L200" s="156"/>
      <c r="M200" s="160"/>
      <c r="N200" s="161"/>
      <c r="O200" s="161"/>
      <c r="P200" s="161"/>
      <c r="Q200" s="161"/>
      <c r="R200" s="161"/>
      <c r="S200" s="161"/>
      <c r="T200" s="162"/>
      <c r="AT200" s="158" t="s">
        <v>129</v>
      </c>
      <c r="AU200" s="158" t="s">
        <v>81</v>
      </c>
      <c r="AV200" s="13" t="s">
        <v>81</v>
      </c>
      <c r="AW200" s="13" t="s">
        <v>26</v>
      </c>
      <c r="AX200" s="13" t="s">
        <v>69</v>
      </c>
      <c r="AY200" s="158" t="s">
        <v>115</v>
      </c>
    </row>
    <row r="201" spans="1:65" s="13" customFormat="1">
      <c r="B201" s="156"/>
      <c r="D201" s="157" t="s">
        <v>129</v>
      </c>
      <c r="E201" s="158" t="s">
        <v>1</v>
      </c>
      <c r="F201" s="159" t="s">
        <v>218</v>
      </c>
      <c r="H201" s="190">
        <v>78.75</v>
      </c>
      <c r="I201" s="190"/>
      <c r="J201" s="190"/>
      <c r="L201" s="156"/>
      <c r="M201" s="160"/>
      <c r="N201" s="161"/>
      <c r="O201" s="161"/>
      <c r="P201" s="161"/>
      <c r="Q201" s="161"/>
      <c r="R201" s="161"/>
      <c r="S201" s="161"/>
      <c r="T201" s="162"/>
      <c r="AT201" s="158" t="s">
        <v>129</v>
      </c>
      <c r="AU201" s="158" t="s">
        <v>81</v>
      </c>
      <c r="AV201" s="13" t="s">
        <v>81</v>
      </c>
      <c r="AW201" s="13" t="s">
        <v>26</v>
      </c>
      <c r="AX201" s="13" t="s">
        <v>69</v>
      </c>
      <c r="AY201" s="158" t="s">
        <v>115</v>
      </c>
    </row>
    <row r="202" spans="1:65" s="14" customFormat="1">
      <c r="B202" s="163"/>
      <c r="D202" s="157" t="s">
        <v>129</v>
      </c>
      <c r="E202" s="164" t="s">
        <v>1</v>
      </c>
      <c r="F202" s="165" t="s">
        <v>147</v>
      </c>
      <c r="H202" s="191">
        <v>206.85</v>
      </c>
      <c r="I202" s="191"/>
      <c r="J202" s="191"/>
      <c r="L202" s="163"/>
      <c r="M202" s="166"/>
      <c r="N202" s="167"/>
      <c r="O202" s="167"/>
      <c r="P202" s="167"/>
      <c r="Q202" s="167"/>
      <c r="R202" s="167"/>
      <c r="S202" s="167"/>
      <c r="T202" s="168"/>
      <c r="AT202" s="164" t="s">
        <v>129</v>
      </c>
      <c r="AU202" s="164" t="s">
        <v>81</v>
      </c>
      <c r="AV202" s="14" t="s">
        <v>121</v>
      </c>
      <c r="AW202" s="14" t="s">
        <v>26</v>
      </c>
      <c r="AX202" s="14" t="s">
        <v>75</v>
      </c>
      <c r="AY202" s="164" t="s">
        <v>115</v>
      </c>
    </row>
    <row r="203" spans="1:65" s="12" customFormat="1" ht="22.9" customHeight="1">
      <c r="B203" s="134"/>
      <c r="D203" s="135" t="s">
        <v>68</v>
      </c>
      <c r="E203" s="143" t="s">
        <v>136</v>
      </c>
      <c r="F203" s="143" t="s">
        <v>219</v>
      </c>
      <c r="H203" s="186"/>
      <c r="I203" s="186"/>
      <c r="J203" s="188">
        <f>BK203</f>
        <v>0</v>
      </c>
      <c r="L203" s="134"/>
      <c r="M203" s="137"/>
      <c r="N203" s="138"/>
      <c r="O203" s="138"/>
      <c r="P203" s="139">
        <f>SUM(P204:P278)</f>
        <v>0</v>
      </c>
      <c r="Q203" s="138"/>
      <c r="R203" s="139">
        <f>SUM(R204:R278)</f>
        <v>0</v>
      </c>
      <c r="S203" s="138"/>
      <c r="T203" s="140">
        <f>SUM(T204:T278)</f>
        <v>0</v>
      </c>
      <c r="AR203" s="135" t="s">
        <v>75</v>
      </c>
      <c r="AT203" s="141" t="s">
        <v>68</v>
      </c>
      <c r="AU203" s="141" t="s">
        <v>75</v>
      </c>
      <c r="AY203" s="135" t="s">
        <v>115</v>
      </c>
      <c r="BK203" s="142">
        <f>SUM(BK204:BK278)</f>
        <v>0</v>
      </c>
    </row>
    <row r="204" spans="1:65" s="2" customFormat="1" ht="24.2" customHeight="1">
      <c r="A204" s="28"/>
      <c r="B204" s="144"/>
      <c r="C204" s="145" t="s">
        <v>220</v>
      </c>
      <c r="D204" s="145" t="s">
        <v>117</v>
      </c>
      <c r="E204" s="146" t="s">
        <v>221</v>
      </c>
      <c r="F204" s="147" t="s">
        <v>222</v>
      </c>
      <c r="G204" s="148" t="s">
        <v>120</v>
      </c>
      <c r="H204" s="189">
        <v>800</v>
      </c>
      <c r="I204" s="189"/>
      <c r="J204" s="189">
        <f>ROUND(I204*H204,2)</f>
        <v>0</v>
      </c>
      <c r="K204" s="149"/>
      <c r="L204" s="29"/>
      <c r="M204" s="150" t="s">
        <v>1</v>
      </c>
      <c r="N204" s="151" t="s">
        <v>35</v>
      </c>
      <c r="O204" s="152">
        <v>0</v>
      </c>
      <c r="P204" s="152">
        <f>O204*H204</f>
        <v>0</v>
      </c>
      <c r="Q204" s="152">
        <v>0</v>
      </c>
      <c r="R204" s="152">
        <f>Q204*H204</f>
        <v>0</v>
      </c>
      <c r="S204" s="152">
        <v>0</v>
      </c>
      <c r="T204" s="153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4" t="s">
        <v>121</v>
      </c>
      <c r="AT204" s="154" t="s">
        <v>117</v>
      </c>
      <c r="AU204" s="154" t="s">
        <v>81</v>
      </c>
      <c r="AY204" s="16" t="s">
        <v>115</v>
      </c>
      <c r="BE204" s="155">
        <f>IF(N204="základná",J204,0)</f>
        <v>0</v>
      </c>
      <c r="BF204" s="155">
        <f>IF(N204="znížená",J204,0)</f>
        <v>0</v>
      </c>
      <c r="BG204" s="155">
        <f>IF(N204="zákl. prenesená",J204,0)</f>
        <v>0</v>
      </c>
      <c r="BH204" s="155">
        <f>IF(N204="zníž. prenesená",J204,0)</f>
        <v>0</v>
      </c>
      <c r="BI204" s="155">
        <f>IF(N204="nulová",J204,0)</f>
        <v>0</v>
      </c>
      <c r="BJ204" s="16" t="s">
        <v>81</v>
      </c>
      <c r="BK204" s="155">
        <f>ROUND(I204*H204,2)</f>
        <v>0</v>
      </c>
      <c r="BL204" s="16" t="s">
        <v>121</v>
      </c>
      <c r="BM204" s="154" t="s">
        <v>223</v>
      </c>
    </row>
    <row r="205" spans="1:65" s="13" customFormat="1">
      <c r="B205" s="156"/>
      <c r="D205" s="157" t="s">
        <v>129</v>
      </c>
      <c r="E205" s="158" t="s">
        <v>1</v>
      </c>
      <c r="F205" s="159" t="s">
        <v>224</v>
      </c>
      <c r="H205" s="190">
        <v>800</v>
      </c>
      <c r="I205" s="190"/>
      <c r="J205" s="190"/>
      <c r="L205" s="156"/>
      <c r="M205" s="160"/>
      <c r="N205" s="161"/>
      <c r="O205" s="161"/>
      <c r="P205" s="161"/>
      <c r="Q205" s="161"/>
      <c r="R205" s="161"/>
      <c r="S205" s="161"/>
      <c r="T205" s="162"/>
      <c r="AT205" s="158" t="s">
        <v>129</v>
      </c>
      <c r="AU205" s="158" t="s">
        <v>81</v>
      </c>
      <c r="AV205" s="13" t="s">
        <v>81</v>
      </c>
      <c r="AW205" s="13" t="s">
        <v>26</v>
      </c>
      <c r="AX205" s="13" t="s">
        <v>69</v>
      </c>
      <c r="AY205" s="158" t="s">
        <v>115</v>
      </c>
    </row>
    <row r="206" spans="1:65" s="14" customFormat="1">
      <c r="B206" s="163"/>
      <c r="D206" s="157" t="s">
        <v>129</v>
      </c>
      <c r="E206" s="164" t="s">
        <v>1</v>
      </c>
      <c r="F206" s="165" t="s">
        <v>131</v>
      </c>
      <c r="H206" s="191">
        <v>800</v>
      </c>
      <c r="I206" s="191"/>
      <c r="J206" s="191"/>
      <c r="L206" s="163"/>
      <c r="M206" s="166"/>
      <c r="N206" s="167"/>
      <c r="O206" s="167"/>
      <c r="P206" s="167"/>
      <c r="Q206" s="167"/>
      <c r="R206" s="167"/>
      <c r="S206" s="167"/>
      <c r="T206" s="168"/>
      <c r="AT206" s="164" t="s">
        <v>129</v>
      </c>
      <c r="AU206" s="164" t="s">
        <v>81</v>
      </c>
      <c r="AV206" s="14" t="s">
        <v>121</v>
      </c>
      <c r="AW206" s="14" t="s">
        <v>26</v>
      </c>
      <c r="AX206" s="14" t="s">
        <v>75</v>
      </c>
      <c r="AY206" s="164" t="s">
        <v>115</v>
      </c>
    </row>
    <row r="207" spans="1:65" s="2" customFormat="1" ht="24.2" customHeight="1">
      <c r="A207" s="28"/>
      <c r="B207" s="144"/>
      <c r="C207" s="145" t="s">
        <v>167</v>
      </c>
      <c r="D207" s="145" t="s">
        <v>117</v>
      </c>
      <c r="E207" s="146" t="s">
        <v>225</v>
      </c>
      <c r="F207" s="147" t="s">
        <v>226</v>
      </c>
      <c r="G207" s="148" t="s">
        <v>120</v>
      </c>
      <c r="H207" s="189">
        <v>85</v>
      </c>
      <c r="I207" s="189"/>
      <c r="J207" s="189">
        <f>ROUND(I207*H207,2)</f>
        <v>0</v>
      </c>
      <c r="K207" s="149"/>
      <c r="L207" s="29"/>
      <c r="M207" s="150" t="s">
        <v>1</v>
      </c>
      <c r="N207" s="151" t="s">
        <v>35</v>
      </c>
      <c r="O207" s="152">
        <v>0</v>
      </c>
      <c r="P207" s="152">
        <f>O207*H207</f>
        <v>0</v>
      </c>
      <c r="Q207" s="152">
        <v>0</v>
      </c>
      <c r="R207" s="152">
        <f>Q207*H207</f>
        <v>0</v>
      </c>
      <c r="S207" s="152">
        <v>0</v>
      </c>
      <c r="T207" s="153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54" t="s">
        <v>121</v>
      </c>
      <c r="AT207" s="154" t="s">
        <v>117</v>
      </c>
      <c r="AU207" s="154" t="s">
        <v>81</v>
      </c>
      <c r="AY207" s="16" t="s">
        <v>115</v>
      </c>
      <c r="BE207" s="155">
        <f>IF(N207="základná",J207,0)</f>
        <v>0</v>
      </c>
      <c r="BF207" s="155">
        <f>IF(N207="znížená",J207,0)</f>
        <v>0</v>
      </c>
      <c r="BG207" s="155">
        <f>IF(N207="zákl. prenesená",J207,0)</f>
        <v>0</v>
      </c>
      <c r="BH207" s="155">
        <f>IF(N207="zníž. prenesená",J207,0)</f>
        <v>0</v>
      </c>
      <c r="BI207" s="155">
        <f>IF(N207="nulová",J207,0)</f>
        <v>0</v>
      </c>
      <c r="BJ207" s="16" t="s">
        <v>81</v>
      </c>
      <c r="BK207" s="155">
        <f>ROUND(I207*H207,2)</f>
        <v>0</v>
      </c>
      <c r="BL207" s="16" t="s">
        <v>121</v>
      </c>
      <c r="BM207" s="154" t="s">
        <v>227</v>
      </c>
    </row>
    <row r="208" spans="1:65" s="13" customFormat="1">
      <c r="B208" s="156"/>
      <c r="D208" s="157" t="s">
        <v>129</v>
      </c>
      <c r="E208" s="158" t="s">
        <v>1</v>
      </c>
      <c r="F208" s="159" t="s">
        <v>228</v>
      </c>
      <c r="H208" s="190">
        <v>85</v>
      </c>
      <c r="I208" s="190"/>
      <c r="J208" s="190"/>
      <c r="L208" s="156"/>
      <c r="M208" s="160"/>
      <c r="N208" s="161"/>
      <c r="O208" s="161"/>
      <c r="P208" s="161"/>
      <c r="Q208" s="161"/>
      <c r="R208" s="161"/>
      <c r="S208" s="161"/>
      <c r="T208" s="162"/>
      <c r="AT208" s="158" t="s">
        <v>129</v>
      </c>
      <c r="AU208" s="158" t="s">
        <v>81</v>
      </c>
      <c r="AV208" s="13" t="s">
        <v>81</v>
      </c>
      <c r="AW208" s="13" t="s">
        <v>26</v>
      </c>
      <c r="AX208" s="13" t="s">
        <v>69</v>
      </c>
      <c r="AY208" s="158" t="s">
        <v>115</v>
      </c>
    </row>
    <row r="209" spans="1:65" s="14" customFormat="1">
      <c r="B209" s="163"/>
      <c r="D209" s="157" t="s">
        <v>129</v>
      </c>
      <c r="E209" s="164" t="s">
        <v>1</v>
      </c>
      <c r="F209" s="165" t="s">
        <v>131</v>
      </c>
      <c r="H209" s="191">
        <v>85</v>
      </c>
      <c r="I209" s="191"/>
      <c r="J209" s="191"/>
      <c r="L209" s="163"/>
      <c r="M209" s="166"/>
      <c r="N209" s="167"/>
      <c r="O209" s="167"/>
      <c r="P209" s="167"/>
      <c r="Q209" s="167"/>
      <c r="R209" s="167"/>
      <c r="S209" s="167"/>
      <c r="T209" s="168"/>
      <c r="AT209" s="164" t="s">
        <v>129</v>
      </c>
      <c r="AU209" s="164" t="s">
        <v>81</v>
      </c>
      <c r="AV209" s="14" t="s">
        <v>121</v>
      </c>
      <c r="AW209" s="14" t="s">
        <v>26</v>
      </c>
      <c r="AX209" s="14" t="s">
        <v>75</v>
      </c>
      <c r="AY209" s="164" t="s">
        <v>115</v>
      </c>
    </row>
    <row r="210" spans="1:65" s="2" customFormat="1" ht="24.2" customHeight="1">
      <c r="A210" s="28"/>
      <c r="B210" s="144"/>
      <c r="C210" s="145" t="s">
        <v>229</v>
      </c>
      <c r="D210" s="145" t="s">
        <v>117</v>
      </c>
      <c r="E210" s="146" t="s">
        <v>230</v>
      </c>
      <c r="F210" s="147" t="s">
        <v>231</v>
      </c>
      <c r="G210" s="148" t="s">
        <v>120</v>
      </c>
      <c r="H210" s="189">
        <v>1195</v>
      </c>
      <c r="I210" s="189"/>
      <c r="J210" s="189">
        <f>ROUND(I210*H210,2)</f>
        <v>0</v>
      </c>
      <c r="K210" s="149"/>
      <c r="L210" s="29"/>
      <c r="M210" s="150" t="s">
        <v>1</v>
      </c>
      <c r="N210" s="151" t="s">
        <v>35</v>
      </c>
      <c r="O210" s="152">
        <v>0</v>
      </c>
      <c r="P210" s="152">
        <f>O210*H210</f>
        <v>0</v>
      </c>
      <c r="Q210" s="152">
        <v>0</v>
      </c>
      <c r="R210" s="152">
        <f>Q210*H210</f>
        <v>0</v>
      </c>
      <c r="S210" s="152">
        <v>0</v>
      </c>
      <c r="T210" s="153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54" t="s">
        <v>121</v>
      </c>
      <c r="AT210" s="154" t="s">
        <v>117</v>
      </c>
      <c r="AU210" s="154" t="s">
        <v>81</v>
      </c>
      <c r="AY210" s="16" t="s">
        <v>115</v>
      </c>
      <c r="BE210" s="155">
        <f>IF(N210="základná",J210,0)</f>
        <v>0</v>
      </c>
      <c r="BF210" s="155">
        <f>IF(N210="znížená",J210,0)</f>
        <v>0</v>
      </c>
      <c r="BG210" s="155">
        <f>IF(N210="zákl. prenesená",J210,0)</f>
        <v>0</v>
      </c>
      <c r="BH210" s="155">
        <f>IF(N210="zníž. prenesená",J210,0)</f>
        <v>0</v>
      </c>
      <c r="BI210" s="155">
        <f>IF(N210="nulová",J210,0)</f>
        <v>0</v>
      </c>
      <c r="BJ210" s="16" t="s">
        <v>81</v>
      </c>
      <c r="BK210" s="155">
        <f>ROUND(I210*H210,2)</f>
        <v>0</v>
      </c>
      <c r="BL210" s="16" t="s">
        <v>121</v>
      </c>
      <c r="BM210" s="154" t="s">
        <v>232</v>
      </c>
    </row>
    <row r="211" spans="1:65" s="13" customFormat="1">
      <c r="B211" s="156"/>
      <c r="D211" s="157" t="s">
        <v>129</v>
      </c>
      <c r="E211" s="158" t="s">
        <v>1</v>
      </c>
      <c r="F211" s="159" t="s">
        <v>195</v>
      </c>
      <c r="H211" s="190">
        <v>1120</v>
      </c>
      <c r="I211" s="190"/>
      <c r="J211" s="190"/>
      <c r="L211" s="156"/>
      <c r="M211" s="160"/>
      <c r="N211" s="161"/>
      <c r="O211" s="161"/>
      <c r="P211" s="161"/>
      <c r="Q211" s="161"/>
      <c r="R211" s="161"/>
      <c r="S211" s="161"/>
      <c r="T211" s="162"/>
      <c r="AT211" s="158" t="s">
        <v>129</v>
      </c>
      <c r="AU211" s="158" t="s">
        <v>81</v>
      </c>
      <c r="AV211" s="13" t="s">
        <v>81</v>
      </c>
      <c r="AW211" s="13" t="s">
        <v>26</v>
      </c>
      <c r="AX211" s="13" t="s">
        <v>69</v>
      </c>
      <c r="AY211" s="158" t="s">
        <v>115</v>
      </c>
    </row>
    <row r="212" spans="1:65" s="13" customFormat="1">
      <c r="B212" s="156"/>
      <c r="D212" s="157" t="s">
        <v>129</v>
      </c>
      <c r="E212" s="158" t="s">
        <v>1</v>
      </c>
      <c r="F212" s="159" t="s">
        <v>211</v>
      </c>
      <c r="H212" s="190">
        <v>75</v>
      </c>
      <c r="I212" s="190"/>
      <c r="J212" s="190"/>
      <c r="L212" s="156"/>
      <c r="M212" s="160"/>
      <c r="N212" s="161"/>
      <c r="O212" s="161"/>
      <c r="P212" s="161"/>
      <c r="Q212" s="161"/>
      <c r="R212" s="161"/>
      <c r="S212" s="161"/>
      <c r="T212" s="162"/>
      <c r="AT212" s="158" t="s">
        <v>129</v>
      </c>
      <c r="AU212" s="158" t="s">
        <v>81</v>
      </c>
      <c r="AV212" s="13" t="s">
        <v>81</v>
      </c>
      <c r="AW212" s="13" t="s">
        <v>26</v>
      </c>
      <c r="AX212" s="13" t="s">
        <v>69</v>
      </c>
      <c r="AY212" s="158" t="s">
        <v>115</v>
      </c>
    </row>
    <row r="213" spans="1:65" s="14" customFormat="1">
      <c r="B213" s="163"/>
      <c r="D213" s="157" t="s">
        <v>129</v>
      </c>
      <c r="E213" s="164" t="s">
        <v>1</v>
      </c>
      <c r="F213" s="165" t="s">
        <v>147</v>
      </c>
      <c r="H213" s="191">
        <v>1195</v>
      </c>
      <c r="I213" s="191"/>
      <c r="J213" s="191"/>
      <c r="L213" s="163"/>
      <c r="M213" s="166"/>
      <c r="N213" s="167"/>
      <c r="O213" s="167"/>
      <c r="P213" s="167"/>
      <c r="Q213" s="167"/>
      <c r="R213" s="167"/>
      <c r="S213" s="167"/>
      <c r="T213" s="168"/>
      <c r="AT213" s="164" t="s">
        <v>129</v>
      </c>
      <c r="AU213" s="164" t="s">
        <v>81</v>
      </c>
      <c r="AV213" s="14" t="s">
        <v>121</v>
      </c>
      <c r="AW213" s="14" t="s">
        <v>26</v>
      </c>
      <c r="AX213" s="14" t="s">
        <v>75</v>
      </c>
      <c r="AY213" s="164" t="s">
        <v>115</v>
      </c>
    </row>
    <row r="214" spans="1:65" s="2" customFormat="1" ht="24.2" customHeight="1">
      <c r="A214" s="28"/>
      <c r="B214" s="144"/>
      <c r="C214" s="145" t="s">
        <v>171</v>
      </c>
      <c r="D214" s="145" t="s">
        <v>117</v>
      </c>
      <c r="E214" s="146" t="s">
        <v>233</v>
      </c>
      <c r="F214" s="147" t="s">
        <v>234</v>
      </c>
      <c r="G214" s="148" t="s">
        <v>120</v>
      </c>
      <c r="H214" s="189">
        <v>405</v>
      </c>
      <c r="I214" s="189"/>
      <c r="J214" s="189">
        <f>ROUND(I214*H214,2)</f>
        <v>0</v>
      </c>
      <c r="K214" s="149"/>
      <c r="L214" s="29"/>
      <c r="M214" s="150" t="s">
        <v>1</v>
      </c>
      <c r="N214" s="151" t="s">
        <v>35</v>
      </c>
      <c r="O214" s="152">
        <v>0</v>
      </c>
      <c r="P214" s="152">
        <f>O214*H214</f>
        <v>0</v>
      </c>
      <c r="Q214" s="152">
        <v>0</v>
      </c>
      <c r="R214" s="152">
        <f>Q214*H214</f>
        <v>0</v>
      </c>
      <c r="S214" s="152">
        <v>0</v>
      </c>
      <c r="T214" s="153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54" t="s">
        <v>121</v>
      </c>
      <c r="AT214" s="154" t="s">
        <v>117</v>
      </c>
      <c r="AU214" s="154" t="s">
        <v>81</v>
      </c>
      <c r="AY214" s="16" t="s">
        <v>115</v>
      </c>
      <c r="BE214" s="155">
        <f>IF(N214="základná",J214,0)</f>
        <v>0</v>
      </c>
      <c r="BF214" s="155">
        <f>IF(N214="znížená",J214,0)</f>
        <v>0</v>
      </c>
      <c r="BG214" s="155">
        <f>IF(N214="zákl. prenesená",J214,0)</f>
        <v>0</v>
      </c>
      <c r="BH214" s="155">
        <f>IF(N214="zníž. prenesená",J214,0)</f>
        <v>0</v>
      </c>
      <c r="BI214" s="155">
        <f>IF(N214="nulová",J214,0)</f>
        <v>0</v>
      </c>
      <c r="BJ214" s="16" t="s">
        <v>81</v>
      </c>
      <c r="BK214" s="155">
        <f>ROUND(I214*H214,2)</f>
        <v>0</v>
      </c>
      <c r="BL214" s="16" t="s">
        <v>121</v>
      </c>
      <c r="BM214" s="154" t="s">
        <v>235</v>
      </c>
    </row>
    <row r="215" spans="1:65" s="13" customFormat="1">
      <c r="B215" s="156"/>
      <c r="D215" s="157" t="s">
        <v>129</v>
      </c>
      <c r="E215" s="158" t="s">
        <v>1</v>
      </c>
      <c r="F215" s="159" t="s">
        <v>236</v>
      </c>
      <c r="H215" s="190">
        <v>405</v>
      </c>
      <c r="I215" s="190"/>
      <c r="J215" s="190"/>
      <c r="L215" s="156"/>
      <c r="M215" s="160"/>
      <c r="N215" s="161"/>
      <c r="O215" s="161"/>
      <c r="P215" s="161"/>
      <c r="Q215" s="161"/>
      <c r="R215" s="161"/>
      <c r="S215" s="161"/>
      <c r="T215" s="162"/>
      <c r="AT215" s="158" t="s">
        <v>129</v>
      </c>
      <c r="AU215" s="158" t="s">
        <v>81</v>
      </c>
      <c r="AV215" s="13" t="s">
        <v>81</v>
      </c>
      <c r="AW215" s="13" t="s">
        <v>26</v>
      </c>
      <c r="AX215" s="13" t="s">
        <v>69</v>
      </c>
      <c r="AY215" s="158" t="s">
        <v>115</v>
      </c>
    </row>
    <row r="216" spans="1:65" s="14" customFormat="1">
      <c r="B216" s="163"/>
      <c r="D216" s="157" t="s">
        <v>129</v>
      </c>
      <c r="E216" s="164" t="s">
        <v>1</v>
      </c>
      <c r="F216" s="165" t="s">
        <v>131</v>
      </c>
      <c r="H216" s="191">
        <v>405</v>
      </c>
      <c r="I216" s="191"/>
      <c r="J216" s="191"/>
      <c r="L216" s="163"/>
      <c r="M216" s="166"/>
      <c r="N216" s="167"/>
      <c r="O216" s="167"/>
      <c r="P216" s="167"/>
      <c r="Q216" s="167"/>
      <c r="R216" s="167"/>
      <c r="S216" s="167"/>
      <c r="T216" s="168"/>
      <c r="AT216" s="164" t="s">
        <v>129</v>
      </c>
      <c r="AU216" s="164" t="s">
        <v>81</v>
      </c>
      <c r="AV216" s="14" t="s">
        <v>121</v>
      </c>
      <c r="AW216" s="14" t="s">
        <v>26</v>
      </c>
      <c r="AX216" s="14" t="s">
        <v>75</v>
      </c>
      <c r="AY216" s="164" t="s">
        <v>115</v>
      </c>
    </row>
    <row r="217" spans="1:65" s="2" customFormat="1" ht="37.9" customHeight="1">
      <c r="A217" s="28"/>
      <c r="B217" s="144"/>
      <c r="C217" s="145" t="s">
        <v>237</v>
      </c>
      <c r="D217" s="145" t="s">
        <v>117</v>
      </c>
      <c r="E217" s="146" t="s">
        <v>238</v>
      </c>
      <c r="F217" s="147" t="s">
        <v>239</v>
      </c>
      <c r="G217" s="148" t="s">
        <v>120</v>
      </c>
      <c r="H217" s="189">
        <v>670</v>
      </c>
      <c r="I217" s="189"/>
      <c r="J217" s="189">
        <f>ROUND(I217*H217,2)</f>
        <v>0</v>
      </c>
      <c r="K217" s="149"/>
      <c r="L217" s="29"/>
      <c r="M217" s="150" t="s">
        <v>1</v>
      </c>
      <c r="N217" s="151" t="s">
        <v>35</v>
      </c>
      <c r="O217" s="152">
        <v>0</v>
      </c>
      <c r="P217" s="152">
        <f>O217*H217</f>
        <v>0</v>
      </c>
      <c r="Q217" s="152">
        <v>0</v>
      </c>
      <c r="R217" s="152">
        <f>Q217*H217</f>
        <v>0</v>
      </c>
      <c r="S217" s="152">
        <v>0</v>
      </c>
      <c r="T217" s="153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54" t="s">
        <v>121</v>
      </c>
      <c r="AT217" s="154" t="s">
        <v>117</v>
      </c>
      <c r="AU217" s="154" t="s">
        <v>81</v>
      </c>
      <c r="AY217" s="16" t="s">
        <v>115</v>
      </c>
      <c r="BE217" s="155">
        <f>IF(N217="základná",J217,0)</f>
        <v>0</v>
      </c>
      <c r="BF217" s="155">
        <f>IF(N217="znížená",J217,0)</f>
        <v>0</v>
      </c>
      <c r="BG217" s="155">
        <f>IF(N217="zákl. prenesená",J217,0)</f>
        <v>0</v>
      </c>
      <c r="BH217" s="155">
        <f>IF(N217="zníž. prenesená",J217,0)</f>
        <v>0</v>
      </c>
      <c r="BI217" s="155">
        <f>IF(N217="nulová",J217,0)</f>
        <v>0</v>
      </c>
      <c r="BJ217" s="16" t="s">
        <v>81</v>
      </c>
      <c r="BK217" s="155">
        <f>ROUND(I217*H217,2)</f>
        <v>0</v>
      </c>
      <c r="BL217" s="16" t="s">
        <v>121</v>
      </c>
      <c r="BM217" s="154" t="s">
        <v>240</v>
      </c>
    </row>
    <row r="218" spans="1:65" s="13" customFormat="1">
      <c r="B218" s="156"/>
      <c r="D218" s="157" t="s">
        <v>129</v>
      </c>
      <c r="E218" s="158" t="s">
        <v>1</v>
      </c>
      <c r="F218" s="159" t="s">
        <v>241</v>
      </c>
      <c r="H218" s="190">
        <v>670</v>
      </c>
      <c r="I218" s="190"/>
      <c r="J218" s="190"/>
      <c r="L218" s="156"/>
      <c r="M218" s="160"/>
      <c r="N218" s="161"/>
      <c r="O218" s="161"/>
      <c r="P218" s="161"/>
      <c r="Q218" s="161"/>
      <c r="R218" s="161"/>
      <c r="S218" s="161"/>
      <c r="T218" s="162"/>
      <c r="AT218" s="158" t="s">
        <v>129</v>
      </c>
      <c r="AU218" s="158" t="s">
        <v>81</v>
      </c>
      <c r="AV218" s="13" t="s">
        <v>81</v>
      </c>
      <c r="AW218" s="13" t="s">
        <v>26</v>
      </c>
      <c r="AX218" s="13" t="s">
        <v>69</v>
      </c>
      <c r="AY218" s="158" t="s">
        <v>115</v>
      </c>
    </row>
    <row r="219" spans="1:65" s="14" customFormat="1">
      <c r="B219" s="163"/>
      <c r="D219" s="157" t="s">
        <v>129</v>
      </c>
      <c r="E219" s="164" t="s">
        <v>1</v>
      </c>
      <c r="F219" s="165" t="s">
        <v>131</v>
      </c>
      <c r="H219" s="191">
        <v>670</v>
      </c>
      <c r="I219" s="191"/>
      <c r="J219" s="191"/>
      <c r="L219" s="163"/>
      <c r="M219" s="166"/>
      <c r="N219" s="167"/>
      <c r="O219" s="167"/>
      <c r="P219" s="167"/>
      <c r="Q219" s="167"/>
      <c r="R219" s="167"/>
      <c r="S219" s="167"/>
      <c r="T219" s="168"/>
      <c r="AT219" s="164" t="s">
        <v>129</v>
      </c>
      <c r="AU219" s="164" t="s">
        <v>81</v>
      </c>
      <c r="AV219" s="14" t="s">
        <v>121</v>
      </c>
      <c r="AW219" s="14" t="s">
        <v>26</v>
      </c>
      <c r="AX219" s="14" t="s">
        <v>75</v>
      </c>
      <c r="AY219" s="164" t="s">
        <v>115</v>
      </c>
    </row>
    <row r="220" spans="1:65" s="2" customFormat="1" ht="24.2" customHeight="1">
      <c r="A220" s="28"/>
      <c r="B220" s="144"/>
      <c r="C220" s="145" t="s">
        <v>178</v>
      </c>
      <c r="D220" s="145" t="s">
        <v>117</v>
      </c>
      <c r="E220" s="146" t="s">
        <v>242</v>
      </c>
      <c r="F220" s="147" t="s">
        <v>243</v>
      </c>
      <c r="G220" s="148" t="s">
        <v>120</v>
      </c>
      <c r="H220" s="189">
        <v>33.33</v>
      </c>
      <c r="I220" s="189"/>
      <c r="J220" s="189">
        <f>ROUND(I220*H220,2)</f>
        <v>0</v>
      </c>
      <c r="K220" s="149"/>
      <c r="L220" s="29"/>
      <c r="M220" s="150" t="s">
        <v>1</v>
      </c>
      <c r="N220" s="151" t="s">
        <v>35</v>
      </c>
      <c r="O220" s="152">
        <v>0</v>
      </c>
      <c r="P220" s="152">
        <f>O220*H220</f>
        <v>0</v>
      </c>
      <c r="Q220" s="152">
        <v>0</v>
      </c>
      <c r="R220" s="152">
        <f>Q220*H220</f>
        <v>0</v>
      </c>
      <c r="S220" s="152">
        <v>0</v>
      </c>
      <c r="T220" s="153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54" t="s">
        <v>121</v>
      </c>
      <c r="AT220" s="154" t="s">
        <v>117</v>
      </c>
      <c r="AU220" s="154" t="s">
        <v>81</v>
      </c>
      <c r="AY220" s="16" t="s">
        <v>115</v>
      </c>
      <c r="BE220" s="155">
        <f>IF(N220="základná",J220,0)</f>
        <v>0</v>
      </c>
      <c r="BF220" s="155">
        <f>IF(N220="znížená",J220,0)</f>
        <v>0</v>
      </c>
      <c r="BG220" s="155">
        <f>IF(N220="zákl. prenesená",J220,0)</f>
        <v>0</v>
      </c>
      <c r="BH220" s="155">
        <f>IF(N220="zníž. prenesená",J220,0)</f>
        <v>0</v>
      </c>
      <c r="BI220" s="155">
        <f>IF(N220="nulová",J220,0)</f>
        <v>0</v>
      </c>
      <c r="BJ220" s="16" t="s">
        <v>81</v>
      </c>
      <c r="BK220" s="155">
        <f>ROUND(I220*H220,2)</f>
        <v>0</v>
      </c>
      <c r="BL220" s="16" t="s">
        <v>121</v>
      </c>
      <c r="BM220" s="154" t="s">
        <v>244</v>
      </c>
    </row>
    <row r="221" spans="1:65" s="13" customFormat="1" ht="22.5">
      <c r="B221" s="156"/>
      <c r="D221" s="157" t="s">
        <v>129</v>
      </c>
      <c r="E221" s="158" t="s">
        <v>1</v>
      </c>
      <c r="F221" s="159" t="s">
        <v>245</v>
      </c>
      <c r="H221" s="190">
        <v>33.332999999999998</v>
      </c>
      <c r="I221" s="190"/>
      <c r="J221" s="190"/>
      <c r="L221" s="156"/>
      <c r="M221" s="160"/>
      <c r="N221" s="161"/>
      <c r="O221" s="161"/>
      <c r="P221" s="161"/>
      <c r="Q221" s="161"/>
      <c r="R221" s="161"/>
      <c r="S221" s="161"/>
      <c r="T221" s="162"/>
      <c r="AT221" s="158" t="s">
        <v>129</v>
      </c>
      <c r="AU221" s="158" t="s">
        <v>81</v>
      </c>
      <c r="AV221" s="13" t="s">
        <v>81</v>
      </c>
      <c r="AW221" s="13" t="s">
        <v>26</v>
      </c>
      <c r="AX221" s="13" t="s">
        <v>69</v>
      </c>
      <c r="AY221" s="158" t="s">
        <v>115</v>
      </c>
    </row>
    <row r="222" spans="1:65" s="14" customFormat="1">
      <c r="B222" s="163"/>
      <c r="D222" s="157" t="s">
        <v>129</v>
      </c>
      <c r="E222" s="164" t="s">
        <v>1</v>
      </c>
      <c r="F222" s="165" t="s">
        <v>131</v>
      </c>
      <c r="H222" s="191">
        <v>33.332999999999998</v>
      </c>
      <c r="I222" s="191"/>
      <c r="J222" s="191"/>
      <c r="L222" s="163"/>
      <c r="M222" s="166"/>
      <c r="N222" s="167"/>
      <c r="O222" s="167"/>
      <c r="P222" s="167"/>
      <c r="Q222" s="167"/>
      <c r="R222" s="167"/>
      <c r="S222" s="167"/>
      <c r="T222" s="168"/>
      <c r="AT222" s="164" t="s">
        <v>129</v>
      </c>
      <c r="AU222" s="164" t="s">
        <v>81</v>
      </c>
      <c r="AV222" s="14" t="s">
        <v>121</v>
      </c>
      <c r="AW222" s="14" t="s">
        <v>26</v>
      </c>
      <c r="AX222" s="14" t="s">
        <v>75</v>
      </c>
      <c r="AY222" s="164" t="s">
        <v>115</v>
      </c>
    </row>
    <row r="223" spans="1:65" s="2" customFormat="1" ht="37.9" customHeight="1">
      <c r="A223" s="28"/>
      <c r="B223" s="144"/>
      <c r="C223" s="145" t="s">
        <v>246</v>
      </c>
      <c r="D223" s="145" t="s">
        <v>117</v>
      </c>
      <c r="E223" s="146" t="s">
        <v>247</v>
      </c>
      <c r="F223" s="147" t="s">
        <v>248</v>
      </c>
      <c r="G223" s="148" t="s">
        <v>120</v>
      </c>
      <c r="H223" s="189">
        <v>85</v>
      </c>
      <c r="I223" s="189"/>
      <c r="J223" s="189">
        <f>ROUND(I223*H223,2)</f>
        <v>0</v>
      </c>
      <c r="K223" s="149"/>
      <c r="L223" s="29"/>
      <c r="M223" s="150" t="s">
        <v>1</v>
      </c>
      <c r="N223" s="151" t="s">
        <v>35</v>
      </c>
      <c r="O223" s="152">
        <v>0</v>
      </c>
      <c r="P223" s="152">
        <f>O223*H223</f>
        <v>0</v>
      </c>
      <c r="Q223" s="152">
        <v>0</v>
      </c>
      <c r="R223" s="152">
        <f>Q223*H223</f>
        <v>0</v>
      </c>
      <c r="S223" s="152">
        <v>0</v>
      </c>
      <c r="T223" s="153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54" t="s">
        <v>121</v>
      </c>
      <c r="AT223" s="154" t="s">
        <v>117</v>
      </c>
      <c r="AU223" s="154" t="s">
        <v>81</v>
      </c>
      <c r="AY223" s="16" t="s">
        <v>115</v>
      </c>
      <c r="BE223" s="155">
        <f>IF(N223="základná",J223,0)</f>
        <v>0</v>
      </c>
      <c r="BF223" s="155">
        <f>IF(N223="znížená",J223,0)</f>
        <v>0</v>
      </c>
      <c r="BG223" s="155">
        <f>IF(N223="zákl. prenesená",J223,0)</f>
        <v>0</v>
      </c>
      <c r="BH223" s="155">
        <f>IF(N223="zníž. prenesená",J223,0)</f>
        <v>0</v>
      </c>
      <c r="BI223" s="155">
        <f>IF(N223="nulová",J223,0)</f>
        <v>0</v>
      </c>
      <c r="BJ223" s="16" t="s">
        <v>81</v>
      </c>
      <c r="BK223" s="155">
        <f>ROUND(I223*H223,2)</f>
        <v>0</v>
      </c>
      <c r="BL223" s="16" t="s">
        <v>121</v>
      </c>
      <c r="BM223" s="154" t="s">
        <v>249</v>
      </c>
    </row>
    <row r="224" spans="1:65" s="13" customFormat="1">
      <c r="B224" s="156"/>
      <c r="D224" s="157" t="s">
        <v>129</v>
      </c>
      <c r="E224" s="158" t="s">
        <v>1</v>
      </c>
      <c r="F224" s="159" t="s">
        <v>228</v>
      </c>
      <c r="H224" s="190">
        <v>85</v>
      </c>
      <c r="I224" s="190"/>
      <c r="J224" s="190"/>
      <c r="L224" s="156"/>
      <c r="M224" s="160"/>
      <c r="N224" s="161"/>
      <c r="O224" s="161"/>
      <c r="P224" s="161"/>
      <c r="Q224" s="161"/>
      <c r="R224" s="161"/>
      <c r="S224" s="161"/>
      <c r="T224" s="162"/>
      <c r="AT224" s="158" t="s">
        <v>129</v>
      </c>
      <c r="AU224" s="158" t="s">
        <v>81</v>
      </c>
      <c r="AV224" s="13" t="s">
        <v>81</v>
      </c>
      <c r="AW224" s="13" t="s">
        <v>26</v>
      </c>
      <c r="AX224" s="13" t="s">
        <v>69</v>
      </c>
      <c r="AY224" s="158" t="s">
        <v>115</v>
      </c>
    </row>
    <row r="225" spans="1:65" s="14" customFormat="1">
      <c r="B225" s="163"/>
      <c r="D225" s="157" t="s">
        <v>129</v>
      </c>
      <c r="E225" s="164" t="s">
        <v>1</v>
      </c>
      <c r="F225" s="165" t="s">
        <v>131</v>
      </c>
      <c r="H225" s="191">
        <v>85</v>
      </c>
      <c r="I225" s="191"/>
      <c r="J225" s="191"/>
      <c r="L225" s="163"/>
      <c r="M225" s="166"/>
      <c r="N225" s="167"/>
      <c r="O225" s="167"/>
      <c r="P225" s="167"/>
      <c r="Q225" s="167"/>
      <c r="R225" s="167"/>
      <c r="S225" s="167"/>
      <c r="T225" s="168"/>
      <c r="AT225" s="164" t="s">
        <v>129</v>
      </c>
      <c r="AU225" s="164" t="s">
        <v>81</v>
      </c>
      <c r="AV225" s="14" t="s">
        <v>121</v>
      </c>
      <c r="AW225" s="14" t="s">
        <v>26</v>
      </c>
      <c r="AX225" s="14" t="s">
        <v>75</v>
      </c>
      <c r="AY225" s="164" t="s">
        <v>115</v>
      </c>
    </row>
    <row r="226" spans="1:65" s="2" customFormat="1" ht="37.9" customHeight="1">
      <c r="A226" s="28"/>
      <c r="B226" s="144"/>
      <c r="C226" s="145" t="s">
        <v>183</v>
      </c>
      <c r="D226" s="145" t="s">
        <v>117</v>
      </c>
      <c r="E226" s="146" t="s">
        <v>250</v>
      </c>
      <c r="F226" s="147" t="s">
        <v>251</v>
      </c>
      <c r="G226" s="148" t="s">
        <v>120</v>
      </c>
      <c r="H226" s="189">
        <v>75</v>
      </c>
      <c r="I226" s="189"/>
      <c r="J226" s="189">
        <f>ROUND(I226*H226,2)</f>
        <v>0</v>
      </c>
      <c r="K226" s="149"/>
      <c r="L226" s="29"/>
      <c r="M226" s="150" t="s">
        <v>1</v>
      </c>
      <c r="N226" s="151" t="s">
        <v>35</v>
      </c>
      <c r="O226" s="152">
        <v>0</v>
      </c>
      <c r="P226" s="152">
        <f>O226*H226</f>
        <v>0</v>
      </c>
      <c r="Q226" s="152">
        <v>0</v>
      </c>
      <c r="R226" s="152">
        <f>Q226*H226</f>
        <v>0</v>
      </c>
      <c r="S226" s="152">
        <v>0</v>
      </c>
      <c r="T226" s="153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54" t="s">
        <v>121</v>
      </c>
      <c r="AT226" s="154" t="s">
        <v>117</v>
      </c>
      <c r="AU226" s="154" t="s">
        <v>81</v>
      </c>
      <c r="AY226" s="16" t="s">
        <v>115</v>
      </c>
      <c r="BE226" s="155">
        <f>IF(N226="základná",J226,0)</f>
        <v>0</v>
      </c>
      <c r="BF226" s="155">
        <f>IF(N226="znížená",J226,0)</f>
        <v>0</v>
      </c>
      <c r="BG226" s="155">
        <f>IF(N226="zákl. prenesená",J226,0)</f>
        <v>0</v>
      </c>
      <c r="BH226" s="155">
        <f>IF(N226="zníž. prenesená",J226,0)</f>
        <v>0</v>
      </c>
      <c r="BI226" s="155">
        <f>IF(N226="nulová",J226,0)</f>
        <v>0</v>
      </c>
      <c r="BJ226" s="16" t="s">
        <v>81</v>
      </c>
      <c r="BK226" s="155">
        <f>ROUND(I226*H226,2)</f>
        <v>0</v>
      </c>
      <c r="BL226" s="16" t="s">
        <v>121</v>
      </c>
      <c r="BM226" s="154" t="s">
        <v>252</v>
      </c>
    </row>
    <row r="227" spans="1:65" s="13" customFormat="1">
      <c r="B227" s="156"/>
      <c r="D227" s="157" t="s">
        <v>129</v>
      </c>
      <c r="E227" s="158" t="s">
        <v>1</v>
      </c>
      <c r="F227" s="159" t="s">
        <v>211</v>
      </c>
      <c r="H227" s="190">
        <v>75</v>
      </c>
      <c r="I227" s="190"/>
      <c r="J227" s="190"/>
      <c r="L227" s="156"/>
      <c r="M227" s="160"/>
      <c r="N227" s="161"/>
      <c r="O227" s="161"/>
      <c r="P227" s="161"/>
      <c r="Q227" s="161"/>
      <c r="R227" s="161"/>
      <c r="S227" s="161"/>
      <c r="T227" s="162"/>
      <c r="AT227" s="158" t="s">
        <v>129</v>
      </c>
      <c r="AU227" s="158" t="s">
        <v>81</v>
      </c>
      <c r="AV227" s="13" t="s">
        <v>81</v>
      </c>
      <c r="AW227" s="13" t="s">
        <v>26</v>
      </c>
      <c r="AX227" s="13" t="s">
        <v>69</v>
      </c>
      <c r="AY227" s="158" t="s">
        <v>115</v>
      </c>
    </row>
    <row r="228" spans="1:65" s="14" customFormat="1">
      <c r="B228" s="163"/>
      <c r="D228" s="157" t="s">
        <v>129</v>
      </c>
      <c r="E228" s="164" t="s">
        <v>1</v>
      </c>
      <c r="F228" s="165" t="s">
        <v>131</v>
      </c>
      <c r="H228" s="191">
        <v>75</v>
      </c>
      <c r="I228" s="191"/>
      <c r="J228" s="191"/>
      <c r="L228" s="163"/>
      <c r="M228" s="166"/>
      <c r="N228" s="167"/>
      <c r="O228" s="167"/>
      <c r="P228" s="167"/>
      <c r="Q228" s="167"/>
      <c r="R228" s="167"/>
      <c r="S228" s="167"/>
      <c r="T228" s="168"/>
      <c r="AT228" s="164" t="s">
        <v>129</v>
      </c>
      <c r="AU228" s="164" t="s">
        <v>81</v>
      </c>
      <c r="AV228" s="14" t="s">
        <v>121</v>
      </c>
      <c r="AW228" s="14" t="s">
        <v>26</v>
      </c>
      <c r="AX228" s="14" t="s">
        <v>75</v>
      </c>
      <c r="AY228" s="164" t="s">
        <v>115</v>
      </c>
    </row>
    <row r="229" spans="1:65" s="2" customFormat="1" ht="24.2" customHeight="1">
      <c r="A229" s="28"/>
      <c r="B229" s="144"/>
      <c r="C229" s="145" t="s">
        <v>253</v>
      </c>
      <c r="D229" s="145" t="s">
        <v>117</v>
      </c>
      <c r="E229" s="146" t="s">
        <v>254</v>
      </c>
      <c r="F229" s="147" t="s">
        <v>255</v>
      </c>
      <c r="G229" s="148" t="s">
        <v>120</v>
      </c>
      <c r="H229" s="189">
        <v>1000</v>
      </c>
      <c r="I229" s="189"/>
      <c r="J229" s="189">
        <f>ROUND(I229*H229,2)</f>
        <v>0</v>
      </c>
      <c r="K229" s="149"/>
      <c r="L229" s="29"/>
      <c r="M229" s="150" t="s">
        <v>1</v>
      </c>
      <c r="N229" s="151" t="s">
        <v>35</v>
      </c>
      <c r="O229" s="152">
        <v>0</v>
      </c>
      <c r="P229" s="152">
        <f>O229*H229</f>
        <v>0</v>
      </c>
      <c r="Q229" s="152">
        <v>0</v>
      </c>
      <c r="R229" s="152">
        <f>Q229*H229</f>
        <v>0</v>
      </c>
      <c r="S229" s="152">
        <v>0</v>
      </c>
      <c r="T229" s="153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4" t="s">
        <v>121</v>
      </c>
      <c r="AT229" s="154" t="s">
        <v>117</v>
      </c>
      <c r="AU229" s="154" t="s">
        <v>81</v>
      </c>
      <c r="AY229" s="16" t="s">
        <v>115</v>
      </c>
      <c r="BE229" s="155">
        <f>IF(N229="základná",J229,0)</f>
        <v>0</v>
      </c>
      <c r="BF229" s="155">
        <f>IF(N229="znížená",J229,0)</f>
        <v>0</v>
      </c>
      <c r="BG229" s="155">
        <f>IF(N229="zákl. prenesená",J229,0)</f>
        <v>0</v>
      </c>
      <c r="BH229" s="155">
        <f>IF(N229="zníž. prenesená",J229,0)</f>
        <v>0</v>
      </c>
      <c r="BI229" s="155">
        <f>IF(N229="nulová",J229,0)</f>
        <v>0</v>
      </c>
      <c r="BJ229" s="16" t="s">
        <v>81</v>
      </c>
      <c r="BK229" s="155">
        <f>ROUND(I229*H229,2)</f>
        <v>0</v>
      </c>
      <c r="BL229" s="16" t="s">
        <v>121</v>
      </c>
      <c r="BM229" s="154" t="s">
        <v>256</v>
      </c>
    </row>
    <row r="230" spans="1:65" s="13" customFormat="1">
      <c r="B230" s="156"/>
      <c r="D230" s="157" t="s">
        <v>129</v>
      </c>
      <c r="E230" s="158" t="s">
        <v>1</v>
      </c>
      <c r="F230" s="159" t="s">
        <v>257</v>
      </c>
      <c r="H230" s="190">
        <v>1000</v>
      </c>
      <c r="I230" s="190"/>
      <c r="J230" s="190"/>
      <c r="L230" s="156"/>
      <c r="M230" s="160"/>
      <c r="N230" s="161"/>
      <c r="O230" s="161"/>
      <c r="P230" s="161"/>
      <c r="Q230" s="161"/>
      <c r="R230" s="161"/>
      <c r="S230" s="161"/>
      <c r="T230" s="162"/>
      <c r="AT230" s="158" t="s">
        <v>129</v>
      </c>
      <c r="AU230" s="158" t="s">
        <v>81</v>
      </c>
      <c r="AV230" s="13" t="s">
        <v>81</v>
      </c>
      <c r="AW230" s="13" t="s">
        <v>26</v>
      </c>
      <c r="AX230" s="13" t="s">
        <v>69</v>
      </c>
      <c r="AY230" s="158" t="s">
        <v>115</v>
      </c>
    </row>
    <row r="231" spans="1:65" s="14" customFormat="1">
      <c r="B231" s="163"/>
      <c r="D231" s="157" t="s">
        <v>129</v>
      </c>
      <c r="E231" s="164" t="s">
        <v>1</v>
      </c>
      <c r="F231" s="165" t="s">
        <v>131</v>
      </c>
      <c r="H231" s="191">
        <v>1000</v>
      </c>
      <c r="I231" s="191"/>
      <c r="J231" s="191"/>
      <c r="L231" s="163"/>
      <c r="M231" s="166"/>
      <c r="N231" s="167"/>
      <c r="O231" s="167"/>
      <c r="P231" s="167"/>
      <c r="Q231" s="167"/>
      <c r="R231" s="167"/>
      <c r="S231" s="167"/>
      <c r="T231" s="168"/>
      <c r="AT231" s="164" t="s">
        <v>129</v>
      </c>
      <c r="AU231" s="164" t="s">
        <v>81</v>
      </c>
      <c r="AV231" s="14" t="s">
        <v>121</v>
      </c>
      <c r="AW231" s="14" t="s">
        <v>26</v>
      </c>
      <c r="AX231" s="14" t="s">
        <v>75</v>
      </c>
      <c r="AY231" s="164" t="s">
        <v>115</v>
      </c>
    </row>
    <row r="232" spans="1:65" s="2" customFormat="1" ht="24.2" customHeight="1">
      <c r="A232" s="28"/>
      <c r="B232" s="144"/>
      <c r="C232" s="145" t="s">
        <v>187</v>
      </c>
      <c r="D232" s="145" t="s">
        <v>117</v>
      </c>
      <c r="E232" s="146" t="s">
        <v>258</v>
      </c>
      <c r="F232" s="147" t="s">
        <v>259</v>
      </c>
      <c r="G232" s="148" t="s">
        <v>127</v>
      </c>
      <c r="H232" s="189">
        <v>110</v>
      </c>
      <c r="I232" s="189"/>
      <c r="J232" s="189">
        <f>ROUND(I232*H232,2)</f>
        <v>0</v>
      </c>
      <c r="K232" s="149"/>
      <c r="L232" s="29"/>
      <c r="M232" s="150" t="s">
        <v>1</v>
      </c>
      <c r="N232" s="151" t="s">
        <v>35</v>
      </c>
      <c r="O232" s="152">
        <v>0</v>
      </c>
      <c r="P232" s="152">
        <f>O232*H232</f>
        <v>0</v>
      </c>
      <c r="Q232" s="152">
        <v>0</v>
      </c>
      <c r="R232" s="152">
        <f>Q232*H232</f>
        <v>0</v>
      </c>
      <c r="S232" s="152">
        <v>0</v>
      </c>
      <c r="T232" s="153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54" t="s">
        <v>121</v>
      </c>
      <c r="AT232" s="154" t="s">
        <v>117</v>
      </c>
      <c r="AU232" s="154" t="s">
        <v>81</v>
      </c>
      <c r="AY232" s="16" t="s">
        <v>115</v>
      </c>
      <c r="BE232" s="155">
        <f>IF(N232="základná",J232,0)</f>
        <v>0</v>
      </c>
      <c r="BF232" s="155">
        <f>IF(N232="znížená",J232,0)</f>
        <v>0</v>
      </c>
      <c r="BG232" s="155">
        <f>IF(N232="zákl. prenesená",J232,0)</f>
        <v>0</v>
      </c>
      <c r="BH232" s="155">
        <f>IF(N232="zníž. prenesená",J232,0)</f>
        <v>0</v>
      </c>
      <c r="BI232" s="155">
        <f>IF(N232="nulová",J232,0)</f>
        <v>0</v>
      </c>
      <c r="BJ232" s="16" t="s">
        <v>81</v>
      </c>
      <c r="BK232" s="155">
        <f>ROUND(I232*H232,2)</f>
        <v>0</v>
      </c>
      <c r="BL232" s="16" t="s">
        <v>121</v>
      </c>
      <c r="BM232" s="154" t="s">
        <v>260</v>
      </c>
    </row>
    <row r="233" spans="1:65" s="13" customFormat="1">
      <c r="B233" s="156"/>
      <c r="D233" s="157" t="s">
        <v>129</v>
      </c>
      <c r="E233" s="158" t="s">
        <v>1</v>
      </c>
      <c r="F233" s="159" t="s">
        <v>261</v>
      </c>
      <c r="H233" s="190">
        <v>110</v>
      </c>
      <c r="I233" s="190"/>
      <c r="J233" s="190"/>
      <c r="L233" s="156"/>
      <c r="M233" s="160"/>
      <c r="N233" s="161"/>
      <c r="O233" s="161"/>
      <c r="P233" s="161"/>
      <c r="Q233" s="161"/>
      <c r="R233" s="161"/>
      <c r="S233" s="161"/>
      <c r="T233" s="162"/>
      <c r="AT233" s="158" t="s">
        <v>129</v>
      </c>
      <c r="AU233" s="158" t="s">
        <v>81</v>
      </c>
      <c r="AV233" s="13" t="s">
        <v>81</v>
      </c>
      <c r="AW233" s="13" t="s">
        <v>26</v>
      </c>
      <c r="AX233" s="13" t="s">
        <v>69</v>
      </c>
      <c r="AY233" s="158" t="s">
        <v>115</v>
      </c>
    </row>
    <row r="234" spans="1:65" s="14" customFormat="1">
      <c r="B234" s="163"/>
      <c r="D234" s="157" t="s">
        <v>129</v>
      </c>
      <c r="E234" s="164" t="s">
        <v>1</v>
      </c>
      <c r="F234" s="165" t="s">
        <v>131</v>
      </c>
      <c r="H234" s="191">
        <v>110</v>
      </c>
      <c r="I234" s="191"/>
      <c r="J234" s="191"/>
      <c r="L234" s="163"/>
      <c r="M234" s="166"/>
      <c r="N234" s="167"/>
      <c r="O234" s="167"/>
      <c r="P234" s="167"/>
      <c r="Q234" s="167"/>
      <c r="R234" s="167"/>
      <c r="S234" s="167"/>
      <c r="T234" s="168"/>
      <c r="AT234" s="164" t="s">
        <v>129</v>
      </c>
      <c r="AU234" s="164" t="s">
        <v>81</v>
      </c>
      <c r="AV234" s="14" t="s">
        <v>121</v>
      </c>
      <c r="AW234" s="14" t="s">
        <v>26</v>
      </c>
      <c r="AX234" s="14" t="s">
        <v>75</v>
      </c>
      <c r="AY234" s="164" t="s">
        <v>115</v>
      </c>
    </row>
    <row r="235" spans="1:65" s="2" customFormat="1" ht="33" customHeight="1">
      <c r="A235" s="28"/>
      <c r="B235" s="144"/>
      <c r="C235" s="145" t="s">
        <v>262</v>
      </c>
      <c r="D235" s="145" t="s">
        <v>117</v>
      </c>
      <c r="E235" s="146" t="s">
        <v>263</v>
      </c>
      <c r="F235" s="147" t="s">
        <v>264</v>
      </c>
      <c r="G235" s="148" t="s">
        <v>120</v>
      </c>
      <c r="H235" s="189">
        <v>160</v>
      </c>
      <c r="I235" s="189"/>
      <c r="J235" s="189">
        <f>ROUND(I235*H235,2)</f>
        <v>0</v>
      </c>
      <c r="K235" s="149"/>
      <c r="L235" s="29"/>
      <c r="M235" s="150" t="s">
        <v>1</v>
      </c>
      <c r="N235" s="151" t="s">
        <v>35</v>
      </c>
      <c r="O235" s="152">
        <v>0</v>
      </c>
      <c r="P235" s="152">
        <f>O235*H235</f>
        <v>0</v>
      </c>
      <c r="Q235" s="152">
        <v>0</v>
      </c>
      <c r="R235" s="152">
        <f>Q235*H235</f>
        <v>0</v>
      </c>
      <c r="S235" s="152">
        <v>0</v>
      </c>
      <c r="T235" s="153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54" t="s">
        <v>121</v>
      </c>
      <c r="AT235" s="154" t="s">
        <v>117</v>
      </c>
      <c r="AU235" s="154" t="s">
        <v>81</v>
      </c>
      <c r="AY235" s="16" t="s">
        <v>115</v>
      </c>
      <c r="BE235" s="155">
        <f>IF(N235="základná",J235,0)</f>
        <v>0</v>
      </c>
      <c r="BF235" s="155">
        <f>IF(N235="znížená",J235,0)</f>
        <v>0</v>
      </c>
      <c r="BG235" s="155">
        <f>IF(N235="zákl. prenesená",J235,0)</f>
        <v>0</v>
      </c>
      <c r="BH235" s="155">
        <f>IF(N235="zníž. prenesená",J235,0)</f>
        <v>0</v>
      </c>
      <c r="BI235" s="155">
        <f>IF(N235="nulová",J235,0)</f>
        <v>0</v>
      </c>
      <c r="BJ235" s="16" t="s">
        <v>81</v>
      </c>
      <c r="BK235" s="155">
        <f>ROUND(I235*H235,2)</f>
        <v>0</v>
      </c>
      <c r="BL235" s="16" t="s">
        <v>121</v>
      </c>
      <c r="BM235" s="154" t="s">
        <v>265</v>
      </c>
    </row>
    <row r="236" spans="1:65" s="13" customFormat="1">
      <c r="B236" s="156"/>
      <c r="D236" s="157" t="s">
        <v>129</v>
      </c>
      <c r="E236" s="158" t="s">
        <v>1</v>
      </c>
      <c r="F236" s="159" t="s">
        <v>211</v>
      </c>
      <c r="H236" s="190">
        <v>75</v>
      </c>
      <c r="I236" s="190"/>
      <c r="J236" s="190"/>
      <c r="L236" s="156"/>
      <c r="M236" s="160"/>
      <c r="N236" s="161"/>
      <c r="O236" s="161"/>
      <c r="P236" s="161"/>
      <c r="Q236" s="161"/>
      <c r="R236" s="161"/>
      <c r="S236" s="161"/>
      <c r="T236" s="162"/>
      <c r="AT236" s="158" t="s">
        <v>129</v>
      </c>
      <c r="AU236" s="158" t="s">
        <v>81</v>
      </c>
      <c r="AV236" s="13" t="s">
        <v>81</v>
      </c>
      <c r="AW236" s="13" t="s">
        <v>26</v>
      </c>
      <c r="AX236" s="13" t="s">
        <v>69</v>
      </c>
      <c r="AY236" s="158" t="s">
        <v>115</v>
      </c>
    </row>
    <row r="237" spans="1:65" s="13" customFormat="1">
      <c r="B237" s="156"/>
      <c r="D237" s="157" t="s">
        <v>129</v>
      </c>
      <c r="E237" s="158" t="s">
        <v>1</v>
      </c>
      <c r="F237" s="159" t="s">
        <v>228</v>
      </c>
      <c r="H237" s="190">
        <v>85</v>
      </c>
      <c r="I237" s="190"/>
      <c r="J237" s="190"/>
      <c r="L237" s="156"/>
      <c r="M237" s="160"/>
      <c r="N237" s="161"/>
      <c r="O237" s="161"/>
      <c r="P237" s="161"/>
      <c r="Q237" s="161"/>
      <c r="R237" s="161"/>
      <c r="S237" s="161"/>
      <c r="T237" s="162"/>
      <c r="AT237" s="158" t="s">
        <v>129</v>
      </c>
      <c r="AU237" s="158" t="s">
        <v>81</v>
      </c>
      <c r="AV237" s="13" t="s">
        <v>81</v>
      </c>
      <c r="AW237" s="13" t="s">
        <v>26</v>
      </c>
      <c r="AX237" s="13" t="s">
        <v>69</v>
      </c>
      <c r="AY237" s="158" t="s">
        <v>115</v>
      </c>
    </row>
    <row r="238" spans="1:65" s="14" customFormat="1">
      <c r="B238" s="163"/>
      <c r="D238" s="157" t="s">
        <v>129</v>
      </c>
      <c r="E238" s="164" t="s">
        <v>1</v>
      </c>
      <c r="F238" s="165" t="s">
        <v>147</v>
      </c>
      <c r="H238" s="191">
        <v>160</v>
      </c>
      <c r="I238" s="191"/>
      <c r="J238" s="191"/>
      <c r="L238" s="163"/>
      <c r="M238" s="166"/>
      <c r="N238" s="167"/>
      <c r="O238" s="167"/>
      <c r="P238" s="167"/>
      <c r="Q238" s="167"/>
      <c r="R238" s="167"/>
      <c r="S238" s="167"/>
      <c r="T238" s="168"/>
      <c r="AT238" s="164" t="s">
        <v>129</v>
      </c>
      <c r="AU238" s="164" t="s">
        <v>81</v>
      </c>
      <c r="AV238" s="14" t="s">
        <v>121</v>
      </c>
      <c r="AW238" s="14" t="s">
        <v>26</v>
      </c>
      <c r="AX238" s="14" t="s">
        <v>75</v>
      </c>
      <c r="AY238" s="164" t="s">
        <v>115</v>
      </c>
    </row>
    <row r="239" spans="1:65" s="2" customFormat="1" ht="33" customHeight="1">
      <c r="A239" s="28"/>
      <c r="B239" s="144"/>
      <c r="C239" s="145" t="s">
        <v>193</v>
      </c>
      <c r="D239" s="145" t="s">
        <v>117</v>
      </c>
      <c r="E239" s="146" t="s">
        <v>266</v>
      </c>
      <c r="F239" s="147" t="s">
        <v>267</v>
      </c>
      <c r="G239" s="148" t="s">
        <v>120</v>
      </c>
      <c r="H239" s="189">
        <v>1465</v>
      </c>
      <c r="I239" s="189"/>
      <c r="J239" s="189">
        <f>ROUND(I239*H239,2)</f>
        <v>0</v>
      </c>
      <c r="K239" s="149"/>
      <c r="L239" s="29"/>
      <c r="M239" s="150" t="s">
        <v>1</v>
      </c>
      <c r="N239" s="151" t="s">
        <v>35</v>
      </c>
      <c r="O239" s="152">
        <v>0</v>
      </c>
      <c r="P239" s="152">
        <f>O239*H239</f>
        <v>0</v>
      </c>
      <c r="Q239" s="152">
        <v>0</v>
      </c>
      <c r="R239" s="152">
        <f>Q239*H239</f>
        <v>0</v>
      </c>
      <c r="S239" s="152">
        <v>0</v>
      </c>
      <c r="T239" s="153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54" t="s">
        <v>121</v>
      </c>
      <c r="AT239" s="154" t="s">
        <v>117</v>
      </c>
      <c r="AU239" s="154" t="s">
        <v>81</v>
      </c>
      <c r="AY239" s="16" t="s">
        <v>115</v>
      </c>
      <c r="BE239" s="155">
        <f>IF(N239="základná",J239,0)</f>
        <v>0</v>
      </c>
      <c r="BF239" s="155">
        <f>IF(N239="znížená",J239,0)</f>
        <v>0</v>
      </c>
      <c r="BG239" s="155">
        <f>IF(N239="zákl. prenesená",J239,0)</f>
        <v>0</v>
      </c>
      <c r="BH239" s="155">
        <f>IF(N239="zníž. prenesená",J239,0)</f>
        <v>0</v>
      </c>
      <c r="BI239" s="155">
        <f>IF(N239="nulová",J239,0)</f>
        <v>0</v>
      </c>
      <c r="BJ239" s="16" t="s">
        <v>81</v>
      </c>
      <c r="BK239" s="155">
        <f>ROUND(I239*H239,2)</f>
        <v>0</v>
      </c>
      <c r="BL239" s="16" t="s">
        <v>121</v>
      </c>
      <c r="BM239" s="154" t="s">
        <v>268</v>
      </c>
    </row>
    <row r="240" spans="1:65" s="13" customFormat="1">
      <c r="B240" s="156"/>
      <c r="D240" s="157" t="s">
        <v>129</v>
      </c>
      <c r="E240" s="158" t="s">
        <v>1</v>
      </c>
      <c r="F240" s="159" t="s">
        <v>236</v>
      </c>
      <c r="H240" s="190">
        <v>405</v>
      </c>
      <c r="I240" s="190"/>
      <c r="J240" s="190"/>
      <c r="L240" s="156"/>
      <c r="M240" s="160"/>
      <c r="N240" s="161"/>
      <c r="O240" s="161"/>
      <c r="P240" s="161"/>
      <c r="Q240" s="161"/>
      <c r="R240" s="161"/>
      <c r="S240" s="161"/>
      <c r="T240" s="162"/>
      <c r="AT240" s="158" t="s">
        <v>129</v>
      </c>
      <c r="AU240" s="158" t="s">
        <v>81</v>
      </c>
      <c r="AV240" s="13" t="s">
        <v>81</v>
      </c>
      <c r="AW240" s="13" t="s">
        <v>26</v>
      </c>
      <c r="AX240" s="13" t="s">
        <v>69</v>
      </c>
      <c r="AY240" s="158" t="s">
        <v>115</v>
      </c>
    </row>
    <row r="241" spans="1:65" s="13" customFormat="1">
      <c r="B241" s="156"/>
      <c r="D241" s="157" t="s">
        <v>129</v>
      </c>
      <c r="E241" s="158" t="s">
        <v>1</v>
      </c>
      <c r="F241" s="159" t="s">
        <v>269</v>
      </c>
      <c r="H241" s="190">
        <v>1060</v>
      </c>
      <c r="I241" s="190"/>
      <c r="J241" s="190"/>
      <c r="L241" s="156"/>
      <c r="M241" s="160"/>
      <c r="N241" s="161"/>
      <c r="O241" s="161"/>
      <c r="P241" s="161"/>
      <c r="Q241" s="161"/>
      <c r="R241" s="161"/>
      <c r="S241" s="161"/>
      <c r="T241" s="162"/>
      <c r="AT241" s="158" t="s">
        <v>129</v>
      </c>
      <c r="AU241" s="158" t="s">
        <v>81</v>
      </c>
      <c r="AV241" s="13" t="s">
        <v>81</v>
      </c>
      <c r="AW241" s="13" t="s">
        <v>26</v>
      </c>
      <c r="AX241" s="13" t="s">
        <v>69</v>
      </c>
      <c r="AY241" s="158" t="s">
        <v>115</v>
      </c>
    </row>
    <row r="242" spans="1:65" s="14" customFormat="1">
      <c r="B242" s="163"/>
      <c r="D242" s="157" t="s">
        <v>129</v>
      </c>
      <c r="E242" s="164" t="s">
        <v>1</v>
      </c>
      <c r="F242" s="165" t="s">
        <v>147</v>
      </c>
      <c r="H242" s="191">
        <v>1465</v>
      </c>
      <c r="I242" s="191"/>
      <c r="J242" s="191"/>
      <c r="L242" s="163"/>
      <c r="M242" s="166"/>
      <c r="N242" s="167"/>
      <c r="O242" s="167"/>
      <c r="P242" s="167"/>
      <c r="Q242" s="167"/>
      <c r="R242" s="167"/>
      <c r="S242" s="167"/>
      <c r="T242" s="168"/>
      <c r="AT242" s="164" t="s">
        <v>129</v>
      </c>
      <c r="AU242" s="164" t="s">
        <v>81</v>
      </c>
      <c r="AV242" s="14" t="s">
        <v>121</v>
      </c>
      <c r="AW242" s="14" t="s">
        <v>26</v>
      </c>
      <c r="AX242" s="14" t="s">
        <v>75</v>
      </c>
      <c r="AY242" s="164" t="s">
        <v>115</v>
      </c>
    </row>
    <row r="243" spans="1:65" s="2" customFormat="1" ht="33" customHeight="1">
      <c r="A243" s="28"/>
      <c r="B243" s="144"/>
      <c r="C243" s="145" t="s">
        <v>270</v>
      </c>
      <c r="D243" s="145" t="s">
        <v>117</v>
      </c>
      <c r="E243" s="146" t="s">
        <v>271</v>
      </c>
      <c r="F243" s="147" t="s">
        <v>272</v>
      </c>
      <c r="G243" s="148" t="s">
        <v>120</v>
      </c>
      <c r="H243" s="189">
        <v>2105</v>
      </c>
      <c r="I243" s="189"/>
      <c r="J243" s="189">
        <f>ROUND(I243*H243,2)</f>
        <v>0</v>
      </c>
      <c r="K243" s="149"/>
      <c r="L243" s="29"/>
      <c r="M243" s="150" t="s">
        <v>1</v>
      </c>
      <c r="N243" s="151" t="s">
        <v>35</v>
      </c>
      <c r="O243" s="152">
        <v>0</v>
      </c>
      <c r="P243" s="152">
        <f>O243*H243</f>
        <v>0</v>
      </c>
      <c r="Q243" s="152">
        <v>0</v>
      </c>
      <c r="R243" s="152">
        <f>Q243*H243</f>
        <v>0</v>
      </c>
      <c r="S243" s="152">
        <v>0</v>
      </c>
      <c r="T243" s="153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54" t="s">
        <v>121</v>
      </c>
      <c r="AT243" s="154" t="s">
        <v>117</v>
      </c>
      <c r="AU243" s="154" t="s">
        <v>81</v>
      </c>
      <c r="AY243" s="16" t="s">
        <v>115</v>
      </c>
      <c r="BE243" s="155">
        <f>IF(N243="základná",J243,0)</f>
        <v>0</v>
      </c>
      <c r="BF243" s="155">
        <f>IF(N243="znížená",J243,0)</f>
        <v>0</v>
      </c>
      <c r="BG243" s="155">
        <f>IF(N243="zákl. prenesená",J243,0)</f>
        <v>0</v>
      </c>
      <c r="BH243" s="155">
        <f>IF(N243="zníž. prenesená",J243,0)</f>
        <v>0</v>
      </c>
      <c r="BI243" s="155">
        <f>IF(N243="nulová",J243,0)</f>
        <v>0</v>
      </c>
      <c r="BJ243" s="16" t="s">
        <v>81</v>
      </c>
      <c r="BK243" s="155">
        <f>ROUND(I243*H243,2)</f>
        <v>0</v>
      </c>
      <c r="BL243" s="16" t="s">
        <v>121</v>
      </c>
      <c r="BM243" s="154" t="s">
        <v>273</v>
      </c>
    </row>
    <row r="244" spans="1:65" s="13" customFormat="1">
      <c r="B244" s="156"/>
      <c r="D244" s="157" t="s">
        <v>129</v>
      </c>
      <c r="E244" s="158" t="s">
        <v>1</v>
      </c>
      <c r="F244" s="159" t="s">
        <v>236</v>
      </c>
      <c r="H244" s="190">
        <v>405</v>
      </c>
      <c r="I244" s="190"/>
      <c r="J244" s="190"/>
      <c r="L244" s="156"/>
      <c r="M244" s="160"/>
      <c r="N244" s="161"/>
      <c r="O244" s="161"/>
      <c r="P244" s="161"/>
      <c r="Q244" s="161"/>
      <c r="R244" s="161"/>
      <c r="S244" s="161"/>
      <c r="T244" s="162"/>
      <c r="AT244" s="158" t="s">
        <v>129</v>
      </c>
      <c r="AU244" s="158" t="s">
        <v>81</v>
      </c>
      <c r="AV244" s="13" t="s">
        <v>81</v>
      </c>
      <c r="AW244" s="13" t="s">
        <v>26</v>
      </c>
      <c r="AX244" s="13" t="s">
        <v>69</v>
      </c>
      <c r="AY244" s="158" t="s">
        <v>115</v>
      </c>
    </row>
    <row r="245" spans="1:65" s="13" customFormat="1">
      <c r="B245" s="156"/>
      <c r="D245" s="157" t="s">
        <v>129</v>
      </c>
      <c r="E245" s="158" t="s">
        <v>1</v>
      </c>
      <c r="F245" s="159" t="s">
        <v>269</v>
      </c>
      <c r="H245" s="190">
        <v>1060</v>
      </c>
      <c r="I245" s="190"/>
      <c r="J245" s="190"/>
      <c r="L245" s="156"/>
      <c r="M245" s="160"/>
      <c r="N245" s="161"/>
      <c r="O245" s="161"/>
      <c r="P245" s="161"/>
      <c r="Q245" s="161"/>
      <c r="R245" s="161"/>
      <c r="S245" s="161"/>
      <c r="T245" s="162"/>
      <c r="AT245" s="158" t="s">
        <v>129</v>
      </c>
      <c r="AU245" s="158" t="s">
        <v>81</v>
      </c>
      <c r="AV245" s="13" t="s">
        <v>81</v>
      </c>
      <c r="AW245" s="13" t="s">
        <v>26</v>
      </c>
      <c r="AX245" s="13" t="s">
        <v>69</v>
      </c>
      <c r="AY245" s="158" t="s">
        <v>115</v>
      </c>
    </row>
    <row r="246" spans="1:65" s="13" customFormat="1">
      <c r="B246" s="156"/>
      <c r="D246" s="157" t="s">
        <v>129</v>
      </c>
      <c r="E246" s="158" t="s">
        <v>1</v>
      </c>
      <c r="F246" s="159" t="s">
        <v>274</v>
      </c>
      <c r="H246" s="190">
        <v>480</v>
      </c>
      <c r="I246" s="190"/>
      <c r="J246" s="190"/>
      <c r="L246" s="156"/>
      <c r="M246" s="160"/>
      <c r="N246" s="161"/>
      <c r="O246" s="161"/>
      <c r="P246" s="161"/>
      <c r="Q246" s="161"/>
      <c r="R246" s="161"/>
      <c r="S246" s="161"/>
      <c r="T246" s="162"/>
      <c r="AT246" s="158" t="s">
        <v>129</v>
      </c>
      <c r="AU246" s="158" t="s">
        <v>81</v>
      </c>
      <c r="AV246" s="13" t="s">
        <v>81</v>
      </c>
      <c r="AW246" s="13" t="s">
        <v>26</v>
      </c>
      <c r="AX246" s="13" t="s">
        <v>69</v>
      </c>
      <c r="AY246" s="158" t="s">
        <v>115</v>
      </c>
    </row>
    <row r="247" spans="1:65" s="13" customFormat="1">
      <c r="B247" s="156"/>
      <c r="D247" s="157" t="s">
        <v>129</v>
      </c>
      <c r="E247" s="158" t="s">
        <v>1</v>
      </c>
      <c r="F247" s="159" t="s">
        <v>211</v>
      </c>
      <c r="H247" s="190">
        <v>75</v>
      </c>
      <c r="I247" s="190"/>
      <c r="J247" s="190"/>
      <c r="L247" s="156"/>
      <c r="M247" s="160"/>
      <c r="N247" s="161"/>
      <c r="O247" s="161"/>
      <c r="P247" s="161"/>
      <c r="Q247" s="161"/>
      <c r="R247" s="161"/>
      <c r="S247" s="161"/>
      <c r="T247" s="162"/>
      <c r="AT247" s="158" t="s">
        <v>129</v>
      </c>
      <c r="AU247" s="158" t="s">
        <v>81</v>
      </c>
      <c r="AV247" s="13" t="s">
        <v>81</v>
      </c>
      <c r="AW247" s="13" t="s">
        <v>26</v>
      </c>
      <c r="AX247" s="13" t="s">
        <v>69</v>
      </c>
      <c r="AY247" s="158" t="s">
        <v>115</v>
      </c>
    </row>
    <row r="248" spans="1:65" s="13" customFormat="1">
      <c r="B248" s="156"/>
      <c r="D248" s="157" t="s">
        <v>129</v>
      </c>
      <c r="E248" s="158" t="s">
        <v>1</v>
      </c>
      <c r="F248" s="159" t="s">
        <v>228</v>
      </c>
      <c r="H248" s="190">
        <v>85</v>
      </c>
      <c r="I248" s="190"/>
      <c r="J248" s="190"/>
      <c r="L248" s="156"/>
      <c r="M248" s="160"/>
      <c r="N248" s="161"/>
      <c r="O248" s="161"/>
      <c r="P248" s="161"/>
      <c r="Q248" s="161"/>
      <c r="R248" s="161"/>
      <c r="S248" s="161"/>
      <c r="T248" s="162"/>
      <c r="AT248" s="158" t="s">
        <v>129</v>
      </c>
      <c r="AU248" s="158" t="s">
        <v>81</v>
      </c>
      <c r="AV248" s="13" t="s">
        <v>81</v>
      </c>
      <c r="AW248" s="13" t="s">
        <v>26</v>
      </c>
      <c r="AX248" s="13" t="s">
        <v>69</v>
      </c>
      <c r="AY248" s="158" t="s">
        <v>115</v>
      </c>
    </row>
    <row r="249" spans="1:65" s="14" customFormat="1">
      <c r="B249" s="163"/>
      <c r="D249" s="157" t="s">
        <v>129</v>
      </c>
      <c r="E249" s="164" t="s">
        <v>1</v>
      </c>
      <c r="F249" s="165" t="s">
        <v>147</v>
      </c>
      <c r="H249" s="191">
        <v>2105</v>
      </c>
      <c r="I249" s="191"/>
      <c r="J249" s="191"/>
      <c r="L249" s="163"/>
      <c r="M249" s="166"/>
      <c r="N249" s="167"/>
      <c r="O249" s="167"/>
      <c r="P249" s="167"/>
      <c r="Q249" s="167"/>
      <c r="R249" s="167"/>
      <c r="S249" s="167"/>
      <c r="T249" s="168"/>
      <c r="AT249" s="164" t="s">
        <v>129</v>
      </c>
      <c r="AU249" s="164" t="s">
        <v>81</v>
      </c>
      <c r="AV249" s="14" t="s">
        <v>121</v>
      </c>
      <c r="AW249" s="14" t="s">
        <v>26</v>
      </c>
      <c r="AX249" s="14" t="s">
        <v>75</v>
      </c>
      <c r="AY249" s="164" t="s">
        <v>115</v>
      </c>
    </row>
    <row r="250" spans="1:65" s="2" customFormat="1" ht="33" customHeight="1">
      <c r="A250" s="28"/>
      <c r="B250" s="144"/>
      <c r="C250" s="145" t="s">
        <v>200</v>
      </c>
      <c r="D250" s="145" t="s">
        <v>117</v>
      </c>
      <c r="E250" s="146" t="s">
        <v>275</v>
      </c>
      <c r="F250" s="147" t="s">
        <v>276</v>
      </c>
      <c r="G250" s="148" t="s">
        <v>120</v>
      </c>
      <c r="H250" s="189">
        <v>1465</v>
      </c>
      <c r="I250" s="189"/>
      <c r="J250" s="189">
        <f>ROUND(I250*H250,2)</f>
        <v>0</v>
      </c>
      <c r="K250" s="149"/>
      <c r="L250" s="29"/>
      <c r="M250" s="150" t="s">
        <v>1</v>
      </c>
      <c r="N250" s="151" t="s">
        <v>35</v>
      </c>
      <c r="O250" s="152">
        <v>0</v>
      </c>
      <c r="P250" s="152">
        <f>O250*H250</f>
        <v>0</v>
      </c>
      <c r="Q250" s="152">
        <v>0</v>
      </c>
      <c r="R250" s="152">
        <f>Q250*H250</f>
        <v>0</v>
      </c>
      <c r="S250" s="152">
        <v>0</v>
      </c>
      <c r="T250" s="153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54" t="s">
        <v>121</v>
      </c>
      <c r="AT250" s="154" t="s">
        <v>117</v>
      </c>
      <c r="AU250" s="154" t="s">
        <v>81</v>
      </c>
      <c r="AY250" s="16" t="s">
        <v>115</v>
      </c>
      <c r="BE250" s="155">
        <f>IF(N250="základná",J250,0)</f>
        <v>0</v>
      </c>
      <c r="BF250" s="155">
        <f>IF(N250="znížená",J250,0)</f>
        <v>0</v>
      </c>
      <c r="BG250" s="155">
        <f>IF(N250="zákl. prenesená",J250,0)</f>
        <v>0</v>
      </c>
      <c r="BH250" s="155">
        <f>IF(N250="zníž. prenesená",J250,0)</f>
        <v>0</v>
      </c>
      <c r="BI250" s="155">
        <f>IF(N250="nulová",J250,0)</f>
        <v>0</v>
      </c>
      <c r="BJ250" s="16" t="s">
        <v>81</v>
      </c>
      <c r="BK250" s="155">
        <f>ROUND(I250*H250,2)</f>
        <v>0</v>
      </c>
      <c r="BL250" s="16" t="s">
        <v>121</v>
      </c>
      <c r="BM250" s="154" t="s">
        <v>277</v>
      </c>
    </row>
    <row r="251" spans="1:65" s="13" customFormat="1">
      <c r="B251" s="156"/>
      <c r="D251" s="157" t="s">
        <v>129</v>
      </c>
      <c r="E251" s="158" t="s">
        <v>1</v>
      </c>
      <c r="F251" s="159" t="s">
        <v>236</v>
      </c>
      <c r="H251" s="190">
        <v>405</v>
      </c>
      <c r="I251" s="190"/>
      <c r="J251" s="190"/>
      <c r="L251" s="156"/>
      <c r="M251" s="160"/>
      <c r="N251" s="161"/>
      <c r="O251" s="161"/>
      <c r="P251" s="161"/>
      <c r="Q251" s="161"/>
      <c r="R251" s="161"/>
      <c r="S251" s="161"/>
      <c r="T251" s="162"/>
      <c r="AT251" s="158" t="s">
        <v>129</v>
      </c>
      <c r="AU251" s="158" t="s">
        <v>81</v>
      </c>
      <c r="AV251" s="13" t="s">
        <v>81</v>
      </c>
      <c r="AW251" s="13" t="s">
        <v>26</v>
      </c>
      <c r="AX251" s="13" t="s">
        <v>69</v>
      </c>
      <c r="AY251" s="158" t="s">
        <v>115</v>
      </c>
    </row>
    <row r="252" spans="1:65" s="13" customFormat="1">
      <c r="B252" s="156"/>
      <c r="D252" s="157" t="s">
        <v>129</v>
      </c>
      <c r="E252" s="158" t="s">
        <v>1</v>
      </c>
      <c r="F252" s="159" t="s">
        <v>269</v>
      </c>
      <c r="H252" s="190">
        <v>1060</v>
      </c>
      <c r="I252" s="190"/>
      <c r="J252" s="190"/>
      <c r="L252" s="156"/>
      <c r="M252" s="160"/>
      <c r="N252" s="161"/>
      <c r="O252" s="161"/>
      <c r="P252" s="161"/>
      <c r="Q252" s="161"/>
      <c r="R252" s="161"/>
      <c r="S252" s="161"/>
      <c r="T252" s="162"/>
      <c r="AT252" s="158" t="s">
        <v>129</v>
      </c>
      <c r="AU252" s="158" t="s">
        <v>81</v>
      </c>
      <c r="AV252" s="13" t="s">
        <v>81</v>
      </c>
      <c r="AW252" s="13" t="s">
        <v>26</v>
      </c>
      <c r="AX252" s="13" t="s">
        <v>69</v>
      </c>
      <c r="AY252" s="158" t="s">
        <v>115</v>
      </c>
    </row>
    <row r="253" spans="1:65" s="14" customFormat="1">
      <c r="B253" s="163"/>
      <c r="D253" s="157" t="s">
        <v>129</v>
      </c>
      <c r="E253" s="164" t="s">
        <v>1</v>
      </c>
      <c r="F253" s="165" t="s">
        <v>147</v>
      </c>
      <c r="H253" s="191">
        <v>1465</v>
      </c>
      <c r="I253" s="191"/>
      <c r="J253" s="191"/>
      <c r="L253" s="163"/>
      <c r="M253" s="166"/>
      <c r="N253" s="167"/>
      <c r="O253" s="167"/>
      <c r="P253" s="167"/>
      <c r="Q253" s="167"/>
      <c r="R253" s="167"/>
      <c r="S253" s="167"/>
      <c r="T253" s="168"/>
      <c r="AT253" s="164" t="s">
        <v>129</v>
      </c>
      <c r="AU253" s="164" t="s">
        <v>81</v>
      </c>
      <c r="AV253" s="14" t="s">
        <v>121</v>
      </c>
      <c r="AW253" s="14" t="s">
        <v>26</v>
      </c>
      <c r="AX253" s="14" t="s">
        <v>75</v>
      </c>
      <c r="AY253" s="164" t="s">
        <v>115</v>
      </c>
    </row>
    <row r="254" spans="1:65" s="2" customFormat="1" ht="33" customHeight="1">
      <c r="A254" s="28"/>
      <c r="B254" s="144"/>
      <c r="C254" s="145" t="s">
        <v>278</v>
      </c>
      <c r="D254" s="145" t="s">
        <v>117</v>
      </c>
      <c r="E254" s="146" t="s">
        <v>279</v>
      </c>
      <c r="F254" s="147" t="s">
        <v>280</v>
      </c>
      <c r="G254" s="148" t="s">
        <v>120</v>
      </c>
      <c r="H254" s="189">
        <v>285</v>
      </c>
      <c r="I254" s="189"/>
      <c r="J254" s="189">
        <f>ROUND(I254*H254,2)</f>
        <v>0</v>
      </c>
      <c r="K254" s="149"/>
      <c r="L254" s="29"/>
      <c r="M254" s="150" t="s">
        <v>1</v>
      </c>
      <c r="N254" s="151" t="s">
        <v>35</v>
      </c>
      <c r="O254" s="152">
        <v>0</v>
      </c>
      <c r="P254" s="152">
        <f>O254*H254</f>
        <v>0</v>
      </c>
      <c r="Q254" s="152">
        <v>0</v>
      </c>
      <c r="R254" s="152">
        <f>Q254*H254</f>
        <v>0</v>
      </c>
      <c r="S254" s="152">
        <v>0</v>
      </c>
      <c r="T254" s="153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54" t="s">
        <v>121</v>
      </c>
      <c r="AT254" s="154" t="s">
        <v>117</v>
      </c>
      <c r="AU254" s="154" t="s">
        <v>81</v>
      </c>
      <c r="AY254" s="16" t="s">
        <v>115</v>
      </c>
      <c r="BE254" s="155">
        <f>IF(N254="základná",J254,0)</f>
        <v>0</v>
      </c>
      <c r="BF254" s="155">
        <f>IF(N254="znížená",J254,0)</f>
        <v>0</v>
      </c>
      <c r="BG254" s="155">
        <f>IF(N254="zákl. prenesená",J254,0)</f>
        <v>0</v>
      </c>
      <c r="BH254" s="155">
        <f>IF(N254="zníž. prenesená",J254,0)</f>
        <v>0</v>
      </c>
      <c r="BI254" s="155">
        <f>IF(N254="nulová",J254,0)</f>
        <v>0</v>
      </c>
      <c r="BJ254" s="16" t="s">
        <v>81</v>
      </c>
      <c r="BK254" s="155">
        <f>ROUND(I254*H254,2)</f>
        <v>0</v>
      </c>
      <c r="BL254" s="16" t="s">
        <v>121</v>
      </c>
      <c r="BM254" s="154" t="s">
        <v>281</v>
      </c>
    </row>
    <row r="255" spans="1:65" s="13" customFormat="1">
      <c r="B255" s="156"/>
      <c r="D255" s="157" t="s">
        <v>129</v>
      </c>
      <c r="E255" s="158" t="s">
        <v>1</v>
      </c>
      <c r="F255" s="159" t="s">
        <v>282</v>
      </c>
      <c r="H255" s="190">
        <v>285</v>
      </c>
      <c r="I255" s="190"/>
      <c r="J255" s="190"/>
      <c r="L255" s="156"/>
      <c r="M255" s="160"/>
      <c r="N255" s="161"/>
      <c r="O255" s="161"/>
      <c r="P255" s="161"/>
      <c r="Q255" s="161"/>
      <c r="R255" s="161"/>
      <c r="S255" s="161"/>
      <c r="T255" s="162"/>
      <c r="AT255" s="158" t="s">
        <v>129</v>
      </c>
      <c r="AU255" s="158" t="s">
        <v>81</v>
      </c>
      <c r="AV255" s="13" t="s">
        <v>81</v>
      </c>
      <c r="AW255" s="13" t="s">
        <v>26</v>
      </c>
      <c r="AX255" s="13" t="s">
        <v>69</v>
      </c>
      <c r="AY255" s="158" t="s">
        <v>115</v>
      </c>
    </row>
    <row r="256" spans="1:65" s="14" customFormat="1">
      <c r="B256" s="163"/>
      <c r="D256" s="157" t="s">
        <v>129</v>
      </c>
      <c r="E256" s="164" t="s">
        <v>1</v>
      </c>
      <c r="F256" s="165" t="s">
        <v>131</v>
      </c>
      <c r="H256" s="191">
        <v>285</v>
      </c>
      <c r="I256" s="191"/>
      <c r="J256" s="191"/>
      <c r="L256" s="163"/>
      <c r="M256" s="166"/>
      <c r="N256" s="167"/>
      <c r="O256" s="167"/>
      <c r="P256" s="167"/>
      <c r="Q256" s="167"/>
      <c r="R256" s="167"/>
      <c r="S256" s="167"/>
      <c r="T256" s="168"/>
      <c r="AT256" s="164" t="s">
        <v>129</v>
      </c>
      <c r="AU256" s="164" t="s">
        <v>81</v>
      </c>
      <c r="AV256" s="14" t="s">
        <v>121</v>
      </c>
      <c r="AW256" s="14" t="s">
        <v>26</v>
      </c>
      <c r="AX256" s="14" t="s">
        <v>75</v>
      </c>
      <c r="AY256" s="164" t="s">
        <v>115</v>
      </c>
    </row>
    <row r="257" spans="1:65" s="2" customFormat="1" ht="33" customHeight="1">
      <c r="A257" s="28"/>
      <c r="B257" s="144"/>
      <c r="C257" s="145" t="s">
        <v>204</v>
      </c>
      <c r="D257" s="145" t="s">
        <v>117</v>
      </c>
      <c r="E257" s="146" t="s">
        <v>283</v>
      </c>
      <c r="F257" s="147" t="s">
        <v>284</v>
      </c>
      <c r="G257" s="148" t="s">
        <v>120</v>
      </c>
      <c r="H257" s="189">
        <v>160</v>
      </c>
      <c r="I257" s="189"/>
      <c r="J257" s="189">
        <f>ROUND(I257*H257,2)</f>
        <v>0</v>
      </c>
      <c r="K257" s="149"/>
      <c r="L257" s="29"/>
      <c r="M257" s="150" t="s">
        <v>1</v>
      </c>
      <c r="N257" s="151" t="s">
        <v>35</v>
      </c>
      <c r="O257" s="152">
        <v>0</v>
      </c>
      <c r="P257" s="152">
        <f>O257*H257</f>
        <v>0</v>
      </c>
      <c r="Q257" s="152">
        <v>0</v>
      </c>
      <c r="R257" s="152">
        <f>Q257*H257</f>
        <v>0</v>
      </c>
      <c r="S257" s="152">
        <v>0</v>
      </c>
      <c r="T257" s="153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54" t="s">
        <v>121</v>
      </c>
      <c r="AT257" s="154" t="s">
        <v>117</v>
      </c>
      <c r="AU257" s="154" t="s">
        <v>81</v>
      </c>
      <c r="AY257" s="16" t="s">
        <v>115</v>
      </c>
      <c r="BE257" s="155">
        <f>IF(N257="základná",J257,0)</f>
        <v>0</v>
      </c>
      <c r="BF257" s="155">
        <f>IF(N257="znížená",J257,0)</f>
        <v>0</v>
      </c>
      <c r="BG257" s="155">
        <f>IF(N257="zákl. prenesená",J257,0)</f>
        <v>0</v>
      </c>
      <c r="BH257" s="155">
        <f>IF(N257="zníž. prenesená",J257,0)</f>
        <v>0</v>
      </c>
      <c r="BI257" s="155">
        <f>IF(N257="nulová",J257,0)</f>
        <v>0</v>
      </c>
      <c r="BJ257" s="16" t="s">
        <v>81</v>
      </c>
      <c r="BK257" s="155">
        <f>ROUND(I257*H257,2)</f>
        <v>0</v>
      </c>
      <c r="BL257" s="16" t="s">
        <v>121</v>
      </c>
      <c r="BM257" s="154" t="s">
        <v>285</v>
      </c>
    </row>
    <row r="258" spans="1:65" s="13" customFormat="1">
      <c r="B258" s="156"/>
      <c r="D258" s="157" t="s">
        <v>129</v>
      </c>
      <c r="E258" s="158" t="s">
        <v>1</v>
      </c>
      <c r="F258" s="159" t="s">
        <v>211</v>
      </c>
      <c r="H258" s="190">
        <v>75</v>
      </c>
      <c r="I258" s="190"/>
      <c r="J258" s="190"/>
      <c r="L258" s="156"/>
      <c r="M258" s="160"/>
      <c r="N258" s="161"/>
      <c r="O258" s="161"/>
      <c r="P258" s="161"/>
      <c r="Q258" s="161"/>
      <c r="R258" s="161"/>
      <c r="S258" s="161"/>
      <c r="T258" s="162"/>
      <c r="AT258" s="158" t="s">
        <v>129</v>
      </c>
      <c r="AU258" s="158" t="s">
        <v>81</v>
      </c>
      <c r="AV258" s="13" t="s">
        <v>81</v>
      </c>
      <c r="AW258" s="13" t="s">
        <v>26</v>
      </c>
      <c r="AX258" s="13" t="s">
        <v>69</v>
      </c>
      <c r="AY258" s="158" t="s">
        <v>115</v>
      </c>
    </row>
    <row r="259" spans="1:65" s="13" customFormat="1">
      <c r="B259" s="156"/>
      <c r="D259" s="157" t="s">
        <v>129</v>
      </c>
      <c r="E259" s="158" t="s">
        <v>1</v>
      </c>
      <c r="F259" s="159" t="s">
        <v>228</v>
      </c>
      <c r="H259" s="190">
        <v>85</v>
      </c>
      <c r="I259" s="190"/>
      <c r="J259" s="190"/>
      <c r="L259" s="156"/>
      <c r="M259" s="160"/>
      <c r="N259" s="161"/>
      <c r="O259" s="161"/>
      <c r="P259" s="161"/>
      <c r="Q259" s="161"/>
      <c r="R259" s="161"/>
      <c r="S259" s="161"/>
      <c r="T259" s="162"/>
      <c r="AT259" s="158" t="s">
        <v>129</v>
      </c>
      <c r="AU259" s="158" t="s">
        <v>81</v>
      </c>
      <c r="AV259" s="13" t="s">
        <v>81</v>
      </c>
      <c r="AW259" s="13" t="s">
        <v>26</v>
      </c>
      <c r="AX259" s="13" t="s">
        <v>69</v>
      </c>
      <c r="AY259" s="158" t="s">
        <v>115</v>
      </c>
    </row>
    <row r="260" spans="1:65" s="14" customFormat="1">
      <c r="B260" s="163"/>
      <c r="D260" s="157" t="s">
        <v>129</v>
      </c>
      <c r="E260" s="164" t="s">
        <v>1</v>
      </c>
      <c r="F260" s="165" t="s">
        <v>147</v>
      </c>
      <c r="H260" s="191">
        <v>160</v>
      </c>
      <c r="I260" s="191"/>
      <c r="J260" s="191"/>
      <c r="L260" s="163"/>
      <c r="M260" s="166"/>
      <c r="N260" s="167"/>
      <c r="O260" s="167"/>
      <c r="P260" s="167"/>
      <c r="Q260" s="167"/>
      <c r="R260" s="167"/>
      <c r="S260" s="167"/>
      <c r="T260" s="168"/>
      <c r="AT260" s="164" t="s">
        <v>129</v>
      </c>
      <c r="AU260" s="164" t="s">
        <v>81</v>
      </c>
      <c r="AV260" s="14" t="s">
        <v>121</v>
      </c>
      <c r="AW260" s="14" t="s">
        <v>26</v>
      </c>
      <c r="AX260" s="14" t="s">
        <v>75</v>
      </c>
      <c r="AY260" s="164" t="s">
        <v>115</v>
      </c>
    </row>
    <row r="261" spans="1:65" s="2" customFormat="1" ht="37.9" customHeight="1">
      <c r="A261" s="28"/>
      <c r="B261" s="144"/>
      <c r="C261" s="145" t="s">
        <v>286</v>
      </c>
      <c r="D261" s="145" t="s">
        <v>117</v>
      </c>
      <c r="E261" s="146" t="s">
        <v>287</v>
      </c>
      <c r="F261" s="147" t="s">
        <v>288</v>
      </c>
      <c r="G261" s="148" t="s">
        <v>120</v>
      </c>
      <c r="H261" s="189">
        <v>1590</v>
      </c>
      <c r="I261" s="189"/>
      <c r="J261" s="189">
        <f>ROUND(I261*H261,2)</f>
        <v>0</v>
      </c>
      <c r="K261" s="149"/>
      <c r="L261" s="29"/>
      <c r="M261" s="150" t="s">
        <v>1</v>
      </c>
      <c r="N261" s="151" t="s">
        <v>35</v>
      </c>
      <c r="O261" s="152">
        <v>0</v>
      </c>
      <c r="P261" s="152">
        <f>O261*H261</f>
        <v>0</v>
      </c>
      <c r="Q261" s="152">
        <v>0</v>
      </c>
      <c r="R261" s="152">
        <f>Q261*H261</f>
        <v>0</v>
      </c>
      <c r="S261" s="152">
        <v>0</v>
      </c>
      <c r="T261" s="153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54" t="s">
        <v>121</v>
      </c>
      <c r="AT261" s="154" t="s">
        <v>117</v>
      </c>
      <c r="AU261" s="154" t="s">
        <v>81</v>
      </c>
      <c r="AY261" s="16" t="s">
        <v>115</v>
      </c>
      <c r="BE261" s="155">
        <f>IF(N261="základná",J261,0)</f>
        <v>0</v>
      </c>
      <c r="BF261" s="155">
        <f>IF(N261="znížená",J261,0)</f>
        <v>0</v>
      </c>
      <c r="BG261" s="155">
        <f>IF(N261="zákl. prenesená",J261,0)</f>
        <v>0</v>
      </c>
      <c r="BH261" s="155">
        <f>IF(N261="zníž. prenesená",J261,0)</f>
        <v>0</v>
      </c>
      <c r="BI261" s="155">
        <f>IF(N261="nulová",J261,0)</f>
        <v>0</v>
      </c>
      <c r="BJ261" s="16" t="s">
        <v>81</v>
      </c>
      <c r="BK261" s="155">
        <f>ROUND(I261*H261,2)</f>
        <v>0</v>
      </c>
      <c r="BL261" s="16" t="s">
        <v>121</v>
      </c>
      <c r="BM261" s="154" t="s">
        <v>289</v>
      </c>
    </row>
    <row r="262" spans="1:65" s="13" customFormat="1">
      <c r="B262" s="156"/>
      <c r="D262" s="157" t="s">
        <v>129</v>
      </c>
      <c r="E262" s="158" t="s">
        <v>1</v>
      </c>
      <c r="F262" s="159" t="s">
        <v>236</v>
      </c>
      <c r="H262" s="190">
        <v>405</v>
      </c>
      <c r="I262" s="190"/>
      <c r="J262" s="190"/>
      <c r="L262" s="156"/>
      <c r="M262" s="160"/>
      <c r="N262" s="161"/>
      <c r="O262" s="161"/>
      <c r="P262" s="161"/>
      <c r="Q262" s="161"/>
      <c r="R262" s="161"/>
      <c r="S262" s="161"/>
      <c r="T262" s="162"/>
      <c r="AT262" s="158" t="s">
        <v>129</v>
      </c>
      <c r="AU262" s="158" t="s">
        <v>81</v>
      </c>
      <c r="AV262" s="13" t="s">
        <v>81</v>
      </c>
      <c r="AW262" s="13" t="s">
        <v>26</v>
      </c>
      <c r="AX262" s="13" t="s">
        <v>69</v>
      </c>
      <c r="AY262" s="158" t="s">
        <v>115</v>
      </c>
    </row>
    <row r="263" spans="1:65" s="13" customFormat="1">
      <c r="B263" s="156"/>
      <c r="D263" s="157" t="s">
        <v>129</v>
      </c>
      <c r="E263" s="158" t="s">
        <v>1</v>
      </c>
      <c r="F263" s="159" t="s">
        <v>269</v>
      </c>
      <c r="H263" s="190">
        <v>1060</v>
      </c>
      <c r="I263" s="190"/>
      <c r="J263" s="190"/>
      <c r="L263" s="156"/>
      <c r="M263" s="160"/>
      <c r="N263" s="161"/>
      <c r="O263" s="161"/>
      <c r="P263" s="161"/>
      <c r="Q263" s="161"/>
      <c r="R263" s="161"/>
      <c r="S263" s="161"/>
      <c r="T263" s="162"/>
      <c r="AT263" s="158" t="s">
        <v>129</v>
      </c>
      <c r="AU263" s="158" t="s">
        <v>81</v>
      </c>
      <c r="AV263" s="13" t="s">
        <v>81</v>
      </c>
      <c r="AW263" s="13" t="s">
        <v>26</v>
      </c>
      <c r="AX263" s="13" t="s">
        <v>69</v>
      </c>
      <c r="AY263" s="158" t="s">
        <v>115</v>
      </c>
    </row>
    <row r="264" spans="1:65" s="13" customFormat="1">
      <c r="B264" s="156"/>
      <c r="D264" s="157" t="s">
        <v>129</v>
      </c>
      <c r="E264" s="158" t="s">
        <v>1</v>
      </c>
      <c r="F264" s="159" t="s">
        <v>290</v>
      </c>
      <c r="H264" s="190">
        <v>125</v>
      </c>
      <c r="I264" s="190"/>
      <c r="J264" s="190"/>
      <c r="L264" s="156"/>
      <c r="M264" s="160"/>
      <c r="N264" s="161"/>
      <c r="O264" s="161"/>
      <c r="P264" s="161"/>
      <c r="Q264" s="161"/>
      <c r="R264" s="161"/>
      <c r="S264" s="161"/>
      <c r="T264" s="162"/>
      <c r="AT264" s="158" t="s">
        <v>129</v>
      </c>
      <c r="AU264" s="158" t="s">
        <v>81</v>
      </c>
      <c r="AV264" s="13" t="s">
        <v>81</v>
      </c>
      <c r="AW264" s="13" t="s">
        <v>26</v>
      </c>
      <c r="AX264" s="13" t="s">
        <v>69</v>
      </c>
      <c r="AY264" s="158" t="s">
        <v>115</v>
      </c>
    </row>
    <row r="265" spans="1:65" s="14" customFormat="1">
      <c r="B265" s="163"/>
      <c r="D265" s="157" t="s">
        <v>129</v>
      </c>
      <c r="E265" s="164" t="s">
        <v>1</v>
      </c>
      <c r="F265" s="165" t="s">
        <v>147</v>
      </c>
      <c r="H265" s="191">
        <v>1590</v>
      </c>
      <c r="I265" s="191"/>
      <c r="J265" s="191"/>
      <c r="L265" s="163"/>
      <c r="M265" s="166"/>
      <c r="N265" s="167"/>
      <c r="O265" s="167"/>
      <c r="P265" s="167"/>
      <c r="Q265" s="167"/>
      <c r="R265" s="167"/>
      <c r="S265" s="167"/>
      <c r="T265" s="168"/>
      <c r="AT265" s="164" t="s">
        <v>129</v>
      </c>
      <c r="AU265" s="164" t="s">
        <v>81</v>
      </c>
      <c r="AV265" s="14" t="s">
        <v>121</v>
      </c>
      <c r="AW265" s="14" t="s">
        <v>26</v>
      </c>
      <c r="AX265" s="14" t="s">
        <v>75</v>
      </c>
      <c r="AY265" s="164" t="s">
        <v>115</v>
      </c>
    </row>
    <row r="266" spans="1:65" s="2" customFormat="1" ht="37.9" customHeight="1">
      <c r="A266" s="28"/>
      <c r="B266" s="144"/>
      <c r="C266" s="145" t="s">
        <v>209</v>
      </c>
      <c r="D266" s="145" t="s">
        <v>117</v>
      </c>
      <c r="E266" s="146" t="s">
        <v>291</v>
      </c>
      <c r="F266" s="147" t="s">
        <v>292</v>
      </c>
      <c r="G266" s="148" t="s">
        <v>120</v>
      </c>
      <c r="H266" s="189">
        <v>195</v>
      </c>
      <c r="I266" s="189"/>
      <c r="J266" s="189">
        <f>ROUND(I266*H266,2)</f>
        <v>0</v>
      </c>
      <c r="K266" s="149"/>
      <c r="L266" s="29"/>
      <c r="M266" s="150" t="s">
        <v>1</v>
      </c>
      <c r="N266" s="151" t="s">
        <v>35</v>
      </c>
      <c r="O266" s="152">
        <v>0</v>
      </c>
      <c r="P266" s="152">
        <f>O266*H266</f>
        <v>0</v>
      </c>
      <c r="Q266" s="152">
        <v>0</v>
      </c>
      <c r="R266" s="152">
        <f>Q266*H266</f>
        <v>0</v>
      </c>
      <c r="S266" s="152">
        <v>0</v>
      </c>
      <c r="T266" s="153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54" t="s">
        <v>121</v>
      </c>
      <c r="AT266" s="154" t="s">
        <v>117</v>
      </c>
      <c r="AU266" s="154" t="s">
        <v>81</v>
      </c>
      <c r="AY266" s="16" t="s">
        <v>115</v>
      </c>
      <c r="BE266" s="155">
        <f>IF(N266="základná",J266,0)</f>
        <v>0</v>
      </c>
      <c r="BF266" s="155">
        <f>IF(N266="znížená",J266,0)</f>
        <v>0</v>
      </c>
      <c r="BG266" s="155">
        <f>IF(N266="zákl. prenesená",J266,0)</f>
        <v>0</v>
      </c>
      <c r="BH266" s="155">
        <f>IF(N266="zníž. prenesená",J266,0)</f>
        <v>0</v>
      </c>
      <c r="BI266" s="155">
        <f>IF(N266="nulová",J266,0)</f>
        <v>0</v>
      </c>
      <c r="BJ266" s="16" t="s">
        <v>81</v>
      </c>
      <c r="BK266" s="155">
        <f>ROUND(I266*H266,2)</f>
        <v>0</v>
      </c>
      <c r="BL266" s="16" t="s">
        <v>121</v>
      </c>
      <c r="BM266" s="154" t="s">
        <v>293</v>
      </c>
    </row>
    <row r="267" spans="1:65" s="13" customFormat="1">
      <c r="B267" s="156"/>
      <c r="D267" s="157" t="s">
        <v>129</v>
      </c>
      <c r="E267" s="158" t="s">
        <v>1</v>
      </c>
      <c r="F267" s="159" t="s">
        <v>294</v>
      </c>
      <c r="H267" s="190">
        <v>195</v>
      </c>
      <c r="I267" s="190"/>
      <c r="J267" s="190"/>
      <c r="L267" s="156"/>
      <c r="M267" s="160"/>
      <c r="N267" s="161"/>
      <c r="O267" s="161"/>
      <c r="P267" s="161"/>
      <c r="Q267" s="161"/>
      <c r="R267" s="161"/>
      <c r="S267" s="161"/>
      <c r="T267" s="162"/>
      <c r="AT267" s="158" t="s">
        <v>129</v>
      </c>
      <c r="AU267" s="158" t="s">
        <v>81</v>
      </c>
      <c r="AV267" s="13" t="s">
        <v>81</v>
      </c>
      <c r="AW267" s="13" t="s">
        <v>26</v>
      </c>
      <c r="AX267" s="13" t="s">
        <v>69</v>
      </c>
      <c r="AY267" s="158" t="s">
        <v>115</v>
      </c>
    </row>
    <row r="268" spans="1:65" s="14" customFormat="1">
      <c r="B268" s="163"/>
      <c r="D268" s="157" t="s">
        <v>129</v>
      </c>
      <c r="E268" s="164" t="s">
        <v>1</v>
      </c>
      <c r="F268" s="165" t="s">
        <v>131</v>
      </c>
      <c r="H268" s="191">
        <v>195</v>
      </c>
      <c r="I268" s="191"/>
      <c r="J268" s="191"/>
      <c r="L268" s="163"/>
      <c r="M268" s="166"/>
      <c r="N268" s="167"/>
      <c r="O268" s="167"/>
      <c r="P268" s="167"/>
      <c r="Q268" s="167"/>
      <c r="R268" s="167"/>
      <c r="S268" s="167"/>
      <c r="T268" s="168"/>
      <c r="AT268" s="164" t="s">
        <v>129</v>
      </c>
      <c r="AU268" s="164" t="s">
        <v>81</v>
      </c>
      <c r="AV268" s="14" t="s">
        <v>121</v>
      </c>
      <c r="AW268" s="14" t="s">
        <v>26</v>
      </c>
      <c r="AX268" s="14" t="s">
        <v>75</v>
      </c>
      <c r="AY268" s="164" t="s">
        <v>115</v>
      </c>
    </row>
    <row r="269" spans="1:65" s="2" customFormat="1" ht="33" customHeight="1">
      <c r="A269" s="28"/>
      <c r="B269" s="144"/>
      <c r="C269" s="145" t="s">
        <v>295</v>
      </c>
      <c r="D269" s="145" t="s">
        <v>117</v>
      </c>
      <c r="E269" s="146" t="s">
        <v>296</v>
      </c>
      <c r="F269" s="147" t="s">
        <v>297</v>
      </c>
      <c r="G269" s="148" t="s">
        <v>120</v>
      </c>
      <c r="H269" s="189">
        <v>160</v>
      </c>
      <c r="I269" s="189"/>
      <c r="J269" s="189">
        <f>ROUND(I269*H269,2)</f>
        <v>0</v>
      </c>
      <c r="K269" s="149"/>
      <c r="L269" s="29"/>
      <c r="M269" s="150" t="s">
        <v>1</v>
      </c>
      <c r="N269" s="151" t="s">
        <v>35</v>
      </c>
      <c r="O269" s="152">
        <v>0</v>
      </c>
      <c r="P269" s="152">
        <f>O269*H269</f>
        <v>0</v>
      </c>
      <c r="Q269" s="152">
        <v>0</v>
      </c>
      <c r="R269" s="152">
        <f>Q269*H269</f>
        <v>0</v>
      </c>
      <c r="S269" s="152">
        <v>0</v>
      </c>
      <c r="T269" s="153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54" t="s">
        <v>121</v>
      </c>
      <c r="AT269" s="154" t="s">
        <v>117</v>
      </c>
      <c r="AU269" s="154" t="s">
        <v>81</v>
      </c>
      <c r="AY269" s="16" t="s">
        <v>115</v>
      </c>
      <c r="BE269" s="155">
        <f>IF(N269="základná",J269,0)</f>
        <v>0</v>
      </c>
      <c r="BF269" s="155">
        <f>IF(N269="znížená",J269,0)</f>
        <v>0</v>
      </c>
      <c r="BG269" s="155">
        <f>IF(N269="zákl. prenesená",J269,0)</f>
        <v>0</v>
      </c>
      <c r="BH269" s="155">
        <f>IF(N269="zníž. prenesená",J269,0)</f>
        <v>0</v>
      </c>
      <c r="BI269" s="155">
        <f>IF(N269="nulová",J269,0)</f>
        <v>0</v>
      </c>
      <c r="BJ269" s="16" t="s">
        <v>81</v>
      </c>
      <c r="BK269" s="155">
        <f>ROUND(I269*H269,2)</f>
        <v>0</v>
      </c>
      <c r="BL269" s="16" t="s">
        <v>121</v>
      </c>
      <c r="BM269" s="154" t="s">
        <v>298</v>
      </c>
    </row>
    <row r="270" spans="1:65" s="13" customFormat="1">
      <c r="B270" s="156"/>
      <c r="D270" s="157" t="s">
        <v>129</v>
      </c>
      <c r="E270" s="158" t="s">
        <v>1</v>
      </c>
      <c r="F270" s="159" t="s">
        <v>211</v>
      </c>
      <c r="H270" s="190">
        <v>75</v>
      </c>
      <c r="I270" s="190"/>
      <c r="J270" s="190"/>
      <c r="L270" s="156"/>
      <c r="M270" s="160"/>
      <c r="N270" s="161"/>
      <c r="O270" s="161"/>
      <c r="P270" s="161"/>
      <c r="Q270" s="161"/>
      <c r="R270" s="161"/>
      <c r="S270" s="161"/>
      <c r="T270" s="162"/>
      <c r="AT270" s="158" t="s">
        <v>129</v>
      </c>
      <c r="AU270" s="158" t="s">
        <v>81</v>
      </c>
      <c r="AV270" s="13" t="s">
        <v>81</v>
      </c>
      <c r="AW270" s="13" t="s">
        <v>26</v>
      </c>
      <c r="AX270" s="13" t="s">
        <v>69</v>
      </c>
      <c r="AY270" s="158" t="s">
        <v>115</v>
      </c>
    </row>
    <row r="271" spans="1:65" s="13" customFormat="1">
      <c r="B271" s="156"/>
      <c r="D271" s="157" t="s">
        <v>129</v>
      </c>
      <c r="E271" s="158" t="s">
        <v>1</v>
      </c>
      <c r="F271" s="159" t="s">
        <v>228</v>
      </c>
      <c r="H271" s="190">
        <v>85</v>
      </c>
      <c r="I271" s="190"/>
      <c r="J271" s="190"/>
      <c r="L271" s="156"/>
      <c r="M271" s="160"/>
      <c r="N271" s="161"/>
      <c r="O271" s="161"/>
      <c r="P271" s="161"/>
      <c r="Q271" s="161"/>
      <c r="R271" s="161"/>
      <c r="S271" s="161"/>
      <c r="T271" s="162"/>
      <c r="AT271" s="158" t="s">
        <v>129</v>
      </c>
      <c r="AU271" s="158" t="s">
        <v>81</v>
      </c>
      <c r="AV271" s="13" t="s">
        <v>81</v>
      </c>
      <c r="AW271" s="13" t="s">
        <v>26</v>
      </c>
      <c r="AX271" s="13" t="s">
        <v>69</v>
      </c>
      <c r="AY271" s="158" t="s">
        <v>115</v>
      </c>
    </row>
    <row r="272" spans="1:65" s="14" customFormat="1">
      <c r="B272" s="163"/>
      <c r="D272" s="157" t="s">
        <v>129</v>
      </c>
      <c r="E272" s="164" t="s">
        <v>1</v>
      </c>
      <c r="F272" s="165" t="s">
        <v>147</v>
      </c>
      <c r="H272" s="191">
        <v>160</v>
      </c>
      <c r="I272" s="191"/>
      <c r="J272" s="191"/>
      <c r="L272" s="163"/>
      <c r="M272" s="166"/>
      <c r="N272" s="167"/>
      <c r="O272" s="167"/>
      <c r="P272" s="167"/>
      <c r="Q272" s="167"/>
      <c r="R272" s="167"/>
      <c r="S272" s="167"/>
      <c r="T272" s="168"/>
      <c r="AT272" s="164" t="s">
        <v>129</v>
      </c>
      <c r="AU272" s="164" t="s">
        <v>81</v>
      </c>
      <c r="AV272" s="14" t="s">
        <v>121</v>
      </c>
      <c r="AW272" s="14" t="s">
        <v>26</v>
      </c>
      <c r="AX272" s="14" t="s">
        <v>75</v>
      </c>
      <c r="AY272" s="164" t="s">
        <v>115</v>
      </c>
    </row>
    <row r="273" spans="1:65" s="2" customFormat="1" ht="37.9" customHeight="1">
      <c r="A273" s="28"/>
      <c r="B273" s="144"/>
      <c r="C273" s="145" t="s">
        <v>214</v>
      </c>
      <c r="D273" s="145" t="s">
        <v>117</v>
      </c>
      <c r="E273" s="146" t="s">
        <v>299</v>
      </c>
      <c r="F273" s="147" t="s">
        <v>300</v>
      </c>
      <c r="G273" s="148" t="s">
        <v>120</v>
      </c>
      <c r="H273" s="189">
        <v>670</v>
      </c>
      <c r="I273" s="189"/>
      <c r="J273" s="189">
        <f>ROUND(I273*H273,2)</f>
        <v>0</v>
      </c>
      <c r="K273" s="149"/>
      <c r="L273" s="29"/>
      <c r="M273" s="150" t="s">
        <v>1</v>
      </c>
      <c r="N273" s="151" t="s">
        <v>35</v>
      </c>
      <c r="O273" s="152">
        <v>0</v>
      </c>
      <c r="P273" s="152">
        <f>O273*H273</f>
        <v>0</v>
      </c>
      <c r="Q273" s="152">
        <v>0</v>
      </c>
      <c r="R273" s="152">
        <f>Q273*H273</f>
        <v>0</v>
      </c>
      <c r="S273" s="152">
        <v>0</v>
      </c>
      <c r="T273" s="153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54" t="s">
        <v>121</v>
      </c>
      <c r="AT273" s="154" t="s">
        <v>117</v>
      </c>
      <c r="AU273" s="154" t="s">
        <v>81</v>
      </c>
      <c r="AY273" s="16" t="s">
        <v>115</v>
      </c>
      <c r="BE273" s="155">
        <f>IF(N273="základná",J273,0)</f>
        <v>0</v>
      </c>
      <c r="BF273" s="155">
        <f>IF(N273="znížená",J273,0)</f>
        <v>0</v>
      </c>
      <c r="BG273" s="155">
        <f>IF(N273="zákl. prenesená",J273,0)</f>
        <v>0</v>
      </c>
      <c r="BH273" s="155">
        <f>IF(N273="zníž. prenesená",J273,0)</f>
        <v>0</v>
      </c>
      <c r="BI273" s="155">
        <f>IF(N273="nulová",J273,0)</f>
        <v>0</v>
      </c>
      <c r="BJ273" s="16" t="s">
        <v>81</v>
      </c>
      <c r="BK273" s="155">
        <f>ROUND(I273*H273,2)</f>
        <v>0</v>
      </c>
      <c r="BL273" s="16" t="s">
        <v>121</v>
      </c>
      <c r="BM273" s="154" t="s">
        <v>301</v>
      </c>
    </row>
    <row r="274" spans="1:65" s="13" customFormat="1">
      <c r="B274" s="156"/>
      <c r="D274" s="157" t="s">
        <v>129</v>
      </c>
      <c r="E274" s="158" t="s">
        <v>1</v>
      </c>
      <c r="F274" s="159" t="s">
        <v>241</v>
      </c>
      <c r="H274" s="190">
        <v>670</v>
      </c>
      <c r="I274" s="190"/>
      <c r="J274" s="190"/>
      <c r="L274" s="156"/>
      <c r="M274" s="160"/>
      <c r="N274" s="161"/>
      <c r="O274" s="161"/>
      <c r="P274" s="161"/>
      <c r="Q274" s="161"/>
      <c r="R274" s="161"/>
      <c r="S274" s="161"/>
      <c r="T274" s="162"/>
      <c r="AT274" s="158" t="s">
        <v>129</v>
      </c>
      <c r="AU274" s="158" t="s">
        <v>81</v>
      </c>
      <c r="AV274" s="13" t="s">
        <v>81</v>
      </c>
      <c r="AW274" s="13" t="s">
        <v>26</v>
      </c>
      <c r="AX274" s="13" t="s">
        <v>69</v>
      </c>
      <c r="AY274" s="158" t="s">
        <v>115</v>
      </c>
    </row>
    <row r="275" spans="1:65" s="14" customFormat="1">
      <c r="B275" s="163"/>
      <c r="D275" s="157" t="s">
        <v>129</v>
      </c>
      <c r="E275" s="164" t="s">
        <v>1</v>
      </c>
      <c r="F275" s="165" t="s">
        <v>131</v>
      </c>
      <c r="H275" s="191">
        <v>670</v>
      </c>
      <c r="I275" s="191"/>
      <c r="J275" s="191"/>
      <c r="L275" s="163"/>
      <c r="M275" s="166"/>
      <c r="N275" s="167"/>
      <c r="O275" s="167"/>
      <c r="P275" s="167"/>
      <c r="Q275" s="167"/>
      <c r="R275" s="167"/>
      <c r="S275" s="167"/>
      <c r="T275" s="168"/>
      <c r="AT275" s="164" t="s">
        <v>129</v>
      </c>
      <c r="AU275" s="164" t="s">
        <v>81</v>
      </c>
      <c r="AV275" s="14" t="s">
        <v>121</v>
      </c>
      <c r="AW275" s="14" t="s">
        <v>26</v>
      </c>
      <c r="AX275" s="14" t="s">
        <v>75</v>
      </c>
      <c r="AY275" s="164" t="s">
        <v>115</v>
      </c>
    </row>
    <row r="276" spans="1:65" s="2" customFormat="1" ht="16.5" customHeight="1">
      <c r="A276" s="28"/>
      <c r="B276" s="144"/>
      <c r="C276" s="169" t="s">
        <v>302</v>
      </c>
      <c r="D276" s="169" t="s">
        <v>175</v>
      </c>
      <c r="E276" s="170" t="s">
        <v>303</v>
      </c>
      <c r="F276" s="171" t="s">
        <v>304</v>
      </c>
      <c r="G276" s="172" t="s">
        <v>120</v>
      </c>
      <c r="H276" s="192">
        <v>683.4</v>
      </c>
      <c r="I276" s="192"/>
      <c r="J276" s="192">
        <f>ROUND(I276*H276,2)</f>
        <v>0</v>
      </c>
      <c r="K276" s="173"/>
      <c r="L276" s="174"/>
      <c r="M276" s="175" t="s">
        <v>1</v>
      </c>
      <c r="N276" s="176" t="s">
        <v>35</v>
      </c>
      <c r="O276" s="152">
        <v>0</v>
      </c>
      <c r="P276" s="152">
        <f>O276*H276</f>
        <v>0</v>
      </c>
      <c r="Q276" s="152">
        <v>0</v>
      </c>
      <c r="R276" s="152">
        <f>Q276*H276</f>
        <v>0</v>
      </c>
      <c r="S276" s="152">
        <v>0</v>
      </c>
      <c r="T276" s="153">
        <f>S276*H276</f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54" t="s">
        <v>134</v>
      </c>
      <c r="AT276" s="154" t="s">
        <v>175</v>
      </c>
      <c r="AU276" s="154" t="s">
        <v>81</v>
      </c>
      <c r="AY276" s="16" t="s">
        <v>115</v>
      </c>
      <c r="BE276" s="155">
        <f>IF(N276="základná",J276,0)</f>
        <v>0</v>
      </c>
      <c r="BF276" s="155">
        <f>IF(N276="znížená",J276,0)</f>
        <v>0</v>
      </c>
      <c r="BG276" s="155">
        <f>IF(N276="zákl. prenesená",J276,0)</f>
        <v>0</v>
      </c>
      <c r="BH276" s="155">
        <f>IF(N276="zníž. prenesená",J276,0)</f>
        <v>0</v>
      </c>
      <c r="BI276" s="155">
        <f>IF(N276="nulová",J276,0)</f>
        <v>0</v>
      </c>
      <c r="BJ276" s="16" t="s">
        <v>81</v>
      </c>
      <c r="BK276" s="155">
        <f>ROUND(I276*H276,2)</f>
        <v>0</v>
      </c>
      <c r="BL276" s="16" t="s">
        <v>121</v>
      </c>
      <c r="BM276" s="154" t="s">
        <v>305</v>
      </c>
    </row>
    <row r="277" spans="1:65" s="13" customFormat="1">
      <c r="B277" s="156"/>
      <c r="D277" s="157" t="s">
        <v>129</v>
      </c>
      <c r="E277" s="158" t="s">
        <v>1</v>
      </c>
      <c r="F277" s="159" t="s">
        <v>306</v>
      </c>
      <c r="H277" s="190">
        <v>683.4</v>
      </c>
      <c r="I277" s="190"/>
      <c r="J277" s="190"/>
      <c r="L277" s="156"/>
      <c r="M277" s="160"/>
      <c r="N277" s="161"/>
      <c r="O277" s="161"/>
      <c r="P277" s="161"/>
      <c r="Q277" s="161"/>
      <c r="R277" s="161"/>
      <c r="S277" s="161"/>
      <c r="T277" s="162"/>
      <c r="AT277" s="158" t="s">
        <v>129</v>
      </c>
      <c r="AU277" s="158" t="s">
        <v>81</v>
      </c>
      <c r="AV277" s="13" t="s">
        <v>81</v>
      </c>
      <c r="AW277" s="13" t="s">
        <v>26</v>
      </c>
      <c r="AX277" s="13" t="s">
        <v>69</v>
      </c>
      <c r="AY277" s="158" t="s">
        <v>115</v>
      </c>
    </row>
    <row r="278" spans="1:65" s="14" customFormat="1">
      <c r="B278" s="163"/>
      <c r="D278" s="157" t="s">
        <v>129</v>
      </c>
      <c r="E278" s="164" t="s">
        <v>1</v>
      </c>
      <c r="F278" s="165" t="s">
        <v>131</v>
      </c>
      <c r="H278" s="191">
        <v>683.4</v>
      </c>
      <c r="I278" s="191"/>
      <c r="J278" s="191"/>
      <c r="L278" s="163"/>
      <c r="M278" s="166"/>
      <c r="N278" s="167"/>
      <c r="O278" s="167"/>
      <c r="P278" s="167"/>
      <c r="Q278" s="167"/>
      <c r="R278" s="167"/>
      <c r="S278" s="167"/>
      <c r="T278" s="168"/>
      <c r="AT278" s="164" t="s">
        <v>129</v>
      </c>
      <c r="AU278" s="164" t="s">
        <v>81</v>
      </c>
      <c r="AV278" s="14" t="s">
        <v>121</v>
      </c>
      <c r="AW278" s="14" t="s">
        <v>26</v>
      </c>
      <c r="AX278" s="14" t="s">
        <v>75</v>
      </c>
      <c r="AY278" s="164" t="s">
        <v>115</v>
      </c>
    </row>
    <row r="279" spans="1:65" s="12" customFormat="1" ht="22.9" customHeight="1">
      <c r="B279" s="134"/>
      <c r="D279" s="135" t="s">
        <v>68</v>
      </c>
      <c r="E279" s="143" t="s">
        <v>156</v>
      </c>
      <c r="F279" s="143" t="s">
        <v>307</v>
      </c>
      <c r="H279" s="186"/>
      <c r="I279" s="186"/>
      <c r="J279" s="188">
        <f>BK279</f>
        <v>0</v>
      </c>
      <c r="L279" s="134"/>
      <c r="M279" s="137"/>
      <c r="N279" s="138"/>
      <c r="O279" s="138"/>
      <c r="P279" s="139">
        <f>SUM(P280:P322)</f>
        <v>0</v>
      </c>
      <c r="Q279" s="138"/>
      <c r="R279" s="139">
        <f>SUM(R280:R322)</f>
        <v>0</v>
      </c>
      <c r="S279" s="138"/>
      <c r="T279" s="140">
        <f>SUM(T280:T322)</f>
        <v>0</v>
      </c>
      <c r="AR279" s="135" t="s">
        <v>75</v>
      </c>
      <c r="AT279" s="141" t="s">
        <v>68</v>
      </c>
      <c r="AU279" s="141" t="s">
        <v>75</v>
      </c>
      <c r="AY279" s="135" t="s">
        <v>115</v>
      </c>
      <c r="BK279" s="142">
        <f>SUM(BK280:BK322)</f>
        <v>0</v>
      </c>
    </row>
    <row r="280" spans="1:65" s="2" customFormat="1" ht="24.2" customHeight="1">
      <c r="A280" s="28"/>
      <c r="B280" s="144"/>
      <c r="C280" s="145" t="s">
        <v>223</v>
      </c>
      <c r="D280" s="145" t="s">
        <v>117</v>
      </c>
      <c r="E280" s="146" t="s">
        <v>308</v>
      </c>
      <c r="F280" s="147" t="s">
        <v>309</v>
      </c>
      <c r="G280" s="148" t="s">
        <v>310</v>
      </c>
      <c r="H280" s="189">
        <v>25</v>
      </c>
      <c r="I280" s="189"/>
      <c r="J280" s="189">
        <f>ROUND(I280*H280,2)</f>
        <v>0</v>
      </c>
      <c r="K280" s="149"/>
      <c r="L280" s="29"/>
      <c r="M280" s="150" t="s">
        <v>1</v>
      </c>
      <c r="N280" s="151" t="s">
        <v>35</v>
      </c>
      <c r="O280" s="152">
        <v>0</v>
      </c>
      <c r="P280" s="152">
        <f>O280*H280</f>
        <v>0</v>
      </c>
      <c r="Q280" s="152">
        <v>0</v>
      </c>
      <c r="R280" s="152">
        <f>Q280*H280</f>
        <v>0</v>
      </c>
      <c r="S280" s="152">
        <v>0</v>
      </c>
      <c r="T280" s="153">
        <f>S280*H280</f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154" t="s">
        <v>121</v>
      </c>
      <c r="AT280" s="154" t="s">
        <v>117</v>
      </c>
      <c r="AU280" s="154" t="s">
        <v>81</v>
      </c>
      <c r="AY280" s="16" t="s">
        <v>115</v>
      </c>
      <c r="BE280" s="155">
        <f>IF(N280="základná",J280,0)</f>
        <v>0</v>
      </c>
      <c r="BF280" s="155">
        <f>IF(N280="znížená",J280,0)</f>
        <v>0</v>
      </c>
      <c r="BG280" s="155">
        <f>IF(N280="zákl. prenesená",J280,0)</f>
        <v>0</v>
      </c>
      <c r="BH280" s="155">
        <f>IF(N280="zníž. prenesená",J280,0)</f>
        <v>0</v>
      </c>
      <c r="BI280" s="155">
        <f>IF(N280="nulová",J280,0)</f>
        <v>0</v>
      </c>
      <c r="BJ280" s="16" t="s">
        <v>81</v>
      </c>
      <c r="BK280" s="155">
        <f>ROUND(I280*H280,2)</f>
        <v>0</v>
      </c>
      <c r="BL280" s="16" t="s">
        <v>121</v>
      </c>
      <c r="BM280" s="154" t="s">
        <v>311</v>
      </c>
    </row>
    <row r="281" spans="1:65" s="2" customFormat="1" ht="16.5" customHeight="1">
      <c r="A281" s="28"/>
      <c r="B281" s="144"/>
      <c r="C281" s="169" t="s">
        <v>312</v>
      </c>
      <c r="D281" s="169" t="s">
        <v>175</v>
      </c>
      <c r="E281" s="170" t="s">
        <v>313</v>
      </c>
      <c r="F281" s="171" t="s">
        <v>314</v>
      </c>
      <c r="G281" s="172" t="s">
        <v>315</v>
      </c>
      <c r="H281" s="192">
        <v>266.08</v>
      </c>
      <c r="I281" s="192"/>
      <c r="J281" s="192">
        <f>ROUND(I281*H281,2)</f>
        <v>0</v>
      </c>
      <c r="K281" s="173"/>
      <c r="L281" s="174"/>
      <c r="M281" s="175" t="s">
        <v>1</v>
      </c>
      <c r="N281" s="176" t="s">
        <v>35</v>
      </c>
      <c r="O281" s="152">
        <v>0</v>
      </c>
      <c r="P281" s="152">
        <f>O281*H281</f>
        <v>0</v>
      </c>
      <c r="Q281" s="152">
        <v>0</v>
      </c>
      <c r="R281" s="152">
        <f>Q281*H281</f>
        <v>0</v>
      </c>
      <c r="S281" s="152">
        <v>0</v>
      </c>
      <c r="T281" s="153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54" t="s">
        <v>134</v>
      </c>
      <c r="AT281" s="154" t="s">
        <v>175</v>
      </c>
      <c r="AU281" s="154" t="s">
        <v>81</v>
      </c>
      <c r="AY281" s="16" t="s">
        <v>115</v>
      </c>
      <c r="BE281" s="155">
        <f>IF(N281="základná",J281,0)</f>
        <v>0</v>
      </c>
      <c r="BF281" s="155">
        <f>IF(N281="znížená",J281,0)</f>
        <v>0</v>
      </c>
      <c r="BG281" s="155">
        <f>IF(N281="zákl. prenesená",J281,0)</f>
        <v>0</v>
      </c>
      <c r="BH281" s="155">
        <f>IF(N281="zníž. prenesená",J281,0)</f>
        <v>0</v>
      </c>
      <c r="BI281" s="155">
        <f>IF(N281="nulová",J281,0)</f>
        <v>0</v>
      </c>
      <c r="BJ281" s="16" t="s">
        <v>81</v>
      </c>
      <c r="BK281" s="155">
        <f>ROUND(I281*H281,2)</f>
        <v>0</v>
      </c>
      <c r="BL281" s="16" t="s">
        <v>121</v>
      </c>
      <c r="BM281" s="154" t="s">
        <v>316</v>
      </c>
    </row>
    <row r="282" spans="1:65" s="13" customFormat="1">
      <c r="B282" s="156"/>
      <c r="D282" s="157" t="s">
        <v>129</v>
      </c>
      <c r="E282" s="158" t="s">
        <v>1</v>
      </c>
      <c r="F282" s="159" t="s">
        <v>317</v>
      </c>
      <c r="H282" s="190">
        <v>84.825000000000003</v>
      </c>
      <c r="I282" s="190"/>
      <c r="J282" s="190"/>
      <c r="L282" s="156"/>
      <c r="M282" s="160"/>
      <c r="N282" s="161"/>
      <c r="O282" s="161"/>
      <c r="P282" s="161"/>
      <c r="Q282" s="161"/>
      <c r="R282" s="161"/>
      <c r="S282" s="161"/>
      <c r="T282" s="162"/>
      <c r="AT282" s="158" t="s">
        <v>129</v>
      </c>
      <c r="AU282" s="158" t="s">
        <v>81</v>
      </c>
      <c r="AV282" s="13" t="s">
        <v>81</v>
      </c>
      <c r="AW282" s="13" t="s">
        <v>26</v>
      </c>
      <c r="AX282" s="13" t="s">
        <v>69</v>
      </c>
      <c r="AY282" s="158" t="s">
        <v>115</v>
      </c>
    </row>
    <row r="283" spans="1:65" s="13" customFormat="1">
      <c r="B283" s="156"/>
      <c r="D283" s="157" t="s">
        <v>129</v>
      </c>
      <c r="E283" s="158" t="s">
        <v>1</v>
      </c>
      <c r="F283" s="159" t="s">
        <v>318</v>
      </c>
      <c r="H283" s="190">
        <v>181.25</v>
      </c>
      <c r="I283" s="190"/>
      <c r="J283" s="190"/>
      <c r="L283" s="156"/>
      <c r="M283" s="160"/>
      <c r="N283" s="161"/>
      <c r="O283" s="161"/>
      <c r="P283" s="161"/>
      <c r="Q283" s="161"/>
      <c r="R283" s="161"/>
      <c r="S283" s="161"/>
      <c r="T283" s="162"/>
      <c r="AT283" s="158" t="s">
        <v>129</v>
      </c>
      <c r="AU283" s="158" t="s">
        <v>81</v>
      </c>
      <c r="AV283" s="13" t="s">
        <v>81</v>
      </c>
      <c r="AW283" s="13" t="s">
        <v>26</v>
      </c>
      <c r="AX283" s="13" t="s">
        <v>69</v>
      </c>
      <c r="AY283" s="158" t="s">
        <v>115</v>
      </c>
    </row>
    <row r="284" spans="1:65" s="14" customFormat="1">
      <c r="B284" s="163"/>
      <c r="D284" s="157" t="s">
        <v>129</v>
      </c>
      <c r="E284" s="164" t="s">
        <v>1</v>
      </c>
      <c r="F284" s="165" t="s">
        <v>147</v>
      </c>
      <c r="H284" s="191">
        <v>266.07499999999999</v>
      </c>
      <c r="I284" s="191"/>
      <c r="J284" s="191"/>
      <c r="L284" s="163"/>
      <c r="M284" s="166"/>
      <c r="N284" s="167"/>
      <c r="O284" s="167"/>
      <c r="P284" s="167"/>
      <c r="Q284" s="167"/>
      <c r="R284" s="167"/>
      <c r="S284" s="167"/>
      <c r="T284" s="168"/>
      <c r="AT284" s="164" t="s">
        <v>129</v>
      </c>
      <c r="AU284" s="164" t="s">
        <v>81</v>
      </c>
      <c r="AV284" s="14" t="s">
        <v>121</v>
      </c>
      <c r="AW284" s="14" t="s">
        <v>26</v>
      </c>
      <c r="AX284" s="14" t="s">
        <v>75</v>
      </c>
      <c r="AY284" s="164" t="s">
        <v>115</v>
      </c>
    </row>
    <row r="285" spans="1:65" s="2" customFormat="1" ht="24.2" customHeight="1">
      <c r="A285" s="28"/>
      <c r="B285" s="144"/>
      <c r="C285" s="145" t="s">
        <v>227</v>
      </c>
      <c r="D285" s="145" t="s">
        <v>117</v>
      </c>
      <c r="E285" s="146" t="s">
        <v>319</v>
      </c>
      <c r="F285" s="147" t="s">
        <v>320</v>
      </c>
      <c r="G285" s="148" t="s">
        <v>321</v>
      </c>
      <c r="H285" s="189">
        <v>17</v>
      </c>
      <c r="I285" s="189"/>
      <c r="J285" s="189">
        <f t="shared" ref="J285:J291" si="0">ROUND(I285*H285,2)</f>
        <v>0</v>
      </c>
      <c r="K285" s="149"/>
      <c r="L285" s="29"/>
      <c r="M285" s="150" t="s">
        <v>1</v>
      </c>
      <c r="N285" s="151" t="s">
        <v>35</v>
      </c>
      <c r="O285" s="152">
        <v>0</v>
      </c>
      <c r="P285" s="152">
        <f t="shared" ref="P285:P291" si="1">O285*H285</f>
        <v>0</v>
      </c>
      <c r="Q285" s="152">
        <v>0</v>
      </c>
      <c r="R285" s="152">
        <f t="shared" ref="R285:R291" si="2">Q285*H285</f>
        <v>0</v>
      </c>
      <c r="S285" s="152">
        <v>0</v>
      </c>
      <c r="T285" s="153">
        <f t="shared" ref="T285:T291" si="3">S285*H285</f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54" t="s">
        <v>121</v>
      </c>
      <c r="AT285" s="154" t="s">
        <v>117</v>
      </c>
      <c r="AU285" s="154" t="s">
        <v>81</v>
      </c>
      <c r="AY285" s="16" t="s">
        <v>115</v>
      </c>
      <c r="BE285" s="155">
        <f t="shared" ref="BE285:BE291" si="4">IF(N285="základná",J285,0)</f>
        <v>0</v>
      </c>
      <c r="BF285" s="155">
        <f t="shared" ref="BF285:BF291" si="5">IF(N285="znížená",J285,0)</f>
        <v>0</v>
      </c>
      <c r="BG285" s="155">
        <f t="shared" ref="BG285:BG291" si="6">IF(N285="zákl. prenesená",J285,0)</f>
        <v>0</v>
      </c>
      <c r="BH285" s="155">
        <f t="shared" ref="BH285:BH291" si="7">IF(N285="zníž. prenesená",J285,0)</f>
        <v>0</v>
      </c>
      <c r="BI285" s="155">
        <f t="shared" ref="BI285:BI291" si="8">IF(N285="nulová",J285,0)</f>
        <v>0</v>
      </c>
      <c r="BJ285" s="16" t="s">
        <v>81</v>
      </c>
      <c r="BK285" s="155">
        <f t="shared" ref="BK285:BK291" si="9">ROUND(I285*H285,2)</f>
        <v>0</v>
      </c>
      <c r="BL285" s="16" t="s">
        <v>121</v>
      </c>
      <c r="BM285" s="154" t="s">
        <v>322</v>
      </c>
    </row>
    <row r="286" spans="1:65" s="2" customFormat="1" ht="16.5" customHeight="1">
      <c r="A286" s="28"/>
      <c r="B286" s="144"/>
      <c r="C286" s="169" t="s">
        <v>323</v>
      </c>
      <c r="D286" s="169" t="s">
        <v>175</v>
      </c>
      <c r="E286" s="170" t="s">
        <v>324</v>
      </c>
      <c r="F286" s="171" t="s">
        <v>325</v>
      </c>
      <c r="G286" s="172" t="s">
        <v>321</v>
      </c>
      <c r="H286" s="192">
        <v>17</v>
      </c>
      <c r="I286" s="192"/>
      <c r="J286" s="192">
        <f t="shared" si="0"/>
        <v>0</v>
      </c>
      <c r="K286" s="173"/>
      <c r="L286" s="174"/>
      <c r="M286" s="175" t="s">
        <v>1</v>
      </c>
      <c r="N286" s="176" t="s">
        <v>35</v>
      </c>
      <c r="O286" s="152">
        <v>0</v>
      </c>
      <c r="P286" s="152">
        <f t="shared" si="1"/>
        <v>0</v>
      </c>
      <c r="Q286" s="152">
        <v>0</v>
      </c>
      <c r="R286" s="152">
        <f t="shared" si="2"/>
        <v>0</v>
      </c>
      <c r="S286" s="152">
        <v>0</v>
      </c>
      <c r="T286" s="153">
        <f t="shared" si="3"/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54" t="s">
        <v>134</v>
      </c>
      <c r="AT286" s="154" t="s">
        <v>175</v>
      </c>
      <c r="AU286" s="154" t="s">
        <v>81</v>
      </c>
      <c r="AY286" s="16" t="s">
        <v>115</v>
      </c>
      <c r="BE286" s="155">
        <f t="shared" si="4"/>
        <v>0</v>
      </c>
      <c r="BF286" s="155">
        <f t="shared" si="5"/>
        <v>0</v>
      </c>
      <c r="BG286" s="155">
        <f t="shared" si="6"/>
        <v>0</v>
      </c>
      <c r="BH286" s="155">
        <f t="shared" si="7"/>
        <v>0</v>
      </c>
      <c r="BI286" s="155">
        <f t="shared" si="8"/>
        <v>0</v>
      </c>
      <c r="BJ286" s="16" t="s">
        <v>81</v>
      </c>
      <c r="BK286" s="155">
        <f t="shared" si="9"/>
        <v>0</v>
      </c>
      <c r="BL286" s="16" t="s">
        <v>121</v>
      </c>
      <c r="BM286" s="154" t="s">
        <v>326</v>
      </c>
    </row>
    <row r="287" spans="1:65" s="2" customFormat="1" ht="16.5" customHeight="1">
      <c r="A287" s="28"/>
      <c r="B287" s="144"/>
      <c r="C287" s="169" t="s">
        <v>232</v>
      </c>
      <c r="D287" s="169" t="s">
        <v>175</v>
      </c>
      <c r="E287" s="170" t="s">
        <v>327</v>
      </c>
      <c r="F287" s="171" t="s">
        <v>328</v>
      </c>
      <c r="G287" s="172" t="s">
        <v>321</v>
      </c>
      <c r="H287" s="192">
        <v>17</v>
      </c>
      <c r="I287" s="192"/>
      <c r="J287" s="192">
        <f t="shared" si="0"/>
        <v>0</v>
      </c>
      <c r="K287" s="173"/>
      <c r="L287" s="174"/>
      <c r="M287" s="175" t="s">
        <v>1</v>
      </c>
      <c r="N287" s="176" t="s">
        <v>35</v>
      </c>
      <c r="O287" s="152">
        <v>0</v>
      </c>
      <c r="P287" s="152">
        <f t="shared" si="1"/>
        <v>0</v>
      </c>
      <c r="Q287" s="152">
        <v>0</v>
      </c>
      <c r="R287" s="152">
        <f t="shared" si="2"/>
        <v>0</v>
      </c>
      <c r="S287" s="152">
        <v>0</v>
      </c>
      <c r="T287" s="153">
        <f t="shared" si="3"/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54" t="s">
        <v>134</v>
      </c>
      <c r="AT287" s="154" t="s">
        <v>175</v>
      </c>
      <c r="AU287" s="154" t="s">
        <v>81</v>
      </c>
      <c r="AY287" s="16" t="s">
        <v>115</v>
      </c>
      <c r="BE287" s="155">
        <f t="shared" si="4"/>
        <v>0</v>
      </c>
      <c r="BF287" s="155">
        <f t="shared" si="5"/>
        <v>0</v>
      </c>
      <c r="BG287" s="155">
        <f t="shared" si="6"/>
        <v>0</v>
      </c>
      <c r="BH287" s="155">
        <f t="shared" si="7"/>
        <v>0</v>
      </c>
      <c r="BI287" s="155">
        <f t="shared" si="8"/>
        <v>0</v>
      </c>
      <c r="BJ287" s="16" t="s">
        <v>81</v>
      </c>
      <c r="BK287" s="155">
        <f t="shared" si="9"/>
        <v>0</v>
      </c>
      <c r="BL287" s="16" t="s">
        <v>121</v>
      </c>
      <c r="BM287" s="154" t="s">
        <v>329</v>
      </c>
    </row>
    <row r="288" spans="1:65" s="2" customFormat="1" ht="24.2" customHeight="1">
      <c r="A288" s="28"/>
      <c r="B288" s="144"/>
      <c r="C288" s="145" t="s">
        <v>330</v>
      </c>
      <c r="D288" s="145" t="s">
        <v>117</v>
      </c>
      <c r="E288" s="146" t="s">
        <v>331</v>
      </c>
      <c r="F288" s="147" t="s">
        <v>332</v>
      </c>
      <c r="G288" s="148" t="s">
        <v>321</v>
      </c>
      <c r="H288" s="189">
        <v>112</v>
      </c>
      <c r="I288" s="189"/>
      <c r="J288" s="189">
        <f t="shared" si="0"/>
        <v>0</v>
      </c>
      <c r="K288" s="149"/>
      <c r="L288" s="29"/>
      <c r="M288" s="150" t="s">
        <v>1</v>
      </c>
      <c r="N288" s="151" t="s">
        <v>35</v>
      </c>
      <c r="O288" s="152">
        <v>0</v>
      </c>
      <c r="P288" s="152">
        <f t="shared" si="1"/>
        <v>0</v>
      </c>
      <c r="Q288" s="152">
        <v>0</v>
      </c>
      <c r="R288" s="152">
        <f t="shared" si="2"/>
        <v>0</v>
      </c>
      <c r="S288" s="152">
        <v>0</v>
      </c>
      <c r="T288" s="153">
        <f t="shared" si="3"/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54" t="s">
        <v>121</v>
      </c>
      <c r="AT288" s="154" t="s">
        <v>117</v>
      </c>
      <c r="AU288" s="154" t="s">
        <v>81</v>
      </c>
      <c r="AY288" s="16" t="s">
        <v>115</v>
      </c>
      <c r="BE288" s="155">
        <f t="shared" si="4"/>
        <v>0</v>
      </c>
      <c r="BF288" s="155">
        <f t="shared" si="5"/>
        <v>0</v>
      </c>
      <c r="BG288" s="155">
        <f t="shared" si="6"/>
        <v>0</v>
      </c>
      <c r="BH288" s="155">
        <f t="shared" si="7"/>
        <v>0</v>
      </c>
      <c r="BI288" s="155">
        <f t="shared" si="8"/>
        <v>0</v>
      </c>
      <c r="BJ288" s="16" t="s">
        <v>81</v>
      </c>
      <c r="BK288" s="155">
        <f t="shared" si="9"/>
        <v>0</v>
      </c>
      <c r="BL288" s="16" t="s">
        <v>121</v>
      </c>
      <c r="BM288" s="154" t="s">
        <v>333</v>
      </c>
    </row>
    <row r="289" spans="1:65" s="2" customFormat="1" ht="16.5" customHeight="1">
      <c r="A289" s="28"/>
      <c r="B289" s="144"/>
      <c r="C289" s="169" t="s">
        <v>235</v>
      </c>
      <c r="D289" s="169" t="s">
        <v>175</v>
      </c>
      <c r="E289" s="170" t="s">
        <v>334</v>
      </c>
      <c r="F289" s="171" t="s">
        <v>335</v>
      </c>
      <c r="G289" s="172" t="s">
        <v>336</v>
      </c>
      <c r="H289" s="192">
        <v>112</v>
      </c>
      <c r="I289" s="192"/>
      <c r="J289" s="192">
        <f t="shared" si="0"/>
        <v>0</v>
      </c>
      <c r="K289" s="173"/>
      <c r="L289" s="174"/>
      <c r="M289" s="175" t="s">
        <v>1</v>
      </c>
      <c r="N289" s="176" t="s">
        <v>35</v>
      </c>
      <c r="O289" s="152">
        <v>0</v>
      </c>
      <c r="P289" s="152">
        <f t="shared" si="1"/>
        <v>0</v>
      </c>
      <c r="Q289" s="152">
        <v>0</v>
      </c>
      <c r="R289" s="152">
        <f t="shared" si="2"/>
        <v>0</v>
      </c>
      <c r="S289" s="152">
        <v>0</v>
      </c>
      <c r="T289" s="153">
        <f t="shared" si="3"/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54" t="s">
        <v>134</v>
      </c>
      <c r="AT289" s="154" t="s">
        <v>175</v>
      </c>
      <c r="AU289" s="154" t="s">
        <v>81</v>
      </c>
      <c r="AY289" s="16" t="s">
        <v>115</v>
      </c>
      <c r="BE289" s="155">
        <f t="shared" si="4"/>
        <v>0</v>
      </c>
      <c r="BF289" s="155">
        <f t="shared" si="5"/>
        <v>0</v>
      </c>
      <c r="BG289" s="155">
        <f t="shared" si="6"/>
        <v>0</v>
      </c>
      <c r="BH289" s="155">
        <f t="shared" si="7"/>
        <v>0</v>
      </c>
      <c r="BI289" s="155">
        <f t="shared" si="8"/>
        <v>0</v>
      </c>
      <c r="BJ289" s="16" t="s">
        <v>81</v>
      </c>
      <c r="BK289" s="155">
        <f t="shared" si="9"/>
        <v>0</v>
      </c>
      <c r="BL289" s="16" t="s">
        <v>121</v>
      </c>
      <c r="BM289" s="154" t="s">
        <v>337</v>
      </c>
    </row>
    <row r="290" spans="1:65" s="2" customFormat="1" ht="24.2" customHeight="1">
      <c r="A290" s="28"/>
      <c r="B290" s="144"/>
      <c r="C290" s="145" t="s">
        <v>338</v>
      </c>
      <c r="D290" s="145" t="s">
        <v>117</v>
      </c>
      <c r="E290" s="146" t="s">
        <v>339</v>
      </c>
      <c r="F290" s="147" t="s">
        <v>340</v>
      </c>
      <c r="G290" s="148" t="s">
        <v>120</v>
      </c>
      <c r="H290" s="189">
        <v>50</v>
      </c>
      <c r="I290" s="189"/>
      <c r="J290" s="189">
        <f t="shared" si="0"/>
        <v>0</v>
      </c>
      <c r="K290" s="149"/>
      <c r="L290" s="29"/>
      <c r="M290" s="150" t="s">
        <v>1</v>
      </c>
      <c r="N290" s="151" t="s">
        <v>35</v>
      </c>
      <c r="O290" s="152">
        <v>0</v>
      </c>
      <c r="P290" s="152">
        <f t="shared" si="1"/>
        <v>0</v>
      </c>
      <c r="Q290" s="152">
        <v>0</v>
      </c>
      <c r="R290" s="152">
        <f t="shared" si="2"/>
        <v>0</v>
      </c>
      <c r="S290" s="152">
        <v>0</v>
      </c>
      <c r="T290" s="153">
        <f t="shared" si="3"/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54" t="s">
        <v>121</v>
      </c>
      <c r="AT290" s="154" t="s">
        <v>117</v>
      </c>
      <c r="AU290" s="154" t="s">
        <v>81</v>
      </c>
      <c r="AY290" s="16" t="s">
        <v>115</v>
      </c>
      <c r="BE290" s="155">
        <f t="shared" si="4"/>
        <v>0</v>
      </c>
      <c r="BF290" s="155">
        <f t="shared" si="5"/>
        <v>0</v>
      </c>
      <c r="BG290" s="155">
        <f t="shared" si="6"/>
        <v>0</v>
      </c>
      <c r="BH290" s="155">
        <f t="shared" si="7"/>
        <v>0</v>
      </c>
      <c r="BI290" s="155">
        <f t="shared" si="8"/>
        <v>0</v>
      </c>
      <c r="BJ290" s="16" t="s">
        <v>81</v>
      </c>
      <c r="BK290" s="155">
        <f t="shared" si="9"/>
        <v>0</v>
      </c>
      <c r="BL290" s="16" t="s">
        <v>121</v>
      </c>
      <c r="BM290" s="154" t="s">
        <v>341</v>
      </c>
    </row>
    <row r="291" spans="1:65" s="2" customFormat="1" ht="37.9" customHeight="1">
      <c r="A291" s="28"/>
      <c r="B291" s="144"/>
      <c r="C291" s="145" t="s">
        <v>240</v>
      </c>
      <c r="D291" s="145" t="s">
        <v>117</v>
      </c>
      <c r="E291" s="146" t="s">
        <v>342</v>
      </c>
      <c r="F291" s="147" t="s">
        <v>343</v>
      </c>
      <c r="G291" s="148" t="s">
        <v>120</v>
      </c>
      <c r="H291" s="189">
        <v>48</v>
      </c>
      <c r="I291" s="189"/>
      <c r="J291" s="189">
        <f t="shared" si="0"/>
        <v>0</v>
      </c>
      <c r="K291" s="149"/>
      <c r="L291" s="29"/>
      <c r="M291" s="150" t="s">
        <v>1</v>
      </c>
      <c r="N291" s="151" t="s">
        <v>35</v>
      </c>
      <c r="O291" s="152">
        <v>0</v>
      </c>
      <c r="P291" s="152">
        <f t="shared" si="1"/>
        <v>0</v>
      </c>
      <c r="Q291" s="152">
        <v>0</v>
      </c>
      <c r="R291" s="152">
        <f t="shared" si="2"/>
        <v>0</v>
      </c>
      <c r="S291" s="152">
        <v>0</v>
      </c>
      <c r="T291" s="153">
        <f t="shared" si="3"/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54" t="s">
        <v>121</v>
      </c>
      <c r="AT291" s="154" t="s">
        <v>117</v>
      </c>
      <c r="AU291" s="154" t="s">
        <v>81</v>
      </c>
      <c r="AY291" s="16" t="s">
        <v>115</v>
      </c>
      <c r="BE291" s="155">
        <f t="shared" si="4"/>
        <v>0</v>
      </c>
      <c r="BF291" s="155">
        <f t="shared" si="5"/>
        <v>0</v>
      </c>
      <c r="BG291" s="155">
        <f t="shared" si="6"/>
        <v>0</v>
      </c>
      <c r="BH291" s="155">
        <f t="shared" si="7"/>
        <v>0</v>
      </c>
      <c r="BI291" s="155">
        <f t="shared" si="8"/>
        <v>0</v>
      </c>
      <c r="BJ291" s="16" t="s">
        <v>81</v>
      </c>
      <c r="BK291" s="155">
        <f t="shared" si="9"/>
        <v>0</v>
      </c>
      <c r="BL291" s="16" t="s">
        <v>121</v>
      </c>
      <c r="BM291" s="154" t="s">
        <v>344</v>
      </c>
    </row>
    <row r="292" spans="1:65" s="13" customFormat="1">
      <c r="B292" s="156"/>
      <c r="D292" s="157" t="s">
        <v>129</v>
      </c>
      <c r="E292" s="158" t="s">
        <v>1</v>
      </c>
      <c r="F292" s="159" t="s">
        <v>345</v>
      </c>
      <c r="H292" s="190">
        <v>48</v>
      </c>
      <c r="I292" s="190"/>
      <c r="J292" s="190"/>
      <c r="L292" s="156"/>
      <c r="M292" s="160"/>
      <c r="N292" s="161"/>
      <c r="O292" s="161"/>
      <c r="P292" s="161"/>
      <c r="Q292" s="161"/>
      <c r="R292" s="161"/>
      <c r="S292" s="161"/>
      <c r="T292" s="162"/>
      <c r="AT292" s="158" t="s">
        <v>129</v>
      </c>
      <c r="AU292" s="158" t="s">
        <v>81</v>
      </c>
      <c r="AV292" s="13" t="s">
        <v>81</v>
      </c>
      <c r="AW292" s="13" t="s">
        <v>26</v>
      </c>
      <c r="AX292" s="13" t="s">
        <v>69</v>
      </c>
      <c r="AY292" s="158" t="s">
        <v>115</v>
      </c>
    </row>
    <row r="293" spans="1:65" s="14" customFormat="1">
      <c r="B293" s="163"/>
      <c r="D293" s="157" t="s">
        <v>129</v>
      </c>
      <c r="E293" s="164" t="s">
        <v>1</v>
      </c>
      <c r="F293" s="165" t="s">
        <v>131</v>
      </c>
      <c r="H293" s="191">
        <v>48</v>
      </c>
      <c r="I293" s="191"/>
      <c r="J293" s="191"/>
      <c r="L293" s="163"/>
      <c r="M293" s="166"/>
      <c r="N293" s="167"/>
      <c r="O293" s="167"/>
      <c r="P293" s="167"/>
      <c r="Q293" s="167"/>
      <c r="R293" s="167"/>
      <c r="S293" s="167"/>
      <c r="T293" s="168"/>
      <c r="AT293" s="164" t="s">
        <v>129</v>
      </c>
      <c r="AU293" s="164" t="s">
        <v>81</v>
      </c>
      <c r="AV293" s="14" t="s">
        <v>121</v>
      </c>
      <c r="AW293" s="14" t="s">
        <v>26</v>
      </c>
      <c r="AX293" s="14" t="s">
        <v>75</v>
      </c>
      <c r="AY293" s="164" t="s">
        <v>115</v>
      </c>
    </row>
    <row r="294" spans="1:65" s="2" customFormat="1" ht="24.2" customHeight="1">
      <c r="A294" s="28"/>
      <c r="B294" s="144"/>
      <c r="C294" s="145" t="s">
        <v>346</v>
      </c>
      <c r="D294" s="145" t="s">
        <v>117</v>
      </c>
      <c r="E294" s="146" t="s">
        <v>347</v>
      </c>
      <c r="F294" s="147" t="s">
        <v>348</v>
      </c>
      <c r="G294" s="148" t="s">
        <v>120</v>
      </c>
      <c r="H294" s="189">
        <v>50</v>
      </c>
      <c r="I294" s="189"/>
      <c r="J294" s="189">
        <f>ROUND(I294*H294,2)</f>
        <v>0</v>
      </c>
      <c r="K294" s="149"/>
      <c r="L294" s="29"/>
      <c r="M294" s="150" t="s">
        <v>1</v>
      </c>
      <c r="N294" s="151" t="s">
        <v>35</v>
      </c>
      <c r="O294" s="152">
        <v>0</v>
      </c>
      <c r="P294" s="152">
        <f>O294*H294</f>
        <v>0</v>
      </c>
      <c r="Q294" s="152">
        <v>0</v>
      </c>
      <c r="R294" s="152">
        <f>Q294*H294</f>
        <v>0</v>
      </c>
      <c r="S294" s="152">
        <v>0</v>
      </c>
      <c r="T294" s="153">
        <f>S294*H294</f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54" t="s">
        <v>121</v>
      </c>
      <c r="AT294" s="154" t="s">
        <v>117</v>
      </c>
      <c r="AU294" s="154" t="s">
        <v>81</v>
      </c>
      <c r="AY294" s="16" t="s">
        <v>115</v>
      </c>
      <c r="BE294" s="155">
        <f>IF(N294="základná",J294,0)</f>
        <v>0</v>
      </c>
      <c r="BF294" s="155">
        <f>IF(N294="znížená",J294,0)</f>
        <v>0</v>
      </c>
      <c r="BG294" s="155">
        <f>IF(N294="zákl. prenesená",J294,0)</f>
        <v>0</v>
      </c>
      <c r="BH294" s="155">
        <f>IF(N294="zníž. prenesená",J294,0)</f>
        <v>0</v>
      </c>
      <c r="BI294" s="155">
        <f>IF(N294="nulová",J294,0)</f>
        <v>0</v>
      </c>
      <c r="BJ294" s="16" t="s">
        <v>81</v>
      </c>
      <c r="BK294" s="155">
        <f>ROUND(I294*H294,2)</f>
        <v>0</v>
      </c>
      <c r="BL294" s="16" t="s">
        <v>121</v>
      </c>
      <c r="BM294" s="154" t="s">
        <v>349</v>
      </c>
    </row>
    <row r="295" spans="1:65" s="2" customFormat="1" ht="24.2" customHeight="1">
      <c r="A295" s="28"/>
      <c r="B295" s="144"/>
      <c r="C295" s="145" t="s">
        <v>244</v>
      </c>
      <c r="D295" s="145" t="s">
        <v>117</v>
      </c>
      <c r="E295" s="146" t="s">
        <v>350</v>
      </c>
      <c r="F295" s="147" t="s">
        <v>351</v>
      </c>
      <c r="G295" s="148" t="s">
        <v>120</v>
      </c>
      <c r="H295" s="189">
        <v>54</v>
      </c>
      <c r="I295" s="189"/>
      <c r="J295" s="189">
        <f>ROUND(I295*H295,2)</f>
        <v>0</v>
      </c>
      <c r="K295" s="149"/>
      <c r="L295" s="29"/>
      <c r="M295" s="150" t="s">
        <v>1</v>
      </c>
      <c r="N295" s="151" t="s">
        <v>35</v>
      </c>
      <c r="O295" s="152">
        <v>0</v>
      </c>
      <c r="P295" s="152">
        <f>O295*H295</f>
        <v>0</v>
      </c>
      <c r="Q295" s="152">
        <v>0</v>
      </c>
      <c r="R295" s="152">
        <f>Q295*H295</f>
        <v>0</v>
      </c>
      <c r="S295" s="152">
        <v>0</v>
      </c>
      <c r="T295" s="153">
        <f>S295*H295</f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54" t="s">
        <v>121</v>
      </c>
      <c r="AT295" s="154" t="s">
        <v>117</v>
      </c>
      <c r="AU295" s="154" t="s">
        <v>81</v>
      </c>
      <c r="AY295" s="16" t="s">
        <v>115</v>
      </c>
      <c r="BE295" s="155">
        <f>IF(N295="základná",J295,0)</f>
        <v>0</v>
      </c>
      <c r="BF295" s="155">
        <f>IF(N295="znížená",J295,0)</f>
        <v>0</v>
      </c>
      <c r="BG295" s="155">
        <f>IF(N295="zákl. prenesená",J295,0)</f>
        <v>0</v>
      </c>
      <c r="BH295" s="155">
        <f>IF(N295="zníž. prenesená",J295,0)</f>
        <v>0</v>
      </c>
      <c r="BI295" s="155">
        <f>IF(N295="nulová",J295,0)</f>
        <v>0</v>
      </c>
      <c r="BJ295" s="16" t="s">
        <v>81</v>
      </c>
      <c r="BK295" s="155">
        <f>ROUND(I295*H295,2)</f>
        <v>0</v>
      </c>
      <c r="BL295" s="16" t="s">
        <v>121</v>
      </c>
      <c r="BM295" s="154" t="s">
        <v>352</v>
      </c>
    </row>
    <row r="296" spans="1:65" s="2" customFormat="1" ht="37.9" customHeight="1">
      <c r="A296" s="28"/>
      <c r="B296" s="144"/>
      <c r="C296" s="145" t="s">
        <v>353</v>
      </c>
      <c r="D296" s="145" t="s">
        <v>117</v>
      </c>
      <c r="E296" s="146" t="s">
        <v>354</v>
      </c>
      <c r="F296" s="147" t="s">
        <v>355</v>
      </c>
      <c r="G296" s="148" t="s">
        <v>310</v>
      </c>
      <c r="H296" s="189">
        <v>38</v>
      </c>
      <c r="I296" s="189"/>
      <c r="J296" s="189">
        <f>ROUND(I296*H296,2)</f>
        <v>0</v>
      </c>
      <c r="K296" s="149"/>
      <c r="L296" s="29"/>
      <c r="M296" s="150" t="s">
        <v>1</v>
      </c>
      <c r="N296" s="151" t="s">
        <v>35</v>
      </c>
      <c r="O296" s="152">
        <v>0</v>
      </c>
      <c r="P296" s="152">
        <f>O296*H296</f>
        <v>0</v>
      </c>
      <c r="Q296" s="152">
        <v>0</v>
      </c>
      <c r="R296" s="152">
        <f>Q296*H296</f>
        <v>0</v>
      </c>
      <c r="S296" s="152">
        <v>0</v>
      </c>
      <c r="T296" s="153">
        <f>S296*H296</f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54" t="s">
        <v>121</v>
      </c>
      <c r="AT296" s="154" t="s">
        <v>117</v>
      </c>
      <c r="AU296" s="154" t="s">
        <v>81</v>
      </c>
      <c r="AY296" s="16" t="s">
        <v>115</v>
      </c>
      <c r="BE296" s="155">
        <f>IF(N296="základná",J296,0)</f>
        <v>0</v>
      </c>
      <c r="BF296" s="155">
        <f>IF(N296="znížená",J296,0)</f>
        <v>0</v>
      </c>
      <c r="BG296" s="155">
        <f>IF(N296="zákl. prenesená",J296,0)</f>
        <v>0</v>
      </c>
      <c r="BH296" s="155">
        <f>IF(N296="zníž. prenesená",J296,0)</f>
        <v>0</v>
      </c>
      <c r="BI296" s="155">
        <f>IF(N296="nulová",J296,0)</f>
        <v>0</v>
      </c>
      <c r="BJ296" s="16" t="s">
        <v>81</v>
      </c>
      <c r="BK296" s="155">
        <f>ROUND(I296*H296,2)</f>
        <v>0</v>
      </c>
      <c r="BL296" s="16" t="s">
        <v>121</v>
      </c>
      <c r="BM296" s="154" t="s">
        <v>356</v>
      </c>
    </row>
    <row r="297" spans="1:65" s="2" customFormat="1" ht="16.5" customHeight="1">
      <c r="A297" s="28"/>
      <c r="B297" s="144"/>
      <c r="C297" s="169" t="s">
        <v>249</v>
      </c>
      <c r="D297" s="169" t="s">
        <v>175</v>
      </c>
      <c r="E297" s="170" t="s">
        <v>357</v>
      </c>
      <c r="F297" s="171" t="s">
        <v>358</v>
      </c>
      <c r="G297" s="172" t="s">
        <v>321</v>
      </c>
      <c r="H297" s="192">
        <v>38.380000000000003</v>
      </c>
      <c r="I297" s="192"/>
      <c r="J297" s="192">
        <f>ROUND(I297*H297,2)</f>
        <v>0</v>
      </c>
      <c r="K297" s="173"/>
      <c r="L297" s="174"/>
      <c r="M297" s="175" t="s">
        <v>1</v>
      </c>
      <c r="N297" s="176" t="s">
        <v>35</v>
      </c>
      <c r="O297" s="152">
        <v>0</v>
      </c>
      <c r="P297" s="152">
        <f>O297*H297</f>
        <v>0</v>
      </c>
      <c r="Q297" s="152">
        <v>0</v>
      </c>
      <c r="R297" s="152">
        <f>Q297*H297</f>
        <v>0</v>
      </c>
      <c r="S297" s="152">
        <v>0</v>
      </c>
      <c r="T297" s="153">
        <f>S297*H297</f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54" t="s">
        <v>134</v>
      </c>
      <c r="AT297" s="154" t="s">
        <v>175</v>
      </c>
      <c r="AU297" s="154" t="s">
        <v>81</v>
      </c>
      <c r="AY297" s="16" t="s">
        <v>115</v>
      </c>
      <c r="BE297" s="155">
        <f>IF(N297="základná",J297,0)</f>
        <v>0</v>
      </c>
      <c r="BF297" s="155">
        <f>IF(N297="znížená",J297,0)</f>
        <v>0</v>
      </c>
      <c r="BG297" s="155">
        <f>IF(N297="zákl. prenesená",J297,0)</f>
        <v>0</v>
      </c>
      <c r="BH297" s="155">
        <f>IF(N297="zníž. prenesená",J297,0)</f>
        <v>0</v>
      </c>
      <c r="BI297" s="155">
        <f>IF(N297="nulová",J297,0)</f>
        <v>0</v>
      </c>
      <c r="BJ297" s="16" t="s">
        <v>81</v>
      </c>
      <c r="BK297" s="155">
        <f>ROUND(I297*H297,2)</f>
        <v>0</v>
      </c>
      <c r="BL297" s="16" t="s">
        <v>121</v>
      </c>
      <c r="BM297" s="154" t="s">
        <v>359</v>
      </c>
    </row>
    <row r="298" spans="1:65" s="13" customFormat="1">
      <c r="B298" s="156"/>
      <c r="D298" s="157" t="s">
        <v>129</v>
      </c>
      <c r="E298" s="158" t="s">
        <v>1</v>
      </c>
      <c r="F298" s="159" t="s">
        <v>360</v>
      </c>
      <c r="H298" s="190">
        <v>38.380000000000003</v>
      </c>
      <c r="I298" s="190"/>
      <c r="J298" s="190"/>
      <c r="L298" s="156"/>
      <c r="M298" s="160"/>
      <c r="N298" s="161"/>
      <c r="O298" s="161"/>
      <c r="P298" s="161"/>
      <c r="Q298" s="161"/>
      <c r="R298" s="161"/>
      <c r="S298" s="161"/>
      <c r="T298" s="162"/>
      <c r="AT298" s="158" t="s">
        <v>129</v>
      </c>
      <c r="AU298" s="158" t="s">
        <v>81</v>
      </c>
      <c r="AV298" s="13" t="s">
        <v>81</v>
      </c>
      <c r="AW298" s="13" t="s">
        <v>26</v>
      </c>
      <c r="AX298" s="13" t="s">
        <v>69</v>
      </c>
      <c r="AY298" s="158" t="s">
        <v>115</v>
      </c>
    </row>
    <row r="299" spans="1:65" s="14" customFormat="1">
      <c r="B299" s="163"/>
      <c r="D299" s="157" t="s">
        <v>129</v>
      </c>
      <c r="E299" s="164" t="s">
        <v>1</v>
      </c>
      <c r="F299" s="165" t="s">
        <v>131</v>
      </c>
      <c r="H299" s="191">
        <v>38.380000000000003</v>
      </c>
      <c r="I299" s="191"/>
      <c r="J299" s="191"/>
      <c r="L299" s="163"/>
      <c r="M299" s="166"/>
      <c r="N299" s="167"/>
      <c r="O299" s="167"/>
      <c r="P299" s="167"/>
      <c r="Q299" s="167"/>
      <c r="R299" s="167"/>
      <c r="S299" s="167"/>
      <c r="T299" s="168"/>
      <c r="AT299" s="164" t="s">
        <v>129</v>
      </c>
      <c r="AU299" s="164" t="s">
        <v>81</v>
      </c>
      <c r="AV299" s="14" t="s">
        <v>121</v>
      </c>
      <c r="AW299" s="14" t="s">
        <v>26</v>
      </c>
      <c r="AX299" s="14" t="s">
        <v>75</v>
      </c>
      <c r="AY299" s="164" t="s">
        <v>115</v>
      </c>
    </row>
    <row r="300" spans="1:65" s="2" customFormat="1" ht="33" customHeight="1">
      <c r="A300" s="28"/>
      <c r="B300" s="144"/>
      <c r="C300" s="145" t="s">
        <v>361</v>
      </c>
      <c r="D300" s="145" t="s">
        <v>117</v>
      </c>
      <c r="E300" s="146" t="s">
        <v>362</v>
      </c>
      <c r="F300" s="147" t="s">
        <v>363</v>
      </c>
      <c r="G300" s="148" t="s">
        <v>310</v>
      </c>
      <c r="H300" s="189">
        <v>1422</v>
      </c>
      <c r="I300" s="189"/>
      <c r="J300" s="189">
        <f>ROUND(I300*H300,2)</f>
        <v>0</v>
      </c>
      <c r="K300" s="149"/>
      <c r="L300" s="29"/>
      <c r="M300" s="150" t="s">
        <v>1</v>
      </c>
      <c r="N300" s="151" t="s">
        <v>35</v>
      </c>
      <c r="O300" s="152">
        <v>0</v>
      </c>
      <c r="P300" s="152">
        <f>O300*H300</f>
        <v>0</v>
      </c>
      <c r="Q300" s="152">
        <v>0</v>
      </c>
      <c r="R300" s="152">
        <f>Q300*H300</f>
        <v>0</v>
      </c>
      <c r="S300" s="152">
        <v>0</v>
      </c>
      <c r="T300" s="153">
        <f>S300*H300</f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54" t="s">
        <v>121</v>
      </c>
      <c r="AT300" s="154" t="s">
        <v>117</v>
      </c>
      <c r="AU300" s="154" t="s">
        <v>81</v>
      </c>
      <c r="AY300" s="16" t="s">
        <v>115</v>
      </c>
      <c r="BE300" s="155">
        <f>IF(N300="základná",J300,0)</f>
        <v>0</v>
      </c>
      <c r="BF300" s="155">
        <f>IF(N300="znížená",J300,0)</f>
        <v>0</v>
      </c>
      <c r="BG300" s="155">
        <f>IF(N300="zákl. prenesená",J300,0)</f>
        <v>0</v>
      </c>
      <c r="BH300" s="155">
        <f>IF(N300="zníž. prenesená",J300,0)</f>
        <v>0</v>
      </c>
      <c r="BI300" s="155">
        <f>IF(N300="nulová",J300,0)</f>
        <v>0</v>
      </c>
      <c r="BJ300" s="16" t="s">
        <v>81</v>
      </c>
      <c r="BK300" s="155">
        <f>ROUND(I300*H300,2)</f>
        <v>0</v>
      </c>
      <c r="BL300" s="16" t="s">
        <v>121</v>
      </c>
      <c r="BM300" s="154" t="s">
        <v>364</v>
      </c>
    </row>
    <row r="301" spans="1:65" s="13" customFormat="1">
      <c r="B301" s="156"/>
      <c r="D301" s="157" t="s">
        <v>129</v>
      </c>
      <c r="E301" s="158" t="s">
        <v>1</v>
      </c>
      <c r="F301" s="159" t="s">
        <v>365</v>
      </c>
      <c r="H301" s="190">
        <v>242</v>
      </c>
      <c r="I301" s="190"/>
      <c r="J301" s="190"/>
      <c r="L301" s="156"/>
      <c r="M301" s="160"/>
      <c r="N301" s="161"/>
      <c r="O301" s="161"/>
      <c r="P301" s="161"/>
      <c r="Q301" s="161"/>
      <c r="R301" s="161"/>
      <c r="S301" s="161"/>
      <c r="T301" s="162"/>
      <c r="AT301" s="158" t="s">
        <v>129</v>
      </c>
      <c r="AU301" s="158" t="s">
        <v>81</v>
      </c>
      <c r="AV301" s="13" t="s">
        <v>81</v>
      </c>
      <c r="AW301" s="13" t="s">
        <v>26</v>
      </c>
      <c r="AX301" s="13" t="s">
        <v>69</v>
      </c>
      <c r="AY301" s="158" t="s">
        <v>115</v>
      </c>
    </row>
    <row r="302" spans="1:65" s="13" customFormat="1">
      <c r="B302" s="156"/>
      <c r="D302" s="157" t="s">
        <v>129</v>
      </c>
      <c r="E302" s="158" t="s">
        <v>1</v>
      </c>
      <c r="F302" s="159" t="s">
        <v>366</v>
      </c>
      <c r="H302" s="190">
        <v>27</v>
      </c>
      <c r="I302" s="190"/>
      <c r="J302" s="190"/>
      <c r="L302" s="156"/>
      <c r="M302" s="160"/>
      <c r="N302" s="161"/>
      <c r="O302" s="161"/>
      <c r="P302" s="161"/>
      <c r="Q302" s="161"/>
      <c r="R302" s="161"/>
      <c r="S302" s="161"/>
      <c r="T302" s="162"/>
      <c r="AT302" s="158" t="s">
        <v>129</v>
      </c>
      <c r="AU302" s="158" t="s">
        <v>81</v>
      </c>
      <c r="AV302" s="13" t="s">
        <v>81</v>
      </c>
      <c r="AW302" s="13" t="s">
        <v>26</v>
      </c>
      <c r="AX302" s="13" t="s">
        <v>69</v>
      </c>
      <c r="AY302" s="158" t="s">
        <v>115</v>
      </c>
    </row>
    <row r="303" spans="1:65" s="13" customFormat="1">
      <c r="B303" s="156"/>
      <c r="D303" s="157" t="s">
        <v>129</v>
      </c>
      <c r="E303" s="158" t="s">
        <v>1</v>
      </c>
      <c r="F303" s="159" t="s">
        <v>367</v>
      </c>
      <c r="H303" s="190">
        <v>93</v>
      </c>
      <c r="I303" s="190"/>
      <c r="J303" s="190"/>
      <c r="L303" s="156"/>
      <c r="M303" s="160"/>
      <c r="N303" s="161"/>
      <c r="O303" s="161"/>
      <c r="P303" s="161"/>
      <c r="Q303" s="161"/>
      <c r="R303" s="161"/>
      <c r="S303" s="161"/>
      <c r="T303" s="162"/>
      <c r="AT303" s="158" t="s">
        <v>129</v>
      </c>
      <c r="AU303" s="158" t="s">
        <v>81</v>
      </c>
      <c r="AV303" s="13" t="s">
        <v>81</v>
      </c>
      <c r="AW303" s="13" t="s">
        <v>26</v>
      </c>
      <c r="AX303" s="13" t="s">
        <v>69</v>
      </c>
      <c r="AY303" s="158" t="s">
        <v>115</v>
      </c>
    </row>
    <row r="304" spans="1:65" s="13" customFormat="1">
      <c r="B304" s="156"/>
      <c r="D304" s="157" t="s">
        <v>129</v>
      </c>
      <c r="E304" s="158" t="s">
        <v>1</v>
      </c>
      <c r="F304" s="159" t="s">
        <v>368</v>
      </c>
      <c r="H304" s="190">
        <v>1060</v>
      </c>
      <c r="I304" s="190"/>
      <c r="J304" s="190"/>
      <c r="L304" s="156"/>
      <c r="M304" s="160"/>
      <c r="N304" s="161"/>
      <c r="O304" s="161"/>
      <c r="P304" s="161"/>
      <c r="Q304" s="161"/>
      <c r="R304" s="161"/>
      <c r="S304" s="161"/>
      <c r="T304" s="162"/>
      <c r="AT304" s="158" t="s">
        <v>129</v>
      </c>
      <c r="AU304" s="158" t="s">
        <v>81</v>
      </c>
      <c r="AV304" s="13" t="s">
        <v>81</v>
      </c>
      <c r="AW304" s="13" t="s">
        <v>26</v>
      </c>
      <c r="AX304" s="13" t="s">
        <v>69</v>
      </c>
      <c r="AY304" s="158" t="s">
        <v>115</v>
      </c>
    </row>
    <row r="305" spans="1:65" s="14" customFormat="1">
      <c r="B305" s="163"/>
      <c r="D305" s="157" t="s">
        <v>129</v>
      </c>
      <c r="E305" s="164" t="s">
        <v>1</v>
      </c>
      <c r="F305" s="165" t="s">
        <v>147</v>
      </c>
      <c r="H305" s="191">
        <v>1422</v>
      </c>
      <c r="I305" s="191"/>
      <c r="J305" s="191"/>
      <c r="L305" s="163"/>
      <c r="M305" s="166"/>
      <c r="N305" s="167"/>
      <c r="O305" s="167"/>
      <c r="P305" s="167"/>
      <c r="Q305" s="167"/>
      <c r="R305" s="167"/>
      <c r="S305" s="167"/>
      <c r="T305" s="168"/>
      <c r="AT305" s="164" t="s">
        <v>129</v>
      </c>
      <c r="AU305" s="164" t="s">
        <v>81</v>
      </c>
      <c r="AV305" s="14" t="s">
        <v>121</v>
      </c>
      <c r="AW305" s="14" t="s">
        <v>26</v>
      </c>
      <c r="AX305" s="14" t="s">
        <v>75</v>
      </c>
      <c r="AY305" s="164" t="s">
        <v>115</v>
      </c>
    </row>
    <row r="306" spans="1:65" s="2" customFormat="1" ht="24.2" customHeight="1">
      <c r="A306" s="28"/>
      <c r="B306" s="144"/>
      <c r="C306" s="169" t="s">
        <v>252</v>
      </c>
      <c r="D306" s="169" t="s">
        <v>175</v>
      </c>
      <c r="E306" s="170" t="s">
        <v>369</v>
      </c>
      <c r="F306" s="171" t="s">
        <v>370</v>
      </c>
      <c r="G306" s="172" t="s">
        <v>321</v>
      </c>
      <c r="H306" s="192">
        <v>244.42</v>
      </c>
      <c r="I306" s="192"/>
      <c r="J306" s="192">
        <f>ROUND(I306*H306,2)</f>
        <v>0</v>
      </c>
      <c r="K306" s="173"/>
      <c r="L306" s="174"/>
      <c r="M306" s="175" t="s">
        <v>1</v>
      </c>
      <c r="N306" s="176" t="s">
        <v>35</v>
      </c>
      <c r="O306" s="152">
        <v>0</v>
      </c>
      <c r="P306" s="152">
        <f>O306*H306</f>
        <v>0</v>
      </c>
      <c r="Q306" s="152">
        <v>0</v>
      </c>
      <c r="R306" s="152">
        <f>Q306*H306</f>
        <v>0</v>
      </c>
      <c r="S306" s="152">
        <v>0</v>
      </c>
      <c r="T306" s="153">
        <f>S306*H306</f>
        <v>0</v>
      </c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54" t="s">
        <v>134</v>
      </c>
      <c r="AT306" s="154" t="s">
        <v>175</v>
      </c>
      <c r="AU306" s="154" t="s">
        <v>81</v>
      </c>
      <c r="AY306" s="16" t="s">
        <v>115</v>
      </c>
      <c r="BE306" s="155">
        <f>IF(N306="základná",J306,0)</f>
        <v>0</v>
      </c>
      <c r="BF306" s="155">
        <f>IF(N306="znížená",J306,0)</f>
        <v>0</v>
      </c>
      <c r="BG306" s="155">
        <f>IF(N306="zákl. prenesená",J306,0)</f>
        <v>0</v>
      </c>
      <c r="BH306" s="155">
        <f>IF(N306="zníž. prenesená",J306,0)</f>
        <v>0</v>
      </c>
      <c r="BI306" s="155">
        <f>IF(N306="nulová",J306,0)</f>
        <v>0</v>
      </c>
      <c r="BJ306" s="16" t="s">
        <v>81</v>
      </c>
      <c r="BK306" s="155">
        <f>ROUND(I306*H306,2)</f>
        <v>0</v>
      </c>
      <c r="BL306" s="16" t="s">
        <v>121</v>
      </c>
      <c r="BM306" s="154" t="s">
        <v>371</v>
      </c>
    </row>
    <row r="307" spans="1:65" s="13" customFormat="1">
      <c r="B307" s="156"/>
      <c r="D307" s="157" t="s">
        <v>129</v>
      </c>
      <c r="E307" s="158" t="s">
        <v>1</v>
      </c>
      <c r="F307" s="159" t="s">
        <v>372</v>
      </c>
      <c r="H307" s="190">
        <v>244.42</v>
      </c>
      <c r="I307" s="190"/>
      <c r="J307" s="190"/>
      <c r="L307" s="156"/>
      <c r="M307" s="160"/>
      <c r="N307" s="161"/>
      <c r="O307" s="161"/>
      <c r="P307" s="161"/>
      <c r="Q307" s="161"/>
      <c r="R307" s="161"/>
      <c r="S307" s="161"/>
      <c r="T307" s="162"/>
      <c r="AT307" s="158" t="s">
        <v>129</v>
      </c>
      <c r="AU307" s="158" t="s">
        <v>81</v>
      </c>
      <c r="AV307" s="13" t="s">
        <v>81</v>
      </c>
      <c r="AW307" s="13" t="s">
        <v>26</v>
      </c>
      <c r="AX307" s="13" t="s">
        <v>69</v>
      </c>
      <c r="AY307" s="158" t="s">
        <v>115</v>
      </c>
    </row>
    <row r="308" spans="1:65" s="14" customFormat="1">
      <c r="B308" s="163"/>
      <c r="D308" s="157" t="s">
        <v>129</v>
      </c>
      <c r="E308" s="164" t="s">
        <v>1</v>
      </c>
      <c r="F308" s="165" t="s">
        <v>131</v>
      </c>
      <c r="H308" s="191">
        <v>244.42</v>
      </c>
      <c r="I308" s="191"/>
      <c r="J308" s="191"/>
      <c r="L308" s="163"/>
      <c r="M308" s="166"/>
      <c r="N308" s="167"/>
      <c r="O308" s="167"/>
      <c r="P308" s="167"/>
      <c r="Q308" s="167"/>
      <c r="R308" s="167"/>
      <c r="S308" s="167"/>
      <c r="T308" s="168"/>
      <c r="AT308" s="164" t="s">
        <v>129</v>
      </c>
      <c r="AU308" s="164" t="s">
        <v>81</v>
      </c>
      <c r="AV308" s="14" t="s">
        <v>121</v>
      </c>
      <c r="AW308" s="14" t="s">
        <v>26</v>
      </c>
      <c r="AX308" s="14" t="s">
        <v>75</v>
      </c>
      <c r="AY308" s="164" t="s">
        <v>115</v>
      </c>
    </row>
    <row r="309" spans="1:65" s="2" customFormat="1" ht="24.2" customHeight="1">
      <c r="A309" s="28"/>
      <c r="B309" s="144"/>
      <c r="C309" s="169" t="s">
        <v>373</v>
      </c>
      <c r="D309" s="169" t="s">
        <v>175</v>
      </c>
      <c r="E309" s="170" t="s">
        <v>374</v>
      </c>
      <c r="F309" s="171" t="s">
        <v>375</v>
      </c>
      <c r="G309" s="172" t="s">
        <v>321</v>
      </c>
      <c r="H309" s="192">
        <v>27.27</v>
      </c>
      <c r="I309" s="192"/>
      <c r="J309" s="192">
        <f>ROUND(I309*H309,2)</f>
        <v>0</v>
      </c>
      <c r="K309" s="173"/>
      <c r="L309" s="174"/>
      <c r="M309" s="175" t="s">
        <v>1</v>
      </c>
      <c r="N309" s="176" t="s">
        <v>35</v>
      </c>
      <c r="O309" s="152">
        <v>0</v>
      </c>
      <c r="P309" s="152">
        <f>O309*H309</f>
        <v>0</v>
      </c>
      <c r="Q309" s="152">
        <v>0</v>
      </c>
      <c r="R309" s="152">
        <f>Q309*H309</f>
        <v>0</v>
      </c>
      <c r="S309" s="152">
        <v>0</v>
      </c>
      <c r="T309" s="153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54" t="s">
        <v>134</v>
      </c>
      <c r="AT309" s="154" t="s">
        <v>175</v>
      </c>
      <c r="AU309" s="154" t="s">
        <v>81</v>
      </c>
      <c r="AY309" s="16" t="s">
        <v>115</v>
      </c>
      <c r="BE309" s="155">
        <f>IF(N309="základná",J309,0)</f>
        <v>0</v>
      </c>
      <c r="BF309" s="155">
        <f>IF(N309="znížená",J309,0)</f>
        <v>0</v>
      </c>
      <c r="BG309" s="155">
        <f>IF(N309="zákl. prenesená",J309,0)</f>
        <v>0</v>
      </c>
      <c r="BH309" s="155">
        <f>IF(N309="zníž. prenesená",J309,0)</f>
        <v>0</v>
      </c>
      <c r="BI309" s="155">
        <f>IF(N309="nulová",J309,0)</f>
        <v>0</v>
      </c>
      <c r="BJ309" s="16" t="s">
        <v>81</v>
      </c>
      <c r="BK309" s="155">
        <f>ROUND(I309*H309,2)</f>
        <v>0</v>
      </c>
      <c r="BL309" s="16" t="s">
        <v>121</v>
      </c>
      <c r="BM309" s="154" t="s">
        <v>376</v>
      </c>
    </row>
    <row r="310" spans="1:65" s="13" customFormat="1">
      <c r="B310" s="156"/>
      <c r="D310" s="157" t="s">
        <v>129</v>
      </c>
      <c r="E310" s="158" t="s">
        <v>1</v>
      </c>
      <c r="F310" s="159" t="s">
        <v>377</v>
      </c>
      <c r="H310" s="190">
        <v>27.27</v>
      </c>
      <c r="I310" s="190"/>
      <c r="J310" s="190"/>
      <c r="L310" s="156"/>
      <c r="M310" s="160"/>
      <c r="N310" s="161"/>
      <c r="O310" s="161"/>
      <c r="P310" s="161"/>
      <c r="Q310" s="161"/>
      <c r="R310" s="161"/>
      <c r="S310" s="161"/>
      <c r="T310" s="162"/>
      <c r="AT310" s="158" t="s">
        <v>129</v>
      </c>
      <c r="AU310" s="158" t="s">
        <v>81</v>
      </c>
      <c r="AV310" s="13" t="s">
        <v>81</v>
      </c>
      <c r="AW310" s="13" t="s">
        <v>26</v>
      </c>
      <c r="AX310" s="13" t="s">
        <v>69</v>
      </c>
      <c r="AY310" s="158" t="s">
        <v>115</v>
      </c>
    </row>
    <row r="311" spans="1:65" s="14" customFormat="1">
      <c r="B311" s="163"/>
      <c r="D311" s="157" t="s">
        <v>129</v>
      </c>
      <c r="E311" s="164" t="s">
        <v>1</v>
      </c>
      <c r="F311" s="165" t="s">
        <v>131</v>
      </c>
      <c r="H311" s="191">
        <v>27.27</v>
      </c>
      <c r="I311" s="191"/>
      <c r="J311" s="191"/>
      <c r="L311" s="163"/>
      <c r="M311" s="166"/>
      <c r="N311" s="167"/>
      <c r="O311" s="167"/>
      <c r="P311" s="167"/>
      <c r="Q311" s="167"/>
      <c r="R311" s="167"/>
      <c r="S311" s="167"/>
      <c r="T311" s="168"/>
      <c r="AT311" s="164" t="s">
        <v>129</v>
      </c>
      <c r="AU311" s="164" t="s">
        <v>81</v>
      </c>
      <c r="AV311" s="14" t="s">
        <v>121</v>
      </c>
      <c r="AW311" s="14" t="s">
        <v>26</v>
      </c>
      <c r="AX311" s="14" t="s">
        <v>75</v>
      </c>
      <c r="AY311" s="164" t="s">
        <v>115</v>
      </c>
    </row>
    <row r="312" spans="1:65" s="2" customFormat="1" ht="21.75" customHeight="1">
      <c r="A312" s="28"/>
      <c r="B312" s="144"/>
      <c r="C312" s="169" t="s">
        <v>256</v>
      </c>
      <c r="D312" s="169" t="s">
        <v>175</v>
      </c>
      <c r="E312" s="170" t="s">
        <v>378</v>
      </c>
      <c r="F312" s="171" t="s">
        <v>379</v>
      </c>
      <c r="G312" s="172" t="s">
        <v>321</v>
      </c>
      <c r="H312" s="192">
        <v>93.93</v>
      </c>
      <c r="I312" s="192"/>
      <c r="J312" s="192">
        <f>ROUND(I312*H312,2)</f>
        <v>0</v>
      </c>
      <c r="K312" s="173"/>
      <c r="L312" s="174"/>
      <c r="M312" s="175" t="s">
        <v>1</v>
      </c>
      <c r="N312" s="176" t="s">
        <v>35</v>
      </c>
      <c r="O312" s="152">
        <v>0</v>
      </c>
      <c r="P312" s="152">
        <f>O312*H312</f>
        <v>0</v>
      </c>
      <c r="Q312" s="152">
        <v>0</v>
      </c>
      <c r="R312" s="152">
        <f>Q312*H312</f>
        <v>0</v>
      </c>
      <c r="S312" s="152">
        <v>0</v>
      </c>
      <c r="T312" s="153">
        <f>S312*H312</f>
        <v>0</v>
      </c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54" t="s">
        <v>134</v>
      </c>
      <c r="AT312" s="154" t="s">
        <v>175</v>
      </c>
      <c r="AU312" s="154" t="s">
        <v>81</v>
      </c>
      <c r="AY312" s="16" t="s">
        <v>115</v>
      </c>
      <c r="BE312" s="155">
        <f>IF(N312="základná",J312,0)</f>
        <v>0</v>
      </c>
      <c r="BF312" s="155">
        <f>IF(N312="znížená",J312,0)</f>
        <v>0</v>
      </c>
      <c r="BG312" s="155">
        <f>IF(N312="zákl. prenesená",J312,0)</f>
        <v>0</v>
      </c>
      <c r="BH312" s="155">
        <f>IF(N312="zníž. prenesená",J312,0)</f>
        <v>0</v>
      </c>
      <c r="BI312" s="155">
        <f>IF(N312="nulová",J312,0)</f>
        <v>0</v>
      </c>
      <c r="BJ312" s="16" t="s">
        <v>81</v>
      </c>
      <c r="BK312" s="155">
        <f>ROUND(I312*H312,2)</f>
        <v>0</v>
      </c>
      <c r="BL312" s="16" t="s">
        <v>121</v>
      </c>
      <c r="BM312" s="154" t="s">
        <v>380</v>
      </c>
    </row>
    <row r="313" spans="1:65" s="13" customFormat="1" ht="22.5">
      <c r="B313" s="156"/>
      <c r="D313" s="157" t="s">
        <v>129</v>
      </c>
      <c r="E313" s="158" t="s">
        <v>1</v>
      </c>
      <c r="F313" s="159" t="s">
        <v>381</v>
      </c>
      <c r="H313" s="190">
        <v>93.93</v>
      </c>
      <c r="I313" s="190"/>
      <c r="J313" s="190"/>
      <c r="L313" s="156"/>
      <c r="M313" s="160"/>
      <c r="N313" s="161"/>
      <c r="O313" s="161"/>
      <c r="P313" s="161"/>
      <c r="Q313" s="161"/>
      <c r="R313" s="161"/>
      <c r="S313" s="161"/>
      <c r="T313" s="162"/>
      <c r="AT313" s="158" t="s">
        <v>129</v>
      </c>
      <c r="AU313" s="158" t="s">
        <v>81</v>
      </c>
      <c r="AV313" s="13" t="s">
        <v>81</v>
      </c>
      <c r="AW313" s="13" t="s">
        <v>26</v>
      </c>
      <c r="AX313" s="13" t="s">
        <v>69</v>
      </c>
      <c r="AY313" s="158" t="s">
        <v>115</v>
      </c>
    </row>
    <row r="314" spans="1:65" s="14" customFormat="1">
      <c r="B314" s="163"/>
      <c r="D314" s="157" t="s">
        <v>129</v>
      </c>
      <c r="E314" s="164" t="s">
        <v>1</v>
      </c>
      <c r="F314" s="165" t="s">
        <v>131</v>
      </c>
      <c r="H314" s="191">
        <v>93.93</v>
      </c>
      <c r="I314" s="191"/>
      <c r="J314" s="191"/>
      <c r="L314" s="163"/>
      <c r="M314" s="166"/>
      <c r="N314" s="167"/>
      <c r="O314" s="167"/>
      <c r="P314" s="167"/>
      <c r="Q314" s="167"/>
      <c r="R314" s="167"/>
      <c r="S314" s="167"/>
      <c r="T314" s="168"/>
      <c r="AT314" s="164" t="s">
        <v>129</v>
      </c>
      <c r="AU314" s="164" t="s">
        <v>81</v>
      </c>
      <c r="AV314" s="14" t="s">
        <v>121</v>
      </c>
      <c r="AW314" s="14" t="s">
        <v>26</v>
      </c>
      <c r="AX314" s="14" t="s">
        <v>75</v>
      </c>
      <c r="AY314" s="164" t="s">
        <v>115</v>
      </c>
    </row>
    <row r="315" spans="1:65" s="2" customFormat="1" ht="16.5" customHeight="1">
      <c r="A315" s="28"/>
      <c r="B315" s="144"/>
      <c r="C315" s="169" t="s">
        <v>382</v>
      </c>
      <c r="D315" s="169" t="s">
        <v>175</v>
      </c>
      <c r="E315" s="170" t="s">
        <v>383</v>
      </c>
      <c r="F315" s="171" t="s">
        <v>384</v>
      </c>
      <c r="G315" s="172" t="s">
        <v>310</v>
      </c>
      <c r="H315" s="192">
        <v>1060</v>
      </c>
      <c r="I315" s="192"/>
      <c r="J315" s="192">
        <f>ROUND(I315*H315,2)</f>
        <v>0</v>
      </c>
      <c r="K315" s="173"/>
      <c r="L315" s="174"/>
      <c r="M315" s="175" t="s">
        <v>1</v>
      </c>
      <c r="N315" s="176" t="s">
        <v>35</v>
      </c>
      <c r="O315" s="152">
        <v>0</v>
      </c>
      <c r="P315" s="152">
        <f>O315*H315</f>
        <v>0</v>
      </c>
      <c r="Q315" s="152">
        <v>0</v>
      </c>
      <c r="R315" s="152">
        <f>Q315*H315</f>
        <v>0</v>
      </c>
      <c r="S315" s="152">
        <v>0</v>
      </c>
      <c r="T315" s="153">
        <f>S315*H315</f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154" t="s">
        <v>134</v>
      </c>
      <c r="AT315" s="154" t="s">
        <v>175</v>
      </c>
      <c r="AU315" s="154" t="s">
        <v>81</v>
      </c>
      <c r="AY315" s="16" t="s">
        <v>115</v>
      </c>
      <c r="BE315" s="155">
        <f>IF(N315="základná",J315,0)</f>
        <v>0</v>
      </c>
      <c r="BF315" s="155">
        <f>IF(N315="znížená",J315,0)</f>
        <v>0</v>
      </c>
      <c r="BG315" s="155">
        <f>IF(N315="zákl. prenesená",J315,0)</f>
        <v>0</v>
      </c>
      <c r="BH315" s="155">
        <f>IF(N315="zníž. prenesená",J315,0)</f>
        <v>0</v>
      </c>
      <c r="BI315" s="155">
        <f>IF(N315="nulová",J315,0)</f>
        <v>0</v>
      </c>
      <c r="BJ315" s="16" t="s">
        <v>81</v>
      </c>
      <c r="BK315" s="155">
        <f>ROUND(I315*H315,2)</f>
        <v>0</v>
      </c>
      <c r="BL315" s="16" t="s">
        <v>121</v>
      </c>
      <c r="BM315" s="154" t="s">
        <v>385</v>
      </c>
    </row>
    <row r="316" spans="1:65" s="2" customFormat="1" ht="24.2" customHeight="1">
      <c r="A316" s="28"/>
      <c r="B316" s="144"/>
      <c r="C316" s="145" t="s">
        <v>260</v>
      </c>
      <c r="D316" s="145" t="s">
        <v>117</v>
      </c>
      <c r="E316" s="146" t="s">
        <v>386</v>
      </c>
      <c r="F316" s="147" t="s">
        <v>387</v>
      </c>
      <c r="G316" s="148" t="s">
        <v>166</v>
      </c>
      <c r="H316" s="189">
        <v>37.82</v>
      </c>
      <c r="I316" s="189"/>
      <c r="J316" s="189">
        <f>ROUND(I316*H316,2)</f>
        <v>0</v>
      </c>
      <c r="K316" s="149"/>
      <c r="L316" s="29"/>
      <c r="M316" s="150" t="s">
        <v>1</v>
      </c>
      <c r="N316" s="151" t="s">
        <v>35</v>
      </c>
      <c r="O316" s="152">
        <v>0</v>
      </c>
      <c r="P316" s="152">
        <f>O316*H316</f>
        <v>0</v>
      </c>
      <c r="Q316" s="152">
        <v>0</v>
      </c>
      <c r="R316" s="152">
        <f>Q316*H316</f>
        <v>0</v>
      </c>
      <c r="S316" s="152">
        <v>0</v>
      </c>
      <c r="T316" s="153">
        <f>S316*H316</f>
        <v>0</v>
      </c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54" t="s">
        <v>121</v>
      </c>
      <c r="AT316" s="154" t="s">
        <v>117</v>
      </c>
      <c r="AU316" s="154" t="s">
        <v>81</v>
      </c>
      <c r="AY316" s="16" t="s">
        <v>115</v>
      </c>
      <c r="BE316" s="155">
        <f>IF(N316="základná",J316,0)</f>
        <v>0</v>
      </c>
      <c r="BF316" s="155">
        <f>IF(N316="znížená",J316,0)</f>
        <v>0</v>
      </c>
      <c r="BG316" s="155">
        <f>IF(N316="zákl. prenesená",J316,0)</f>
        <v>0</v>
      </c>
      <c r="BH316" s="155">
        <f>IF(N316="zníž. prenesená",J316,0)</f>
        <v>0</v>
      </c>
      <c r="BI316" s="155">
        <f>IF(N316="nulová",J316,0)</f>
        <v>0</v>
      </c>
      <c r="BJ316" s="16" t="s">
        <v>81</v>
      </c>
      <c r="BK316" s="155">
        <f>ROUND(I316*H316,2)</f>
        <v>0</v>
      </c>
      <c r="BL316" s="16" t="s">
        <v>121</v>
      </c>
      <c r="BM316" s="154" t="s">
        <v>388</v>
      </c>
    </row>
    <row r="317" spans="1:65" s="13" customFormat="1">
      <c r="B317" s="156"/>
      <c r="D317" s="157" t="s">
        <v>129</v>
      </c>
      <c r="E317" s="158" t="s">
        <v>1</v>
      </c>
      <c r="F317" s="159" t="s">
        <v>389</v>
      </c>
      <c r="H317" s="190">
        <v>37.817999999999998</v>
      </c>
      <c r="I317" s="190"/>
      <c r="J317" s="190"/>
      <c r="L317" s="156"/>
      <c r="M317" s="160"/>
      <c r="N317" s="161"/>
      <c r="O317" s="161"/>
      <c r="P317" s="161"/>
      <c r="Q317" s="161"/>
      <c r="R317" s="161"/>
      <c r="S317" s="161"/>
      <c r="T317" s="162"/>
      <c r="AT317" s="158" t="s">
        <v>129</v>
      </c>
      <c r="AU317" s="158" t="s">
        <v>81</v>
      </c>
      <c r="AV317" s="13" t="s">
        <v>81</v>
      </c>
      <c r="AW317" s="13" t="s">
        <v>26</v>
      </c>
      <c r="AX317" s="13" t="s">
        <v>69</v>
      </c>
      <c r="AY317" s="158" t="s">
        <v>115</v>
      </c>
    </row>
    <row r="318" spans="1:65" s="14" customFormat="1">
      <c r="B318" s="163"/>
      <c r="D318" s="157" t="s">
        <v>129</v>
      </c>
      <c r="E318" s="164" t="s">
        <v>1</v>
      </c>
      <c r="F318" s="165" t="s">
        <v>131</v>
      </c>
      <c r="H318" s="191">
        <v>37.817999999999998</v>
      </c>
      <c r="I318" s="191"/>
      <c r="J318" s="191"/>
      <c r="L318" s="163"/>
      <c r="M318" s="166"/>
      <c r="N318" s="167"/>
      <c r="O318" s="167"/>
      <c r="P318" s="167"/>
      <c r="Q318" s="167"/>
      <c r="R318" s="167"/>
      <c r="S318" s="167"/>
      <c r="T318" s="168"/>
      <c r="AT318" s="164" t="s">
        <v>129</v>
      </c>
      <c r="AU318" s="164" t="s">
        <v>81</v>
      </c>
      <c r="AV318" s="14" t="s">
        <v>121</v>
      </c>
      <c r="AW318" s="14" t="s">
        <v>26</v>
      </c>
      <c r="AX318" s="14" t="s">
        <v>75</v>
      </c>
      <c r="AY318" s="164" t="s">
        <v>115</v>
      </c>
    </row>
    <row r="319" spans="1:65" s="2" customFormat="1" ht="21.75" customHeight="1">
      <c r="A319" s="28"/>
      <c r="B319" s="144"/>
      <c r="C319" s="145" t="s">
        <v>390</v>
      </c>
      <c r="D319" s="145" t="s">
        <v>117</v>
      </c>
      <c r="E319" s="146" t="s">
        <v>391</v>
      </c>
      <c r="F319" s="147" t="s">
        <v>392</v>
      </c>
      <c r="G319" s="148" t="s">
        <v>166</v>
      </c>
      <c r="H319" s="189">
        <v>529.45000000000005</v>
      </c>
      <c r="I319" s="189"/>
      <c r="J319" s="189">
        <f>ROUND(I319*H319,2)</f>
        <v>0</v>
      </c>
      <c r="K319" s="149"/>
      <c r="L319" s="29"/>
      <c r="M319" s="150" t="s">
        <v>1</v>
      </c>
      <c r="N319" s="151" t="s">
        <v>35</v>
      </c>
      <c r="O319" s="152">
        <v>0</v>
      </c>
      <c r="P319" s="152">
        <f>O319*H319</f>
        <v>0</v>
      </c>
      <c r="Q319" s="152">
        <v>0</v>
      </c>
      <c r="R319" s="152">
        <f>Q319*H319</f>
        <v>0</v>
      </c>
      <c r="S319" s="152">
        <v>0</v>
      </c>
      <c r="T319" s="153">
        <f>S319*H319</f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154" t="s">
        <v>121</v>
      </c>
      <c r="AT319" s="154" t="s">
        <v>117</v>
      </c>
      <c r="AU319" s="154" t="s">
        <v>81</v>
      </c>
      <c r="AY319" s="16" t="s">
        <v>115</v>
      </c>
      <c r="BE319" s="155">
        <f>IF(N319="základná",J319,0)</f>
        <v>0</v>
      </c>
      <c r="BF319" s="155">
        <f>IF(N319="znížená",J319,0)</f>
        <v>0</v>
      </c>
      <c r="BG319" s="155">
        <f>IF(N319="zákl. prenesená",J319,0)</f>
        <v>0</v>
      </c>
      <c r="BH319" s="155">
        <f>IF(N319="zníž. prenesená",J319,0)</f>
        <v>0</v>
      </c>
      <c r="BI319" s="155">
        <f>IF(N319="nulová",J319,0)</f>
        <v>0</v>
      </c>
      <c r="BJ319" s="16" t="s">
        <v>81</v>
      </c>
      <c r="BK319" s="155">
        <f>ROUND(I319*H319,2)</f>
        <v>0</v>
      </c>
      <c r="BL319" s="16" t="s">
        <v>121</v>
      </c>
      <c r="BM319" s="154" t="s">
        <v>393</v>
      </c>
    </row>
    <row r="320" spans="1:65" s="13" customFormat="1">
      <c r="B320" s="156"/>
      <c r="D320" s="157" t="s">
        <v>129</v>
      </c>
      <c r="E320" s="158" t="s">
        <v>1</v>
      </c>
      <c r="F320" s="159" t="s">
        <v>394</v>
      </c>
      <c r="H320" s="190">
        <v>529.452</v>
      </c>
      <c r="I320" s="190"/>
      <c r="J320" s="190"/>
      <c r="L320" s="156"/>
      <c r="M320" s="160"/>
      <c r="N320" s="161"/>
      <c r="O320" s="161"/>
      <c r="P320" s="161"/>
      <c r="Q320" s="161"/>
      <c r="R320" s="161"/>
      <c r="S320" s="161"/>
      <c r="T320" s="162"/>
      <c r="AT320" s="158" t="s">
        <v>129</v>
      </c>
      <c r="AU320" s="158" t="s">
        <v>81</v>
      </c>
      <c r="AV320" s="13" t="s">
        <v>81</v>
      </c>
      <c r="AW320" s="13" t="s">
        <v>26</v>
      </c>
      <c r="AX320" s="13" t="s">
        <v>69</v>
      </c>
      <c r="AY320" s="158" t="s">
        <v>115</v>
      </c>
    </row>
    <row r="321" spans="1:65" s="14" customFormat="1">
      <c r="B321" s="163"/>
      <c r="D321" s="157" t="s">
        <v>129</v>
      </c>
      <c r="E321" s="164" t="s">
        <v>1</v>
      </c>
      <c r="F321" s="165" t="s">
        <v>131</v>
      </c>
      <c r="H321" s="191">
        <v>529.452</v>
      </c>
      <c r="I321" s="191"/>
      <c r="J321" s="191"/>
      <c r="L321" s="163"/>
      <c r="M321" s="166"/>
      <c r="N321" s="167"/>
      <c r="O321" s="167"/>
      <c r="P321" s="167"/>
      <c r="Q321" s="167"/>
      <c r="R321" s="167"/>
      <c r="S321" s="167"/>
      <c r="T321" s="168"/>
      <c r="AT321" s="164" t="s">
        <v>129</v>
      </c>
      <c r="AU321" s="164" t="s">
        <v>81</v>
      </c>
      <c r="AV321" s="14" t="s">
        <v>121</v>
      </c>
      <c r="AW321" s="14" t="s">
        <v>26</v>
      </c>
      <c r="AX321" s="14" t="s">
        <v>75</v>
      </c>
      <c r="AY321" s="164" t="s">
        <v>115</v>
      </c>
    </row>
    <row r="322" spans="1:65" s="2" customFormat="1" ht="24.2" customHeight="1">
      <c r="A322" s="28"/>
      <c r="B322" s="144"/>
      <c r="C322" s="145" t="s">
        <v>265</v>
      </c>
      <c r="D322" s="145" t="s">
        <v>117</v>
      </c>
      <c r="E322" s="146" t="s">
        <v>395</v>
      </c>
      <c r="F322" s="147" t="s">
        <v>396</v>
      </c>
      <c r="G322" s="148" t="s">
        <v>166</v>
      </c>
      <c r="H322" s="189">
        <v>37.82</v>
      </c>
      <c r="I322" s="189"/>
      <c r="J322" s="189">
        <f>ROUND(I322*H322,2)</f>
        <v>0</v>
      </c>
      <c r="K322" s="149"/>
      <c r="L322" s="29"/>
      <c r="M322" s="150" t="s">
        <v>1</v>
      </c>
      <c r="N322" s="151" t="s">
        <v>35</v>
      </c>
      <c r="O322" s="152">
        <v>0</v>
      </c>
      <c r="P322" s="152">
        <f>O322*H322</f>
        <v>0</v>
      </c>
      <c r="Q322" s="152">
        <v>0</v>
      </c>
      <c r="R322" s="152">
        <f>Q322*H322</f>
        <v>0</v>
      </c>
      <c r="S322" s="152">
        <v>0</v>
      </c>
      <c r="T322" s="153">
        <f>S322*H322</f>
        <v>0</v>
      </c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154" t="s">
        <v>121</v>
      </c>
      <c r="AT322" s="154" t="s">
        <v>117</v>
      </c>
      <c r="AU322" s="154" t="s">
        <v>81</v>
      </c>
      <c r="AY322" s="16" t="s">
        <v>115</v>
      </c>
      <c r="BE322" s="155">
        <f>IF(N322="základná",J322,0)</f>
        <v>0</v>
      </c>
      <c r="BF322" s="155">
        <f>IF(N322="znížená",J322,0)</f>
        <v>0</v>
      </c>
      <c r="BG322" s="155">
        <f>IF(N322="zákl. prenesená",J322,0)</f>
        <v>0</v>
      </c>
      <c r="BH322" s="155">
        <f>IF(N322="zníž. prenesená",J322,0)</f>
        <v>0</v>
      </c>
      <c r="BI322" s="155">
        <f>IF(N322="nulová",J322,0)</f>
        <v>0</v>
      </c>
      <c r="BJ322" s="16" t="s">
        <v>81</v>
      </c>
      <c r="BK322" s="155">
        <f>ROUND(I322*H322,2)</f>
        <v>0</v>
      </c>
      <c r="BL322" s="16" t="s">
        <v>121</v>
      </c>
      <c r="BM322" s="154" t="s">
        <v>397</v>
      </c>
    </row>
    <row r="323" spans="1:65" s="12" customFormat="1" ht="22.9" customHeight="1">
      <c r="B323" s="134"/>
      <c r="D323" s="135" t="s">
        <v>68</v>
      </c>
      <c r="E323" s="143" t="s">
        <v>398</v>
      </c>
      <c r="F323" s="143" t="s">
        <v>399</v>
      </c>
      <c r="H323" s="186"/>
      <c r="I323" s="186"/>
      <c r="J323" s="188">
        <f>BK323</f>
        <v>0</v>
      </c>
      <c r="L323" s="134"/>
      <c r="M323" s="137"/>
      <c r="N323" s="138"/>
      <c r="O323" s="138"/>
      <c r="P323" s="139">
        <f>P324</f>
        <v>0</v>
      </c>
      <c r="Q323" s="138"/>
      <c r="R323" s="139">
        <f>R324</f>
        <v>0</v>
      </c>
      <c r="S323" s="138"/>
      <c r="T323" s="140">
        <f>T324</f>
        <v>0</v>
      </c>
      <c r="AR323" s="135" t="s">
        <v>75</v>
      </c>
      <c r="AT323" s="141" t="s">
        <v>68</v>
      </c>
      <c r="AU323" s="141" t="s">
        <v>75</v>
      </c>
      <c r="AY323" s="135" t="s">
        <v>115</v>
      </c>
      <c r="BK323" s="142">
        <f>BK324</f>
        <v>0</v>
      </c>
    </row>
    <row r="324" spans="1:65" s="2" customFormat="1" ht="33" customHeight="1">
      <c r="A324" s="28"/>
      <c r="B324" s="144"/>
      <c r="C324" s="145" t="s">
        <v>400</v>
      </c>
      <c r="D324" s="145" t="s">
        <v>117</v>
      </c>
      <c r="E324" s="146" t="s">
        <v>401</v>
      </c>
      <c r="F324" s="147" t="s">
        <v>402</v>
      </c>
      <c r="G324" s="148" t="s">
        <v>166</v>
      </c>
      <c r="H324" s="189">
        <v>2284.5</v>
      </c>
      <c r="I324" s="189"/>
      <c r="J324" s="189">
        <f>ROUND(I324*H324,2)</f>
        <v>0</v>
      </c>
      <c r="K324" s="149"/>
      <c r="L324" s="29"/>
      <c r="M324" s="150" t="s">
        <v>1</v>
      </c>
      <c r="N324" s="151" t="s">
        <v>35</v>
      </c>
      <c r="O324" s="152">
        <v>0</v>
      </c>
      <c r="P324" s="152">
        <f>O324*H324</f>
        <v>0</v>
      </c>
      <c r="Q324" s="152">
        <v>0</v>
      </c>
      <c r="R324" s="152">
        <f>Q324*H324</f>
        <v>0</v>
      </c>
      <c r="S324" s="152">
        <v>0</v>
      </c>
      <c r="T324" s="153">
        <f>S324*H324</f>
        <v>0</v>
      </c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154" t="s">
        <v>121</v>
      </c>
      <c r="AT324" s="154" t="s">
        <v>117</v>
      </c>
      <c r="AU324" s="154" t="s">
        <v>81</v>
      </c>
      <c r="AY324" s="16" t="s">
        <v>115</v>
      </c>
      <c r="BE324" s="155">
        <f>IF(N324="základná",J324,0)</f>
        <v>0</v>
      </c>
      <c r="BF324" s="155">
        <f>IF(N324="znížená",J324,0)</f>
        <v>0</v>
      </c>
      <c r="BG324" s="155">
        <f>IF(N324="zákl. prenesená",J324,0)</f>
        <v>0</v>
      </c>
      <c r="BH324" s="155">
        <f>IF(N324="zníž. prenesená",J324,0)</f>
        <v>0</v>
      </c>
      <c r="BI324" s="155">
        <f>IF(N324="nulová",J324,0)</f>
        <v>0</v>
      </c>
      <c r="BJ324" s="16" t="s">
        <v>81</v>
      </c>
      <c r="BK324" s="155">
        <f>ROUND(I324*H324,2)</f>
        <v>0</v>
      </c>
      <c r="BL324" s="16" t="s">
        <v>121</v>
      </c>
      <c r="BM324" s="154" t="s">
        <v>403</v>
      </c>
    </row>
    <row r="325" spans="1:65" s="12" customFormat="1" ht="25.9" customHeight="1">
      <c r="B325" s="134"/>
      <c r="D325" s="135" t="s">
        <v>68</v>
      </c>
      <c r="E325" s="136" t="s">
        <v>404</v>
      </c>
      <c r="F325" s="136" t="s">
        <v>405</v>
      </c>
      <c r="H325" s="186"/>
      <c r="I325" s="186"/>
      <c r="J325" s="187">
        <f>BK325</f>
        <v>0</v>
      </c>
      <c r="L325" s="134"/>
      <c r="M325" s="137"/>
      <c r="N325" s="138"/>
      <c r="O325" s="138"/>
      <c r="P325" s="139">
        <f>P326</f>
        <v>0</v>
      </c>
      <c r="Q325" s="138"/>
      <c r="R325" s="139">
        <f>R326</f>
        <v>0</v>
      </c>
      <c r="S325" s="138"/>
      <c r="T325" s="140">
        <f>T326</f>
        <v>0</v>
      </c>
      <c r="AR325" s="135" t="s">
        <v>81</v>
      </c>
      <c r="AT325" s="141" t="s">
        <v>68</v>
      </c>
      <c r="AU325" s="141" t="s">
        <v>69</v>
      </c>
      <c r="AY325" s="135" t="s">
        <v>115</v>
      </c>
      <c r="BK325" s="142">
        <f>BK326</f>
        <v>0</v>
      </c>
    </row>
    <row r="326" spans="1:65" s="12" customFormat="1" ht="22.9" customHeight="1">
      <c r="B326" s="134"/>
      <c r="D326" s="135" t="s">
        <v>68</v>
      </c>
      <c r="E326" s="143" t="s">
        <v>406</v>
      </c>
      <c r="F326" s="143" t="s">
        <v>407</v>
      </c>
      <c r="H326" s="186"/>
      <c r="I326" s="186"/>
      <c r="J326" s="188">
        <f>BK326</f>
        <v>0</v>
      </c>
      <c r="L326" s="134"/>
      <c r="M326" s="137"/>
      <c r="N326" s="138"/>
      <c r="O326" s="138"/>
      <c r="P326" s="139">
        <f>P327</f>
        <v>0</v>
      </c>
      <c r="Q326" s="138"/>
      <c r="R326" s="139">
        <f>R327</f>
        <v>0</v>
      </c>
      <c r="S326" s="138"/>
      <c r="T326" s="140">
        <f>T327</f>
        <v>0</v>
      </c>
      <c r="AR326" s="135" t="s">
        <v>81</v>
      </c>
      <c r="AT326" s="141" t="s">
        <v>68</v>
      </c>
      <c r="AU326" s="141" t="s">
        <v>75</v>
      </c>
      <c r="AY326" s="135" t="s">
        <v>115</v>
      </c>
      <c r="BK326" s="142">
        <f>BK327</f>
        <v>0</v>
      </c>
    </row>
    <row r="327" spans="1:65" s="2" customFormat="1" ht="33" customHeight="1">
      <c r="A327" s="28"/>
      <c r="B327" s="144"/>
      <c r="C327" s="145" t="s">
        <v>268</v>
      </c>
      <c r="D327" s="145" t="s">
        <v>117</v>
      </c>
      <c r="E327" s="146" t="s">
        <v>408</v>
      </c>
      <c r="F327" s="147" t="s">
        <v>409</v>
      </c>
      <c r="G327" s="148" t="s">
        <v>315</v>
      </c>
      <c r="H327" s="189">
        <v>266.08</v>
      </c>
      <c r="I327" s="189"/>
      <c r="J327" s="189">
        <f>ROUND(I327*H327,2)</f>
        <v>0</v>
      </c>
      <c r="K327" s="149"/>
      <c r="L327" s="29"/>
      <c r="M327" s="180" t="s">
        <v>1</v>
      </c>
      <c r="N327" s="181" t="s">
        <v>35</v>
      </c>
      <c r="O327" s="182">
        <v>0</v>
      </c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154" t="s">
        <v>155</v>
      </c>
      <c r="AT327" s="154" t="s">
        <v>117</v>
      </c>
      <c r="AU327" s="154" t="s">
        <v>81</v>
      </c>
      <c r="AY327" s="16" t="s">
        <v>115</v>
      </c>
      <c r="BE327" s="155">
        <f>IF(N327="základná",J327,0)</f>
        <v>0</v>
      </c>
      <c r="BF327" s="155">
        <f>IF(N327="znížená",J327,0)</f>
        <v>0</v>
      </c>
      <c r="BG327" s="155">
        <f>IF(N327="zákl. prenesená",J327,0)</f>
        <v>0</v>
      </c>
      <c r="BH327" s="155">
        <f>IF(N327="zníž. prenesená",J327,0)</f>
        <v>0</v>
      </c>
      <c r="BI327" s="155">
        <f>IF(N327="nulová",J327,0)</f>
        <v>0</v>
      </c>
      <c r="BJ327" s="16" t="s">
        <v>81</v>
      </c>
      <c r="BK327" s="155">
        <f>ROUND(I327*H327,2)</f>
        <v>0</v>
      </c>
      <c r="BL327" s="16" t="s">
        <v>155</v>
      </c>
      <c r="BM327" s="154" t="s">
        <v>410</v>
      </c>
    </row>
    <row r="328" spans="1:65" s="2" customFormat="1" ht="6.95" customHeight="1">
      <c r="A328" s="28"/>
      <c r="B328" s="44"/>
      <c r="C328" s="45"/>
      <c r="D328" s="45"/>
      <c r="E328" s="45"/>
      <c r="F328" s="45"/>
      <c r="G328" s="45"/>
      <c r="H328" s="45"/>
      <c r="I328" s="45"/>
      <c r="J328" s="45"/>
      <c r="K328" s="45"/>
      <c r="L328" s="29"/>
      <c r="M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</row>
  </sheetData>
  <autoFilter ref="C127:K327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Objekt 103 - SO 01.03 Spe...</vt:lpstr>
      <vt:lpstr>'Objekt 103 - SO 01.03 Spe...'!Názvy_tlače</vt:lpstr>
      <vt:lpstr>'Rekapitulácia stavby'!Názvy_tlače</vt:lpstr>
      <vt:lpstr>'Objekt 103 - SO 01.03 Spe...'!Oblasť_tlače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DESKTOP-J50H9RL\Lenovo</dc:creator>
  <cp:lastModifiedBy>user</cp:lastModifiedBy>
  <dcterms:created xsi:type="dcterms:W3CDTF">2021-09-01T07:15:21Z</dcterms:created>
  <dcterms:modified xsi:type="dcterms:W3CDTF">2021-10-01T12:10:37Z</dcterms:modified>
</cp:coreProperties>
</file>