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Z:\skládka\Mesto Košice\Prenájom tlačiarni\súťažné podklady\"/>
    </mc:Choice>
  </mc:AlternateContent>
  <xr:revisionPtr revIDLastSave="0" documentId="8_{6F109507-6D0F-4ADB-B40C-A6DB5B5C84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nuka uchádzača - 60 mesiacov" sheetId="8" r:id="rId1"/>
    <sheet name="Prepočet pomernej ceny" sheetId="7" r:id="rId2"/>
  </sheets>
  <definedNames>
    <definedName name="_xlnm.Print_Area" localSheetId="0">'Ponuka uchádzača - 60 mesiacov'!$A$1:$I$35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8" l="1"/>
  <c r="F29" i="8" s="1"/>
  <c r="H29" i="8" s="1"/>
  <c r="I29" i="8" s="1"/>
  <c r="F28" i="8"/>
  <c r="H28" i="8" s="1"/>
  <c r="I28" i="8" s="1"/>
  <c r="F27" i="8"/>
  <c r="G24" i="8"/>
  <c r="F24" i="8"/>
  <c r="D23" i="8"/>
  <c r="H23" i="8" s="1"/>
  <c r="I23" i="8" s="1"/>
  <c r="E22" i="8"/>
  <c r="D22" i="8"/>
  <c r="E21" i="8"/>
  <c r="D21" i="8"/>
  <c r="E20" i="8"/>
  <c r="D20" i="8"/>
  <c r="H20" i="8" s="1"/>
  <c r="G17" i="8"/>
  <c r="F17" i="8"/>
  <c r="H16" i="8"/>
  <c r="I16" i="8" s="1"/>
  <c r="H15" i="8"/>
  <c r="I15" i="8" s="1"/>
  <c r="H13" i="8"/>
  <c r="D9" i="8"/>
  <c r="G8" i="8"/>
  <c r="F8" i="8"/>
  <c r="G7" i="8"/>
  <c r="F7" i="8"/>
  <c r="H7" i="8" s="1"/>
  <c r="I7" i="8" s="1"/>
  <c r="G6" i="8"/>
  <c r="H21" i="8" s="1"/>
  <c r="I21" i="8" s="1"/>
  <c r="F6" i="8"/>
  <c r="F5" i="8"/>
  <c r="H5" i="8" s="1"/>
  <c r="H8" i="8" l="1"/>
  <c r="I8" i="8" s="1"/>
  <c r="H22" i="8"/>
  <c r="I22" i="8" s="1"/>
  <c r="H6" i="8"/>
  <c r="I6" i="8" s="1"/>
  <c r="H14" i="8"/>
  <c r="I14" i="8" s="1"/>
  <c r="I20" i="8"/>
  <c r="F31" i="8"/>
  <c r="I5" i="8"/>
  <c r="H27" i="8"/>
  <c r="F9" i="8"/>
  <c r="I13" i="8"/>
  <c r="I9" i="8" l="1"/>
  <c r="H9" i="8"/>
  <c r="I17" i="8"/>
  <c r="H17" i="8"/>
  <c r="I24" i="8"/>
  <c r="H24" i="8"/>
  <c r="H31" i="8"/>
  <c r="I27" i="8"/>
  <c r="I31" i="8" s="1"/>
  <c r="I33" i="8" l="1"/>
  <c r="I34" i="8" s="1"/>
  <c r="C12" i="7" l="1"/>
  <c r="B12" i="7"/>
  <c r="C11" i="7"/>
  <c r="B11" i="7"/>
</calcChain>
</file>

<file path=xl/sharedStrings.xml><?xml version="1.0" encoding="utf-8"?>
<sst xmlns="http://schemas.openxmlformats.org/spreadsheetml/2006/main" count="112" uniqueCount="76">
  <si>
    <t>P.č.</t>
  </si>
  <si>
    <t>P. č.</t>
  </si>
  <si>
    <t>Požadovaný počet ks</t>
  </si>
  <si>
    <t>Zariadenie typ B</t>
  </si>
  <si>
    <t>Zariadenie typ C</t>
  </si>
  <si>
    <t>SPOLU prenájom</t>
  </si>
  <si>
    <t>X</t>
  </si>
  <si>
    <t>Tlač zo zariadenia typ B</t>
  </si>
  <si>
    <t>Tlač zo zariadenia typ C</t>
  </si>
  <si>
    <t>SPOLU služby</t>
  </si>
  <si>
    <t>Celková dĺžka prenájmu (mesiacov)</t>
  </si>
  <si>
    <t>ks</t>
  </si>
  <si>
    <t>mesiac</t>
  </si>
  <si>
    <t>Jednotková cena v € bez DPH</t>
  </si>
  <si>
    <t>Celková cena v € spolu bez DPH</t>
  </si>
  <si>
    <t>Cena v € spolu bez DPH</t>
  </si>
  <si>
    <t>SPOLU licencie</t>
  </si>
  <si>
    <t>Prenájom zariadenia</t>
  </si>
  <si>
    <t>Tu uchádzač uvedie navrhovaný model zariadenia</t>
  </si>
  <si>
    <t>Merná jednotka</t>
  </si>
  <si>
    <t>Názov SW</t>
  </si>
  <si>
    <t>Červené položky vyplní uchádzač</t>
  </si>
  <si>
    <t>Postimplementačná podpora (začína po prevzatí diela)</t>
  </si>
  <si>
    <t>čb</t>
  </si>
  <si>
    <t>Multifunkcie A3</t>
  </si>
  <si>
    <t>Multifunkcie A4</t>
  </si>
  <si>
    <t xml:space="preserve">                   -   </t>
  </si>
  <si>
    <t>Spolu</t>
  </si>
  <si>
    <t>Mesačný priemer výtlačkov za ostatné 4 roky</t>
  </si>
  <si>
    <t>far</t>
  </si>
  <si>
    <t>Kopírky A4</t>
  </si>
  <si>
    <t>Tlačiarne A4</t>
  </si>
  <si>
    <t>A3</t>
  </si>
  <si>
    <t>A4</t>
  </si>
  <si>
    <t xml:space="preserve">Cena za iné formáty nebude špeciálne prepočítavaná k cene výstupu za formát A4, </t>
  </si>
  <si>
    <t>strán</t>
  </si>
  <si>
    <t>Cena výstupu v € bez DPH
ČB</t>
  </si>
  <si>
    <t>Cena výstupu v € bez DPH
F</t>
  </si>
  <si>
    <t>Projektové riadenie, licencie a podpora</t>
  </si>
  <si>
    <t>rok</t>
  </si>
  <si>
    <r>
      <rPr>
        <sz val="11"/>
        <color theme="1"/>
        <rFont val="Calibri"/>
        <family val="2"/>
        <charset val="238"/>
        <scheme val="minor"/>
      </rPr>
      <t>keďže tých formátov je zanedbateľné množstvo (menej ako 1% z celkového predpokladaného množstva). V prípade iných formátov sa bude platiť cena za formát A4.</t>
    </r>
  </si>
  <si>
    <t>Formát</t>
  </si>
  <si>
    <r>
      <t xml:space="preserve">Tlačové služby
formát výstupu </t>
    </r>
    <r>
      <rPr>
        <b/>
        <sz val="11"/>
        <color rgb="FF0070C0"/>
        <rFont val="Calibri"/>
        <family val="2"/>
        <charset val="238"/>
        <scheme val="minor"/>
      </rPr>
      <t>A3</t>
    </r>
  </si>
  <si>
    <r>
      <t xml:space="preserve">Tlačové služby
formát výstupu </t>
    </r>
    <r>
      <rPr>
        <b/>
        <sz val="11"/>
        <color rgb="FF0070C0"/>
        <rFont val="Calibri"/>
        <family val="2"/>
        <charset val="238"/>
        <scheme val="minor"/>
      </rPr>
      <t>A4</t>
    </r>
  </si>
  <si>
    <t xml:space="preserve"> Model finančného prepočtu z formátu A4 na formát A3</t>
  </si>
  <si>
    <t>A3 = 1,8 € bez DPH x jednotková cena za tlač výstupu A4</t>
  </si>
  <si>
    <r>
      <rPr>
        <b/>
        <sz val="11"/>
        <color rgb="FF0070C0"/>
        <rFont val="Calibri"/>
        <family val="2"/>
        <charset val="238"/>
        <scheme val="minor"/>
      </rPr>
      <t>Predpokladaný</t>
    </r>
    <r>
      <rPr>
        <b/>
        <sz val="11"/>
        <rFont val="Calibri"/>
        <family val="2"/>
        <charset val="238"/>
        <scheme val="minor"/>
      </rPr>
      <t xml:space="preserve"> počet ks</t>
    </r>
  </si>
  <si>
    <r>
      <rPr>
        <b/>
        <sz val="11"/>
        <color rgb="FF0070C0"/>
        <rFont val="Calibri"/>
        <family val="2"/>
        <charset val="238"/>
        <scheme val="minor"/>
      </rPr>
      <t>Predpokladaný</t>
    </r>
    <r>
      <rPr>
        <b/>
        <sz val="11"/>
        <rFont val="Calibri"/>
        <family val="2"/>
        <charset val="238"/>
        <scheme val="minor"/>
      </rPr>
      <t xml:space="preserve"> mesačný priemerný počet vytlač. strán ČB</t>
    </r>
  </si>
  <si>
    <t>Cena za formát papiera A3 bude prepočítaná k cene výstupu za formát A4  -&gt;  A3=A4*1,8 € bez DPH</t>
  </si>
  <si>
    <t>Jednotková cena výstupu v € bez DPH
F</t>
  </si>
  <si>
    <t xml:space="preserve">Mesačná cena za prenájom predpokladaného počtu zariadení  v € spolu bez DPH </t>
  </si>
  <si>
    <t>Uchádzač</t>
  </si>
  <si>
    <t>Názov a sídlo spoločnosti, IČO</t>
  </si>
  <si>
    <t xml:space="preserve">Mesačná cena za prenájom 1 ks zariadenia  v €  bez DPH </t>
  </si>
  <si>
    <t>Jednotková cena výstupu v € bez DPH
ČB</t>
  </si>
  <si>
    <r>
      <rPr>
        <b/>
        <sz val="11"/>
        <color rgb="FF0070C0"/>
        <rFont val="Calibri"/>
        <family val="2"/>
        <charset val="238"/>
        <scheme val="minor"/>
      </rPr>
      <t>Predpokladaný</t>
    </r>
    <r>
      <rPr>
        <b/>
        <sz val="11"/>
        <rFont val="Calibri"/>
        <family val="2"/>
        <charset val="238"/>
        <scheme val="minor"/>
      </rPr>
      <t xml:space="preserve"> mesačný priemerný počet vytlač. strán
F</t>
    </r>
  </si>
  <si>
    <t>Zariadenie typ A1</t>
  </si>
  <si>
    <t>Zariadenie typ A2</t>
  </si>
  <si>
    <t>Tlač zo zariadenia typ A1</t>
  </si>
  <si>
    <t>Tlač zo zariadenia typ A2</t>
  </si>
  <si>
    <t>Predpokladaná cena v € spolu bez DPH na 60 mesiacov</t>
  </si>
  <si>
    <t>Predpokladaná cena v € spolu s DPH na 60 mesiacov</t>
  </si>
  <si>
    <t>Prepodkladaná suma v € bez DPH spolu = ČB + F
(60 mesiacov)</t>
  </si>
  <si>
    <t>Prepodkladaná suma v € s DPH spolu = ČB + F
(60 mesiacov)</t>
  </si>
  <si>
    <t>Cena v € spolu s DPH na 60 mesiacov</t>
  </si>
  <si>
    <t>Celková predpokladaná cena v € bez DPH na 60 mesiacov</t>
  </si>
  <si>
    <t>Celková predpokladaná cena v €  s DPH na 60 mesiacov</t>
  </si>
  <si>
    <t>* ponúkané zariadenia A1 a súčasne A2 musia byť  rovnakého modelu od jedného výrobcu</t>
  </si>
  <si>
    <t xml:space="preserve">Uchádzač uvedie jednotný model od jedného výrobcu pre typ zariadenia B </t>
  </si>
  <si>
    <t xml:space="preserve">Uchádzač uvedie jednotný model od jedného výrobcu pre typ zariadenia C </t>
  </si>
  <si>
    <r>
      <t>Uchádzač uvedie jednotný model od jedného výrobcu pre typ zariadenia A2</t>
    </r>
    <r>
      <rPr>
        <sz val="11"/>
        <color rgb="FF0070C0"/>
        <rFont val="Calibri"/>
        <family val="2"/>
        <charset val="238"/>
        <scheme val="minor"/>
      </rPr>
      <t xml:space="preserve"> *</t>
    </r>
  </si>
  <si>
    <r>
      <t>Uchádzač uvedie jednotný model od jedného výrobcu pre typ zariadenia A1</t>
    </r>
    <r>
      <rPr>
        <sz val="11"/>
        <color rgb="FF0070C0"/>
        <rFont val="Calibri"/>
        <family val="2"/>
        <charset val="238"/>
        <scheme val="minor"/>
      </rPr>
      <t xml:space="preserve"> *</t>
    </r>
  </si>
  <si>
    <t xml:space="preserve">Návrh low-level dizajnu, implementácia a projektové riadenie </t>
  </si>
  <si>
    <t xml:space="preserve">Licenčné krytie </t>
  </si>
  <si>
    <r>
      <t xml:space="preserve">Inštrukcie pre zaokrúhľovanie: 
Jednotkové ceny za (i) Prenájom zariadení a za (iv) Licenčné krytie pre centrálny manažment sa zaokrúhľujú na dve (2) desatinné miesta. 
Jednotkové ceny za Tlačové výstupy (ii a iii) sa zaokrúhľujú na štyri (4) desatinné miesta.
</t>
    </r>
    <r>
      <rPr>
        <b/>
        <u/>
        <sz val="12"/>
        <rFont val="Calibri"/>
        <family val="2"/>
        <charset val="238"/>
        <scheme val="minor"/>
      </rPr>
      <t>Verejný obstarávateľ k spôsobu stanovenia ceny upresňuje, že:
• prenájom zariadení musí zohľadňovať cenu zariadenia a súvisiace služby, práce spojené s dopravou zariadenia na miesto určenia, jeho rozbalením, pripojením a oživením a jeho prípadnou likvidáciou a tiež výmenou neopraviteľného zariadenia,
• tlačové služby (inak známe aj ako „pay-per-click“) musia zahŕňať cenu za vytlačenú farebnú alebo čierno-bielu stránku, ktorá zohľadňuje všetky náklady na jej vytlačenie pri štandardnom 5% pokrytí (náklady spojené s výkonom údržby a servisu, dopĺňaním spotrebného materiálu okrem papiera, napr. tonery, fotovalce a pod.),
• licenčné krytie zahŕňa licencie a ich obnovu počas 5 rokov,
• operatívny prenájom pozostáva z mesačných splátok počas 5 rokov (60 mesiacov).</t>
    </r>
  </si>
  <si>
    <t>Navrhovaný softvér pre centrálny manažment tlačového prostredia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</si>
</sst>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3" formatCode="_-* #,##0.00_-;\-* #,##0.00_-;_-* &quot;-&quot;??_-;_-@_-"/>
    <numFmt numFmtId="164" formatCode="#,##0.0000\ &quot;€&quot;;[Red]\-#,##0.0000\ &quot;€&quot;"/>
    <numFmt numFmtId="165" formatCode="_-* #,##0.00\ [$€-1]_-;\-* #,##0.00\ [$€-1]_-;_-* &quot;-&quot;??\ [$€-1]_-;_-@_-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rgb="FF000000"/>
      <name val="Calibri Light"/>
      <family val="2"/>
      <charset val="238"/>
      <scheme val="major"/>
    </font>
    <font>
      <b/>
      <sz val="14"/>
      <color rgb="FF000000"/>
      <name val="Calibri Light"/>
      <family val="2"/>
      <charset val="238"/>
      <scheme val="major"/>
    </font>
    <font>
      <sz val="14"/>
      <color theme="1"/>
      <name val="Calibri Light"/>
      <family val="2"/>
      <charset val="238"/>
      <scheme val="major"/>
    </font>
    <font>
      <sz val="14"/>
      <name val="Calibri Light"/>
      <family val="2"/>
      <charset val="238"/>
      <scheme val="major"/>
    </font>
    <font>
      <sz val="11"/>
      <color rgb="FF0070C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BF1DE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4" fillId="0" borderId="0" xfId="0" applyFont="1" applyAlignment="1">
      <alignment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8" fontId="4" fillId="0" borderId="2" xfId="0" applyNumberFormat="1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8" fontId="4" fillId="0" borderId="3" xfId="0" applyNumberFormat="1" applyFont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4" fillId="3" borderId="1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8" fontId="5" fillId="0" borderId="0" xfId="0" applyNumberFormat="1" applyFont="1" applyAlignment="1">
      <alignment horizontal="center" vertical="center"/>
    </xf>
    <xf numFmtId="8" fontId="4" fillId="0" borderId="10" xfId="0" applyNumberFormat="1" applyFont="1" applyBorder="1" applyAlignment="1">
      <alignment horizontal="center" vertical="center"/>
    </xf>
    <xf numFmtId="8" fontId="4" fillId="0" borderId="4" xfId="0" applyNumberFormat="1" applyFont="1" applyBorder="1" applyAlignment="1">
      <alignment horizontal="center" vertical="center"/>
    </xf>
    <xf numFmtId="8" fontId="4" fillId="0" borderId="6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8" fontId="3" fillId="0" borderId="2" xfId="0" applyNumberFormat="1" applyFont="1" applyBorder="1" applyAlignment="1">
      <alignment horizontal="center" vertical="center"/>
    </xf>
    <xf numFmtId="8" fontId="3" fillId="0" borderId="3" xfId="0" applyNumberFormat="1" applyFont="1" applyBorder="1" applyAlignment="1">
      <alignment horizontal="center" vertical="center"/>
    </xf>
    <xf numFmtId="8" fontId="3" fillId="0" borderId="17" xfId="0" applyNumberFormat="1" applyFont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3" fontId="4" fillId="0" borderId="2" xfId="4" applyNumberFormat="1" applyFont="1" applyBorder="1" applyAlignment="1">
      <alignment horizontal="center" vertical="center"/>
    </xf>
    <xf numFmtId="3" fontId="4" fillId="0" borderId="3" xfId="4" applyNumberFormat="1" applyFont="1" applyBorder="1" applyAlignment="1">
      <alignment horizontal="center" vertical="center"/>
    </xf>
    <xf numFmtId="3" fontId="4" fillId="0" borderId="1" xfId="4" applyNumberFormat="1" applyFont="1" applyBorder="1" applyAlignment="1">
      <alignment horizontal="center" vertical="center"/>
    </xf>
    <xf numFmtId="8" fontId="6" fillId="4" borderId="20" xfId="0" applyNumberFormat="1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center" wrapText="1"/>
    </xf>
    <xf numFmtId="49" fontId="5" fillId="4" borderId="13" xfId="0" applyNumberFormat="1" applyFont="1" applyFill="1" applyBorder="1" applyAlignment="1">
      <alignment horizontal="center" vertical="center" wrapText="1"/>
    </xf>
    <xf numFmtId="49" fontId="5" fillId="4" borderId="14" xfId="0" applyNumberFormat="1" applyFont="1" applyFill="1" applyBorder="1" applyAlignment="1">
      <alignment horizontal="center" vertical="center" wrapText="1"/>
    </xf>
    <xf numFmtId="49" fontId="5" fillId="5" borderId="13" xfId="0" applyNumberFormat="1" applyFont="1" applyFill="1" applyBorder="1" applyAlignment="1">
      <alignment horizontal="center" vertical="center" wrapText="1"/>
    </xf>
    <xf numFmtId="49" fontId="5" fillId="5" borderId="14" xfId="0" applyNumberFormat="1" applyFont="1" applyFill="1" applyBorder="1" applyAlignment="1">
      <alignment horizontal="center" vertical="center" wrapText="1"/>
    </xf>
    <xf numFmtId="49" fontId="5" fillId="5" borderId="15" xfId="0" applyNumberFormat="1" applyFont="1" applyFill="1" applyBorder="1" applyAlignment="1">
      <alignment horizontal="center" vertical="center" wrapText="1"/>
    </xf>
    <xf numFmtId="8" fontId="7" fillId="6" borderId="20" xfId="0" applyNumberFormat="1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8" fontId="6" fillId="5" borderId="14" xfId="0" applyNumberFormat="1" applyFont="1" applyFill="1" applyBorder="1" applyAlignment="1">
      <alignment horizontal="center" vertical="center"/>
    </xf>
    <xf numFmtId="8" fontId="6" fillId="5" borderId="15" xfId="0" applyNumberFormat="1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8" fontId="6" fillId="4" borderId="14" xfId="0" applyNumberFormat="1" applyFont="1" applyFill="1" applyBorder="1" applyAlignment="1">
      <alignment horizontal="center" vertical="center"/>
    </xf>
    <xf numFmtId="3" fontId="6" fillId="4" borderId="14" xfId="4" applyNumberFormat="1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8" fontId="6" fillId="2" borderId="14" xfId="0" applyNumberFormat="1" applyFont="1" applyFill="1" applyBorder="1" applyAlignment="1">
      <alignment horizontal="center" vertical="center"/>
    </xf>
    <xf numFmtId="8" fontId="6" fillId="2" borderId="15" xfId="0" applyNumberFormat="1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8" fontId="6" fillId="0" borderId="19" xfId="0" applyNumberFormat="1" applyFont="1" applyFill="1" applyBorder="1" applyAlignment="1">
      <alignment horizontal="center" vertical="center"/>
    </xf>
    <xf numFmtId="8" fontId="6" fillId="0" borderId="20" xfId="0" applyNumberFormat="1" applyFont="1" applyFill="1" applyBorder="1" applyAlignment="1">
      <alignment horizontal="center" vertical="center"/>
    </xf>
    <xf numFmtId="3" fontId="6" fillId="0" borderId="19" xfId="4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43" fontId="4" fillId="0" borderId="19" xfId="0" applyNumberFormat="1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49" fontId="5" fillId="4" borderId="20" xfId="0" applyNumberFormat="1" applyFont="1" applyFill="1" applyBorder="1" applyAlignment="1">
      <alignment horizontal="center" vertical="center" wrapText="1"/>
    </xf>
    <xf numFmtId="1" fontId="8" fillId="0" borderId="0" xfId="2" applyNumberFormat="1" applyFont="1" applyFill="1" applyBorder="1" applyAlignment="1" applyProtection="1">
      <alignment vertical="center"/>
    </xf>
    <xf numFmtId="49" fontId="0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1" fontId="4" fillId="0" borderId="0" xfId="2" applyNumberFormat="1" applyFont="1" applyFill="1" applyBorder="1" applyAlignment="1" applyProtection="1">
      <alignment vertical="center"/>
    </xf>
    <xf numFmtId="165" fontId="4" fillId="0" borderId="0" xfId="2" applyNumberFormat="1" applyFont="1" applyFill="1" applyBorder="1" applyAlignment="1" applyProtection="1">
      <alignment vertical="center"/>
    </xf>
    <xf numFmtId="165" fontId="3" fillId="0" borderId="0" xfId="2" applyNumberFormat="1" applyFont="1" applyFill="1" applyBorder="1" applyAlignment="1" applyProtection="1">
      <alignment vertical="center"/>
    </xf>
    <xf numFmtId="9" fontId="4" fillId="0" borderId="0" xfId="5" applyFont="1" applyFill="1" applyBorder="1" applyAlignment="1" applyProtection="1">
      <alignment vertical="center"/>
    </xf>
    <xf numFmtId="0" fontId="4" fillId="0" borderId="0" xfId="0" applyFont="1" applyBorder="1" applyAlignment="1">
      <alignment horizontal="center" vertical="center"/>
    </xf>
    <xf numFmtId="1" fontId="4" fillId="0" borderId="0" xfId="2" applyNumberFormat="1" applyFont="1" applyFill="1" applyBorder="1" applyAlignment="1" applyProtection="1">
      <alignment horizontal="right" vertical="center"/>
    </xf>
    <xf numFmtId="49" fontId="0" fillId="0" borderId="3" xfId="0" applyNumberFormat="1" applyFont="1" applyFill="1" applyBorder="1" applyAlignment="1">
      <alignment vertical="center" wrapText="1"/>
    </xf>
    <xf numFmtId="49" fontId="0" fillId="7" borderId="3" xfId="0" applyNumberFormat="1" applyFont="1" applyFill="1" applyBorder="1" applyAlignment="1">
      <alignment vertical="center" wrapText="1"/>
    </xf>
    <xf numFmtId="0" fontId="10" fillId="0" borderId="0" xfId="0" applyFont="1"/>
    <xf numFmtId="3" fontId="11" fillId="0" borderId="28" xfId="0" applyNumberFormat="1" applyFont="1" applyBorder="1" applyAlignment="1">
      <alignment horizontal="right" wrapText="1" readingOrder="1"/>
    </xf>
    <xf numFmtId="3" fontId="11" fillId="0" borderId="26" xfId="0" applyNumberFormat="1" applyFont="1" applyBorder="1" applyAlignment="1">
      <alignment horizontal="right" wrapText="1" readingOrder="1"/>
    </xf>
    <xf numFmtId="0" fontId="11" fillId="0" borderId="26" xfId="0" applyFont="1" applyBorder="1" applyAlignment="1">
      <alignment horizontal="right" wrapText="1" readingOrder="1"/>
    </xf>
    <xf numFmtId="0" fontId="11" fillId="0" borderId="29" xfId="0" applyFont="1" applyBorder="1" applyAlignment="1">
      <alignment horizontal="left" wrapText="1" readingOrder="1"/>
    </xf>
    <xf numFmtId="0" fontId="11" fillId="0" borderId="30" xfId="0" applyFont="1" applyBorder="1" applyAlignment="1">
      <alignment horizontal="left" wrapText="1" readingOrder="1"/>
    </xf>
    <xf numFmtId="3" fontId="11" fillId="0" borderId="25" xfId="0" applyNumberFormat="1" applyFont="1" applyBorder="1" applyAlignment="1">
      <alignment horizontal="right" wrapText="1" readingOrder="1"/>
    </xf>
    <xf numFmtId="3" fontId="11" fillId="0" borderId="27" xfId="0" applyNumberFormat="1" applyFont="1" applyBorder="1" applyAlignment="1">
      <alignment horizontal="right" wrapText="1" readingOrder="1"/>
    </xf>
    <xf numFmtId="0" fontId="11" fillId="0" borderId="31" xfId="0" applyFont="1" applyBorder="1" applyAlignment="1">
      <alignment horizontal="left" wrapText="1" readingOrder="1"/>
    </xf>
    <xf numFmtId="3" fontId="11" fillId="0" borderId="32" xfId="0" applyNumberFormat="1" applyFont="1" applyBorder="1" applyAlignment="1">
      <alignment horizontal="right" wrapText="1" readingOrder="1"/>
    </xf>
    <xf numFmtId="3" fontId="11" fillId="0" borderId="33" xfId="0" applyNumberFormat="1" applyFont="1" applyBorder="1" applyAlignment="1">
      <alignment horizontal="right" wrapText="1" readingOrder="1"/>
    </xf>
    <xf numFmtId="0" fontId="12" fillId="0" borderId="18" xfId="0" applyFont="1" applyBorder="1" applyAlignment="1">
      <alignment horizontal="left" wrapText="1" readingOrder="1"/>
    </xf>
    <xf numFmtId="3" fontId="12" fillId="0" borderId="34" xfId="0" applyNumberFormat="1" applyFont="1" applyBorder="1" applyAlignment="1">
      <alignment horizontal="right" wrapText="1" readingOrder="1"/>
    </xf>
    <xf numFmtId="3" fontId="12" fillId="0" borderId="20" xfId="0" applyNumberFormat="1" applyFont="1" applyBorder="1" applyAlignment="1">
      <alignment horizontal="right" wrapText="1" readingOrder="1"/>
    </xf>
    <xf numFmtId="0" fontId="13" fillId="0" borderId="0" xfId="0" applyFont="1"/>
    <xf numFmtId="3" fontId="13" fillId="0" borderId="0" xfId="0" applyNumberFormat="1" applyFont="1"/>
    <xf numFmtId="0" fontId="13" fillId="0" borderId="0" xfId="0" applyFont="1" applyAlignment="1">
      <alignment horizontal="center"/>
    </xf>
    <xf numFmtId="0" fontId="12" fillId="8" borderId="15" xfId="0" applyFont="1" applyFill="1" applyBorder="1" applyAlignment="1">
      <alignment horizontal="center" wrapText="1" readingOrder="1"/>
    </xf>
    <xf numFmtId="0" fontId="12" fillId="8" borderId="13" xfId="0" applyFont="1" applyFill="1" applyBorder="1" applyAlignment="1">
      <alignment horizontal="center" wrapText="1" readingOrder="1"/>
    </xf>
    <xf numFmtId="0" fontId="14" fillId="0" borderId="18" xfId="0" applyFont="1" applyBorder="1" applyAlignment="1">
      <alignment horizontal="right" wrapText="1"/>
    </xf>
    <xf numFmtId="1" fontId="8" fillId="0" borderId="0" xfId="2" applyNumberFormat="1" applyFont="1" applyFill="1" applyBorder="1" applyAlignment="1" applyProtection="1">
      <alignment horizontal="left" vertical="center" wrapText="1"/>
    </xf>
    <xf numFmtId="1" fontId="8" fillId="0" borderId="0" xfId="2" applyNumberFormat="1" applyFont="1" applyFill="1" applyBorder="1" applyAlignment="1" applyProtection="1">
      <alignment vertical="center" wrapText="1"/>
    </xf>
    <xf numFmtId="164" fontId="4" fillId="3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4" fillId="7" borderId="2" xfId="0" applyNumberFormat="1" applyFont="1" applyFill="1" applyBorder="1" applyAlignment="1">
      <alignment horizontal="center" vertical="center" wrapText="1"/>
    </xf>
    <xf numFmtId="0" fontId="0" fillId="7" borderId="0" xfId="0" applyFill="1"/>
    <xf numFmtId="0" fontId="0" fillId="7" borderId="0" xfId="0" applyFont="1" applyFill="1" applyAlignment="1">
      <alignment horizontal="left" indent="1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9" fontId="4" fillId="0" borderId="0" xfId="0" applyNumberFormat="1" applyFont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49" fontId="19" fillId="0" borderId="35" xfId="0" applyNumberFormat="1" applyFont="1" applyBorder="1" applyAlignment="1">
      <alignment horizontal="center" vertical="center" wrapText="1"/>
    </xf>
    <xf numFmtId="49" fontId="19" fillId="0" borderId="19" xfId="0" applyNumberFormat="1" applyFont="1" applyBorder="1" applyAlignment="1">
      <alignment horizontal="center" vertical="center" wrapText="1"/>
    </xf>
    <xf numFmtId="49" fontId="19" fillId="0" borderId="20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left" vertical="center"/>
    </xf>
    <xf numFmtId="0" fontId="6" fillId="0" borderId="19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/>
    </xf>
    <xf numFmtId="49" fontId="4" fillId="0" borderId="21" xfId="0" applyNumberFormat="1" applyFont="1" applyFill="1" applyBorder="1" applyAlignment="1">
      <alignment horizontal="right" vertical="center" wrapText="1" indent="2"/>
    </xf>
    <xf numFmtId="49" fontId="4" fillId="0" borderId="7" xfId="0" applyNumberFormat="1" applyFont="1" applyFill="1" applyBorder="1" applyAlignment="1">
      <alignment horizontal="right" vertical="center" wrapText="1" indent="2"/>
    </xf>
    <xf numFmtId="49" fontId="3" fillId="0" borderId="21" xfId="4" applyNumberFormat="1" applyFont="1" applyBorder="1" applyAlignment="1">
      <alignment horizontal="center" vertical="center"/>
    </xf>
    <xf numFmtId="49" fontId="3" fillId="0" borderId="7" xfId="4" applyNumberFormat="1" applyFont="1" applyBorder="1" applyAlignment="1">
      <alignment horizontal="center" vertical="center"/>
    </xf>
    <xf numFmtId="49" fontId="3" fillId="0" borderId="8" xfId="4" applyNumberFormat="1" applyFont="1" applyBorder="1" applyAlignment="1">
      <alignment horizontal="center" vertical="center"/>
    </xf>
  </cellXfs>
  <cellStyles count="6">
    <cellStyle name="Čiarka" xfId="4" builtinId="3"/>
    <cellStyle name="Normálna" xfId="0" builtinId="0"/>
    <cellStyle name="Normálna 2" xfId="2" xr:uid="{00000000-0005-0000-0000-000001000000}"/>
    <cellStyle name="Normálna 3" xfId="1" xr:uid="{00000000-0005-0000-0000-000002000000}"/>
    <cellStyle name="Normálne 2" xfId="3" xr:uid="{00000000-0005-0000-0000-000003000000}"/>
    <cellStyle name="Percentá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85538-75EE-4863-B6DE-FBB5D8346545}">
  <sheetPr>
    <pageSetUpPr fitToPage="1"/>
  </sheetPr>
  <dimension ref="A1:M41"/>
  <sheetViews>
    <sheetView tabSelected="1" view="pageBreakPreview" zoomScaleNormal="100" zoomScaleSheetLayoutView="100" workbookViewId="0">
      <pane ySplit="1" topLeftCell="A2" activePane="bottomLeft" state="frozen"/>
      <selection pane="bottomLeft" activeCell="B30" sqref="B30:E30"/>
    </sheetView>
  </sheetViews>
  <sheetFormatPr defaultColWidth="9.140625" defaultRowHeight="15" x14ac:dyDescent="0.25"/>
  <cols>
    <col min="1" max="1" width="6.42578125" style="1" customWidth="1"/>
    <col min="2" max="2" width="27" style="1" customWidth="1"/>
    <col min="3" max="3" width="37.140625" style="1" customWidth="1"/>
    <col min="4" max="9" width="18.7109375" style="1" customWidth="1"/>
    <col min="10" max="10" width="3.7109375" style="1" customWidth="1"/>
    <col min="11" max="16384" width="9.140625" style="1"/>
  </cols>
  <sheetData>
    <row r="1" spans="1:13" ht="15" customHeight="1" x14ac:dyDescent="0.25">
      <c r="A1" s="117" t="s">
        <v>21</v>
      </c>
      <c r="B1" s="117"/>
      <c r="C1" s="117"/>
      <c r="D1" s="117"/>
      <c r="E1" s="117"/>
      <c r="F1" s="117"/>
      <c r="G1" s="117"/>
      <c r="H1" s="117"/>
      <c r="I1" s="117"/>
    </row>
    <row r="2" spans="1:13" ht="19.5" thickBot="1" x14ac:dyDescent="0.3">
      <c r="A2" s="109"/>
      <c r="B2" s="109"/>
      <c r="C2" s="110"/>
      <c r="D2" s="109"/>
      <c r="E2" s="112"/>
      <c r="F2" s="109"/>
      <c r="G2" s="109"/>
      <c r="H2" s="109"/>
      <c r="I2" s="109"/>
    </row>
    <row r="3" spans="1:13" ht="20.100000000000001" customHeight="1" thickBot="1" x14ac:dyDescent="0.3">
      <c r="A3" s="118" t="s">
        <v>51</v>
      </c>
      <c r="B3" s="119"/>
      <c r="C3" s="120" t="s">
        <v>52</v>
      </c>
      <c r="D3" s="121"/>
      <c r="E3" s="121"/>
      <c r="F3" s="121"/>
      <c r="G3" s="121"/>
      <c r="H3" s="121"/>
      <c r="I3" s="122"/>
    </row>
    <row r="4" spans="1:13" ht="73.5" customHeight="1" thickBot="1" x14ac:dyDescent="0.3">
      <c r="A4" s="39" t="s">
        <v>1</v>
      </c>
      <c r="B4" s="40" t="s">
        <v>17</v>
      </c>
      <c r="C4" s="40" t="s">
        <v>18</v>
      </c>
      <c r="D4" s="40" t="s">
        <v>46</v>
      </c>
      <c r="E4" s="40" t="s">
        <v>53</v>
      </c>
      <c r="F4" s="40" t="s">
        <v>50</v>
      </c>
      <c r="G4" s="40" t="s">
        <v>10</v>
      </c>
      <c r="H4" s="40" t="s">
        <v>60</v>
      </c>
      <c r="I4" s="41" t="s">
        <v>61</v>
      </c>
      <c r="J4" s="18"/>
      <c r="K4" s="19"/>
    </row>
    <row r="5" spans="1:13" ht="30" customHeight="1" x14ac:dyDescent="0.25">
      <c r="A5" s="2">
        <v>1</v>
      </c>
      <c r="B5" s="35" t="s">
        <v>56</v>
      </c>
      <c r="C5" s="104" t="s">
        <v>71</v>
      </c>
      <c r="D5" s="3">
        <v>3</v>
      </c>
      <c r="E5" s="22">
        <v>0</v>
      </c>
      <c r="F5" s="4">
        <f>D5*E5</f>
        <v>0</v>
      </c>
      <c r="G5" s="20">
        <v>60</v>
      </c>
      <c r="H5" s="4">
        <f>F5*G5</f>
        <v>0</v>
      </c>
      <c r="I5" s="15">
        <f>H5*1.2</f>
        <v>0</v>
      </c>
      <c r="J5" s="18"/>
      <c r="K5" s="102"/>
      <c r="L5" s="102"/>
    </row>
    <row r="6" spans="1:13" ht="30" customHeight="1" x14ac:dyDescent="0.25">
      <c r="A6" s="2">
        <v>2</v>
      </c>
      <c r="B6" s="35" t="s">
        <v>57</v>
      </c>
      <c r="C6" s="104" t="s">
        <v>70</v>
      </c>
      <c r="D6" s="3">
        <v>3</v>
      </c>
      <c r="E6" s="22">
        <v>0</v>
      </c>
      <c r="F6" s="4">
        <f>D6*E6</f>
        <v>0</v>
      </c>
      <c r="G6" s="21">
        <f>G5</f>
        <v>60</v>
      </c>
      <c r="H6" s="4">
        <f>F6*G6</f>
        <v>0</v>
      </c>
      <c r="I6" s="15">
        <f>H6*1.2</f>
        <v>0</v>
      </c>
      <c r="J6" s="18"/>
      <c r="K6" s="102"/>
      <c r="L6" s="102"/>
    </row>
    <row r="7" spans="1:13" ht="30" customHeight="1" x14ac:dyDescent="0.25">
      <c r="A7" s="5">
        <v>3</v>
      </c>
      <c r="B7" s="37" t="s">
        <v>3</v>
      </c>
      <c r="C7" s="105" t="s">
        <v>68</v>
      </c>
      <c r="D7" s="6">
        <v>26</v>
      </c>
      <c r="E7" s="23">
        <v>0</v>
      </c>
      <c r="F7" s="7">
        <f>D7*E7</f>
        <v>0</v>
      </c>
      <c r="G7" s="21">
        <f>G5</f>
        <v>60</v>
      </c>
      <c r="H7" s="4">
        <f t="shared" ref="H7:H8" si="0">F7*G7</f>
        <v>0</v>
      </c>
      <c r="I7" s="15">
        <f t="shared" ref="I7:I8" si="1">H7*1.2</f>
        <v>0</v>
      </c>
      <c r="J7" s="18"/>
      <c r="K7" s="102"/>
      <c r="L7" s="102"/>
    </row>
    <row r="8" spans="1:13" ht="30" customHeight="1" thickBot="1" x14ac:dyDescent="0.3">
      <c r="A8" s="8">
        <v>4</v>
      </c>
      <c r="B8" s="37" t="s">
        <v>4</v>
      </c>
      <c r="C8" s="104" t="s">
        <v>69</v>
      </c>
      <c r="D8" s="9">
        <v>2</v>
      </c>
      <c r="E8" s="24">
        <v>0</v>
      </c>
      <c r="F8" s="7">
        <f>D8*E8</f>
        <v>0</v>
      </c>
      <c r="G8" s="21">
        <f>G5</f>
        <v>60</v>
      </c>
      <c r="H8" s="4">
        <f t="shared" si="0"/>
        <v>0</v>
      </c>
      <c r="I8" s="15">
        <f t="shared" si="1"/>
        <v>0</v>
      </c>
      <c r="J8" s="18"/>
      <c r="K8" s="102"/>
      <c r="L8" s="102"/>
    </row>
    <row r="9" spans="1:13" s="10" customFormat="1" ht="50.1" customHeight="1" thickBot="1" x14ac:dyDescent="0.3">
      <c r="A9" s="56"/>
      <c r="B9" s="57" t="s">
        <v>5</v>
      </c>
      <c r="C9" s="57"/>
      <c r="D9" s="57">
        <f>SUM(D5:D8)</f>
        <v>34</v>
      </c>
      <c r="E9" s="58" t="s">
        <v>6</v>
      </c>
      <c r="F9" s="58">
        <f>SUM(F5:F8)</f>
        <v>0</v>
      </c>
      <c r="G9" s="57" t="s">
        <v>6</v>
      </c>
      <c r="H9" s="58">
        <f>SUM(H5:H8)</f>
        <v>0</v>
      </c>
      <c r="I9" s="59">
        <f>SUM(I5:I8)</f>
        <v>0</v>
      </c>
      <c r="J9" s="32"/>
      <c r="K9" s="102"/>
      <c r="L9" s="102"/>
    </row>
    <row r="10" spans="1:13" s="10" customFormat="1" ht="20.100000000000001" customHeight="1" thickBot="1" x14ac:dyDescent="0.3">
      <c r="A10" s="123" t="s">
        <v>67</v>
      </c>
      <c r="B10" s="124"/>
      <c r="C10" s="124"/>
      <c r="D10" s="124"/>
      <c r="E10" s="124"/>
      <c r="F10" s="124"/>
      <c r="G10" s="124"/>
      <c r="H10" s="124"/>
      <c r="I10" s="125"/>
      <c r="J10" s="32"/>
      <c r="K10" s="102"/>
      <c r="L10" s="102"/>
    </row>
    <row r="11" spans="1:13" s="10" customFormat="1" ht="20.100000000000001" customHeight="1" thickBot="1" x14ac:dyDescent="0.3">
      <c r="A11" s="60"/>
      <c r="B11" s="61"/>
      <c r="C11" s="61"/>
      <c r="D11" s="61"/>
      <c r="E11" s="62"/>
      <c r="F11" s="62"/>
      <c r="G11" s="61"/>
      <c r="H11" s="62"/>
      <c r="I11" s="63"/>
      <c r="J11" s="32"/>
      <c r="K11" s="101"/>
      <c r="L11" s="101"/>
    </row>
    <row r="12" spans="1:13" ht="62.1" customHeight="1" thickBot="1" x14ac:dyDescent="0.3">
      <c r="A12" s="42" t="s">
        <v>0</v>
      </c>
      <c r="B12" s="43" t="s">
        <v>43</v>
      </c>
      <c r="C12" s="43" t="s">
        <v>41</v>
      </c>
      <c r="D12" s="43" t="s">
        <v>54</v>
      </c>
      <c r="E12" s="43" t="s">
        <v>49</v>
      </c>
      <c r="F12" s="43" t="s">
        <v>47</v>
      </c>
      <c r="G12" s="43" t="s">
        <v>55</v>
      </c>
      <c r="H12" s="43" t="s">
        <v>62</v>
      </c>
      <c r="I12" s="69" t="s">
        <v>63</v>
      </c>
      <c r="J12" s="33"/>
      <c r="K12" s="102"/>
      <c r="L12" s="102"/>
      <c r="M12" s="111"/>
    </row>
    <row r="13" spans="1:13" ht="30" customHeight="1" x14ac:dyDescent="0.25">
      <c r="A13" s="2">
        <v>1</v>
      </c>
      <c r="B13" s="35" t="s">
        <v>58</v>
      </c>
      <c r="C13" s="36" t="s">
        <v>33</v>
      </c>
      <c r="D13" s="25">
        <v>0</v>
      </c>
      <c r="E13" s="25">
        <v>0</v>
      </c>
      <c r="F13" s="27">
        <v>20000</v>
      </c>
      <c r="G13" s="27">
        <v>2000</v>
      </c>
      <c r="H13" s="4">
        <f>((D13*F13)+(E13*G13))*G5</f>
        <v>0</v>
      </c>
      <c r="I13" s="16">
        <f t="shared" ref="I13:I16" si="2">H13*1.2</f>
        <v>0</v>
      </c>
      <c r="J13" s="34"/>
      <c r="K13" s="19"/>
    </row>
    <row r="14" spans="1:13" ht="30" customHeight="1" x14ac:dyDescent="0.25">
      <c r="A14" s="2">
        <v>2</v>
      </c>
      <c r="B14" s="35" t="s">
        <v>59</v>
      </c>
      <c r="C14" s="36" t="s">
        <v>33</v>
      </c>
      <c r="D14" s="25">
        <v>0</v>
      </c>
      <c r="E14" s="25">
        <v>0</v>
      </c>
      <c r="F14" s="27">
        <v>30000</v>
      </c>
      <c r="G14" s="27">
        <v>2000</v>
      </c>
      <c r="H14" s="4">
        <f>((D14*F14)+(E14*G14))*G6</f>
        <v>0</v>
      </c>
      <c r="I14" s="17">
        <f t="shared" si="2"/>
        <v>0</v>
      </c>
      <c r="J14" s="34"/>
      <c r="K14" s="19"/>
    </row>
    <row r="15" spans="1:13" ht="30" customHeight="1" x14ac:dyDescent="0.25">
      <c r="A15" s="5">
        <v>3</v>
      </c>
      <c r="B15" s="37" t="s">
        <v>7</v>
      </c>
      <c r="C15" s="38" t="s">
        <v>33</v>
      </c>
      <c r="D15" s="25">
        <v>0</v>
      </c>
      <c r="E15" s="26">
        <v>0</v>
      </c>
      <c r="F15" s="28">
        <v>75000</v>
      </c>
      <c r="G15" s="28">
        <v>2000</v>
      </c>
      <c r="H15" s="4">
        <f>((D15*F15)+(E15*G15))*G7</f>
        <v>0</v>
      </c>
      <c r="I15" s="17">
        <f t="shared" si="2"/>
        <v>0</v>
      </c>
      <c r="J15" s="34"/>
      <c r="K15" s="19"/>
    </row>
    <row r="16" spans="1:13" ht="30" customHeight="1" thickBot="1" x14ac:dyDescent="0.3">
      <c r="A16" s="12">
        <v>4</v>
      </c>
      <c r="B16" s="37" t="s">
        <v>8</v>
      </c>
      <c r="C16" s="36" t="s">
        <v>33</v>
      </c>
      <c r="D16" s="25">
        <v>0</v>
      </c>
      <c r="E16" s="13" t="s">
        <v>6</v>
      </c>
      <c r="F16" s="29">
        <v>50000</v>
      </c>
      <c r="G16" s="28" t="s">
        <v>6</v>
      </c>
      <c r="H16" s="4">
        <f>(D16*F16)*G8</f>
        <v>0</v>
      </c>
      <c r="I16" s="17">
        <f t="shared" si="2"/>
        <v>0</v>
      </c>
      <c r="J16" s="11"/>
    </row>
    <row r="17" spans="1:12" ht="50.1" customHeight="1" thickBot="1" x14ac:dyDescent="0.3">
      <c r="A17" s="52"/>
      <c r="B17" s="53" t="s">
        <v>9</v>
      </c>
      <c r="C17" s="53"/>
      <c r="D17" s="53" t="s">
        <v>6</v>
      </c>
      <c r="E17" s="54" t="s">
        <v>6</v>
      </c>
      <c r="F17" s="55">
        <f>SUM(F13:F16)</f>
        <v>175000</v>
      </c>
      <c r="G17" s="55">
        <f>SUM(G13:G16)</f>
        <v>6000</v>
      </c>
      <c r="H17" s="54">
        <f>SUM(H13:H16)</f>
        <v>0</v>
      </c>
      <c r="I17" s="30">
        <f>SUM(I13:I16)</f>
        <v>0</v>
      </c>
      <c r="J17" s="14"/>
    </row>
    <row r="18" spans="1:12" ht="20.100000000000001" customHeight="1" thickBot="1" x14ac:dyDescent="0.3">
      <c r="A18" s="60"/>
      <c r="B18" s="61"/>
      <c r="C18" s="61"/>
      <c r="D18" s="61"/>
      <c r="E18" s="62"/>
      <c r="F18" s="64"/>
      <c r="G18" s="64"/>
      <c r="H18" s="62"/>
      <c r="I18" s="63"/>
      <c r="J18" s="14"/>
    </row>
    <row r="19" spans="1:12" ht="62.1" customHeight="1" thickBot="1" x14ac:dyDescent="0.3">
      <c r="A19" s="42" t="s">
        <v>0</v>
      </c>
      <c r="B19" s="43" t="s">
        <v>42</v>
      </c>
      <c r="C19" s="43" t="s">
        <v>44</v>
      </c>
      <c r="D19" s="43" t="s">
        <v>36</v>
      </c>
      <c r="E19" s="43" t="s">
        <v>37</v>
      </c>
      <c r="F19" s="43" t="s">
        <v>47</v>
      </c>
      <c r="G19" s="43" t="s">
        <v>55</v>
      </c>
      <c r="H19" s="43" t="s">
        <v>62</v>
      </c>
      <c r="I19" s="69" t="s">
        <v>63</v>
      </c>
      <c r="J19" s="33"/>
      <c r="K19" s="102"/>
      <c r="L19" s="102"/>
    </row>
    <row r="20" spans="1:12" ht="30" customHeight="1" x14ac:dyDescent="0.25">
      <c r="A20" s="2">
        <v>1</v>
      </c>
      <c r="B20" s="35" t="s">
        <v>58</v>
      </c>
      <c r="C20" s="106" t="s">
        <v>45</v>
      </c>
      <c r="D20" s="103">
        <f t="shared" ref="D20:E22" si="3">D13*1.8</f>
        <v>0</v>
      </c>
      <c r="E20" s="103">
        <f t="shared" si="3"/>
        <v>0</v>
      </c>
      <c r="F20" s="27">
        <v>15000</v>
      </c>
      <c r="G20" s="27">
        <v>4000</v>
      </c>
      <c r="H20" s="4">
        <f>((D20*F20)+(E20*G20))*G5</f>
        <v>0</v>
      </c>
      <c r="I20" s="16">
        <f t="shared" ref="I20:I23" si="4">H20*1.2</f>
        <v>0</v>
      </c>
      <c r="J20" s="34"/>
      <c r="K20" s="19"/>
    </row>
    <row r="21" spans="1:12" ht="30" customHeight="1" x14ac:dyDescent="0.25">
      <c r="A21" s="2">
        <v>2</v>
      </c>
      <c r="B21" s="35" t="s">
        <v>59</v>
      </c>
      <c r="C21" s="106" t="s">
        <v>45</v>
      </c>
      <c r="D21" s="103">
        <f t="shared" si="3"/>
        <v>0</v>
      </c>
      <c r="E21" s="103">
        <f t="shared" si="3"/>
        <v>0</v>
      </c>
      <c r="F21" s="27">
        <v>5000</v>
      </c>
      <c r="G21" s="27">
        <v>1000</v>
      </c>
      <c r="H21" s="4">
        <f>((D21*F21)+(E21*G21))*G6</f>
        <v>0</v>
      </c>
      <c r="I21" s="15">
        <f t="shared" si="4"/>
        <v>0</v>
      </c>
      <c r="J21" s="34"/>
      <c r="K21" s="19"/>
    </row>
    <row r="22" spans="1:12" ht="30" customHeight="1" x14ac:dyDescent="0.25">
      <c r="A22" s="5">
        <v>3</v>
      </c>
      <c r="B22" s="37" t="s">
        <v>7</v>
      </c>
      <c r="C22" s="106" t="s">
        <v>45</v>
      </c>
      <c r="D22" s="103">
        <f t="shared" si="3"/>
        <v>0</v>
      </c>
      <c r="E22" s="103">
        <f t="shared" si="3"/>
        <v>0</v>
      </c>
      <c r="F22" s="28">
        <v>20000</v>
      </c>
      <c r="G22" s="28">
        <v>4000</v>
      </c>
      <c r="H22" s="4">
        <f>((D22*F22)+(E22*G22))*G7</f>
        <v>0</v>
      </c>
      <c r="I22" s="17">
        <f t="shared" si="4"/>
        <v>0</v>
      </c>
      <c r="J22" s="34"/>
      <c r="K22" s="19"/>
    </row>
    <row r="23" spans="1:12" ht="30" customHeight="1" thickBot="1" x14ac:dyDescent="0.3">
      <c r="A23" s="12">
        <v>4</v>
      </c>
      <c r="B23" s="37" t="s">
        <v>8</v>
      </c>
      <c r="C23" s="106" t="s">
        <v>45</v>
      </c>
      <c r="D23" s="103">
        <f>D16*1.8</f>
        <v>0</v>
      </c>
      <c r="E23" s="13" t="s">
        <v>6</v>
      </c>
      <c r="F23" s="29">
        <v>1000</v>
      </c>
      <c r="G23" s="28" t="s">
        <v>6</v>
      </c>
      <c r="H23" s="4">
        <f>(D23*F23)*G8</f>
        <v>0</v>
      </c>
      <c r="I23" s="17">
        <f t="shared" si="4"/>
        <v>0</v>
      </c>
      <c r="J23" s="11"/>
    </row>
    <row r="24" spans="1:12" ht="50.1" customHeight="1" thickBot="1" x14ac:dyDescent="0.3">
      <c r="A24" s="52"/>
      <c r="B24" s="53" t="s">
        <v>9</v>
      </c>
      <c r="C24" s="53"/>
      <c r="D24" s="53" t="s">
        <v>6</v>
      </c>
      <c r="E24" s="54" t="s">
        <v>6</v>
      </c>
      <c r="F24" s="55">
        <f>SUM(F20:F23)</f>
        <v>41000</v>
      </c>
      <c r="G24" s="55">
        <f>SUM(G20:G23)</f>
        <v>9000</v>
      </c>
      <c r="H24" s="54">
        <f>SUM(H20:H23)</f>
        <v>0</v>
      </c>
      <c r="I24" s="30">
        <f>SUM(I20:I23)</f>
        <v>0</v>
      </c>
      <c r="J24" s="14"/>
    </row>
    <row r="25" spans="1:12" ht="20.100000000000001" customHeight="1" thickBot="1" x14ac:dyDescent="0.3">
      <c r="A25" s="60"/>
      <c r="B25" s="61"/>
      <c r="C25" s="61"/>
      <c r="D25" s="61"/>
      <c r="E25" s="62"/>
      <c r="F25" s="64"/>
      <c r="G25" s="64"/>
      <c r="H25" s="62"/>
      <c r="I25" s="63"/>
      <c r="J25" s="14"/>
    </row>
    <row r="26" spans="1:12" ht="62.1" customHeight="1" thickBot="1" x14ac:dyDescent="0.3">
      <c r="A26" s="44" t="s">
        <v>1</v>
      </c>
      <c r="B26" s="45" t="s">
        <v>38</v>
      </c>
      <c r="C26" s="45" t="s">
        <v>19</v>
      </c>
      <c r="D26" s="45" t="s">
        <v>2</v>
      </c>
      <c r="E26" s="45" t="s">
        <v>13</v>
      </c>
      <c r="F26" s="45" t="s">
        <v>14</v>
      </c>
      <c r="G26" s="45" t="s">
        <v>6</v>
      </c>
      <c r="H26" s="45" t="s">
        <v>15</v>
      </c>
      <c r="I26" s="46" t="s">
        <v>64</v>
      </c>
      <c r="J26" s="18"/>
      <c r="K26" s="19"/>
    </row>
    <row r="27" spans="1:12" ht="45" x14ac:dyDescent="0.25">
      <c r="A27" s="2">
        <v>1</v>
      </c>
      <c r="B27" s="71" t="s">
        <v>72</v>
      </c>
      <c r="C27" s="72" t="s">
        <v>11</v>
      </c>
      <c r="D27" s="3">
        <v>1</v>
      </c>
      <c r="E27" s="22">
        <v>0</v>
      </c>
      <c r="F27" s="4">
        <f>D27*E27</f>
        <v>0</v>
      </c>
      <c r="G27" s="20" t="s">
        <v>6</v>
      </c>
      <c r="H27" s="4">
        <f>F27</f>
        <v>0</v>
      </c>
      <c r="I27" s="15">
        <f>H27*1.2</f>
        <v>0</v>
      </c>
      <c r="J27" s="18"/>
      <c r="K27" s="70"/>
      <c r="L27" s="70"/>
    </row>
    <row r="28" spans="1:12" ht="30" customHeight="1" x14ac:dyDescent="0.25">
      <c r="A28" s="5">
        <v>2</v>
      </c>
      <c r="B28" s="79" t="s">
        <v>73</v>
      </c>
      <c r="C28" s="72" t="s">
        <v>39</v>
      </c>
      <c r="D28" s="6">
        <v>5</v>
      </c>
      <c r="E28" s="23">
        <v>0</v>
      </c>
      <c r="F28" s="7">
        <f>D28*E28</f>
        <v>0</v>
      </c>
      <c r="G28" s="21" t="s">
        <v>6</v>
      </c>
      <c r="H28" s="4">
        <f t="shared" ref="H28:H29" si="5">F28</f>
        <v>0</v>
      </c>
      <c r="I28" s="15">
        <f t="shared" ref="I28:I29" si="6">H28*1.2</f>
        <v>0</v>
      </c>
      <c r="J28" s="18"/>
      <c r="K28" s="70"/>
      <c r="L28" s="70"/>
    </row>
    <row r="29" spans="1:12" ht="30" customHeight="1" x14ac:dyDescent="0.25">
      <c r="A29" s="8">
        <v>3</v>
      </c>
      <c r="B29" s="80" t="s">
        <v>22</v>
      </c>
      <c r="C29" s="72" t="s">
        <v>12</v>
      </c>
      <c r="D29" s="9">
        <f>G5</f>
        <v>60</v>
      </c>
      <c r="E29" s="24">
        <v>0</v>
      </c>
      <c r="F29" s="7">
        <f>D29*E29</f>
        <v>0</v>
      </c>
      <c r="G29" s="21" t="s">
        <v>6</v>
      </c>
      <c r="H29" s="4">
        <f t="shared" si="5"/>
        <v>0</v>
      </c>
      <c r="I29" s="15">
        <f t="shared" si="6"/>
        <v>0</v>
      </c>
      <c r="J29" s="18"/>
      <c r="K29" s="70"/>
      <c r="L29" s="70"/>
    </row>
    <row r="30" spans="1:12" ht="20.100000000000001" customHeight="1" thickBot="1" x14ac:dyDescent="0.3">
      <c r="A30" s="31"/>
      <c r="B30" s="126" t="s">
        <v>75</v>
      </c>
      <c r="C30" s="127"/>
      <c r="D30" s="127"/>
      <c r="E30" s="127"/>
      <c r="F30" s="128" t="s">
        <v>20</v>
      </c>
      <c r="G30" s="129"/>
      <c r="H30" s="129"/>
      <c r="I30" s="130"/>
    </row>
    <row r="31" spans="1:12" s="10" customFormat="1" ht="50.1" customHeight="1" thickBot="1" x14ac:dyDescent="0.3">
      <c r="A31" s="48"/>
      <c r="B31" s="49" t="s">
        <v>16</v>
      </c>
      <c r="C31" s="49"/>
      <c r="D31" s="49" t="s">
        <v>6</v>
      </c>
      <c r="E31" s="50" t="s">
        <v>6</v>
      </c>
      <c r="F31" s="50">
        <f>SUM(F27:F29)</f>
        <v>0</v>
      </c>
      <c r="G31" s="49" t="s">
        <v>6</v>
      </c>
      <c r="H31" s="50">
        <f>SUM(H27:H29)</f>
        <v>0</v>
      </c>
      <c r="I31" s="51">
        <f>SUM(I27:I29)</f>
        <v>0</v>
      </c>
      <c r="J31" s="32"/>
      <c r="K31" s="70"/>
      <c r="L31" s="70"/>
    </row>
    <row r="32" spans="1:12" ht="20.100000000000001" customHeight="1" thickBot="1" x14ac:dyDescent="0.3">
      <c r="A32" s="65"/>
      <c r="B32" s="66"/>
      <c r="C32" s="66"/>
      <c r="D32" s="66"/>
      <c r="E32" s="66"/>
      <c r="F32" s="67"/>
      <c r="G32" s="66"/>
      <c r="H32" s="66"/>
      <c r="I32" s="68"/>
    </row>
    <row r="33" spans="1:9" ht="50.1" customHeight="1" thickBot="1" x14ac:dyDescent="0.3">
      <c r="A33" s="113" t="s">
        <v>65</v>
      </c>
      <c r="B33" s="114"/>
      <c r="C33" s="114"/>
      <c r="D33" s="114"/>
      <c r="E33" s="114"/>
      <c r="F33" s="114"/>
      <c r="G33" s="114"/>
      <c r="H33" s="115"/>
      <c r="I33" s="47">
        <f>SUM(H9+H17+H24+H31)</f>
        <v>0</v>
      </c>
    </row>
    <row r="34" spans="1:9" ht="50.1" customHeight="1" thickBot="1" x14ac:dyDescent="0.3">
      <c r="A34" s="113" t="s">
        <v>66</v>
      </c>
      <c r="B34" s="114"/>
      <c r="C34" s="114"/>
      <c r="D34" s="114"/>
      <c r="E34" s="114"/>
      <c r="F34" s="114"/>
      <c r="G34" s="114"/>
      <c r="H34" s="115"/>
      <c r="I34" s="47">
        <f>I33*1.2</f>
        <v>0</v>
      </c>
    </row>
    <row r="35" spans="1:9" ht="185.25" customHeight="1" x14ac:dyDescent="0.25">
      <c r="A35" s="116" t="s">
        <v>74</v>
      </c>
      <c r="B35" s="116"/>
      <c r="C35" s="116"/>
      <c r="D35" s="116"/>
      <c r="E35" s="116"/>
      <c r="F35" s="116"/>
      <c r="G35" s="116"/>
      <c r="H35" s="116"/>
      <c r="I35" s="116"/>
    </row>
    <row r="36" spans="1:9" x14ac:dyDescent="0.25">
      <c r="B36" s="19"/>
      <c r="C36" s="77"/>
      <c r="D36" s="77"/>
      <c r="E36" s="77"/>
      <c r="F36" s="77"/>
      <c r="G36" s="19"/>
    </row>
    <row r="37" spans="1:9" ht="15" customHeight="1" x14ac:dyDescent="0.25">
      <c r="A37" s="73"/>
      <c r="B37" s="73"/>
      <c r="C37" s="78"/>
      <c r="D37" s="75"/>
      <c r="E37" s="75"/>
      <c r="F37" s="75"/>
      <c r="G37" s="19"/>
    </row>
    <row r="38" spans="1:9" ht="15" customHeight="1" x14ac:dyDescent="0.25">
      <c r="A38" s="73"/>
      <c r="B38" s="73"/>
      <c r="C38" s="78"/>
      <c r="D38" s="76"/>
      <c r="E38" s="76"/>
      <c r="F38" s="76"/>
      <c r="G38" s="19"/>
    </row>
    <row r="39" spans="1:9" ht="15" customHeight="1" x14ac:dyDescent="0.25">
      <c r="A39" s="73"/>
      <c r="B39" s="73"/>
      <c r="C39" s="78"/>
      <c r="D39" s="74"/>
      <c r="E39" s="74"/>
      <c r="F39" s="74"/>
      <c r="G39" s="19"/>
    </row>
    <row r="40" spans="1:9" ht="15" customHeight="1" x14ac:dyDescent="0.25">
      <c r="A40" s="73"/>
      <c r="B40" s="73"/>
      <c r="C40" s="78"/>
      <c r="D40" s="74"/>
      <c r="E40" s="74"/>
      <c r="F40" s="74"/>
      <c r="G40" s="19"/>
    </row>
    <row r="41" spans="1:9" ht="15" customHeight="1" x14ac:dyDescent="0.25">
      <c r="A41" s="73"/>
      <c r="B41" s="73"/>
      <c r="C41" s="78"/>
      <c r="D41" s="75"/>
      <c r="E41" s="75"/>
      <c r="F41" s="75"/>
      <c r="G41" s="19"/>
    </row>
  </sheetData>
  <mergeCells count="9">
    <mergeCell ref="A33:H33"/>
    <mergeCell ref="A34:H34"/>
    <mergeCell ref="A35:I35"/>
    <mergeCell ref="A1:I1"/>
    <mergeCell ref="A3:B3"/>
    <mergeCell ref="C3:I3"/>
    <mergeCell ref="A10:I10"/>
    <mergeCell ref="B30:E30"/>
    <mergeCell ref="F30:I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r:id="rId1"/>
  <headerFooter>
    <oddHeader>&amp;L&amp;14Príloha č. C.2&amp;C&amp;"-,Tučné"&amp;20&amp;A</oddHeader>
    <oddFooter>&amp;C&amp;F</oddFooter>
  </headerFooter>
  <rowBreaks count="1" manualBreakCount="1">
    <brk id="11" max="16383" man="1"/>
  </rowBreaks>
  <ignoredErrors>
    <ignoredError sqref="G6:G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4DF69-AE48-49BB-9544-0E4DD5721E84}">
  <sheetPr>
    <pageSetUpPr fitToPage="1"/>
  </sheetPr>
  <dimension ref="A1:H17"/>
  <sheetViews>
    <sheetView zoomScale="130" zoomScaleNormal="130" workbookViewId="0"/>
  </sheetViews>
  <sheetFormatPr defaultRowHeight="15" x14ac:dyDescent="0.25"/>
  <cols>
    <col min="1" max="1" width="26.7109375" customWidth="1"/>
    <col min="2" max="3" width="15.7109375" customWidth="1"/>
  </cols>
  <sheetData>
    <row r="1" spans="1:3" ht="21" x14ac:dyDescent="0.35">
      <c r="A1" s="81" t="s">
        <v>28</v>
      </c>
    </row>
    <row r="2" spans="1:3" ht="15.75" thickBot="1" x14ac:dyDescent="0.3"/>
    <row r="3" spans="1:3" ht="19.5" thickBot="1" x14ac:dyDescent="0.35">
      <c r="A3" s="100" t="s">
        <v>35</v>
      </c>
      <c r="B3" s="99" t="s">
        <v>23</v>
      </c>
      <c r="C3" s="98" t="s">
        <v>29</v>
      </c>
    </row>
    <row r="4" spans="1:3" ht="18.75" x14ac:dyDescent="0.3">
      <c r="A4" s="85" t="s">
        <v>24</v>
      </c>
      <c r="B4" s="87">
        <v>41653</v>
      </c>
      <c r="C4" s="82">
        <v>8220</v>
      </c>
    </row>
    <row r="5" spans="1:3" ht="18.75" x14ac:dyDescent="0.3">
      <c r="A5" s="86" t="s">
        <v>25</v>
      </c>
      <c r="B5" s="88">
        <v>20730</v>
      </c>
      <c r="C5" s="83">
        <v>4924</v>
      </c>
    </row>
    <row r="6" spans="1:3" ht="18.75" x14ac:dyDescent="0.3">
      <c r="A6" s="86" t="s">
        <v>30</v>
      </c>
      <c r="B6" s="88">
        <v>25888</v>
      </c>
      <c r="C6" s="84" t="s">
        <v>26</v>
      </c>
    </row>
    <row r="7" spans="1:3" ht="19.5" thickBot="1" x14ac:dyDescent="0.35">
      <c r="A7" s="89" t="s">
        <v>31</v>
      </c>
      <c r="B7" s="90">
        <v>126822</v>
      </c>
      <c r="C7" s="91">
        <v>1377</v>
      </c>
    </row>
    <row r="8" spans="1:3" ht="19.5" thickBot="1" x14ac:dyDescent="0.35">
      <c r="A8" s="92" t="s">
        <v>27</v>
      </c>
      <c r="B8" s="93">
        <v>215093</v>
      </c>
      <c r="C8" s="94">
        <v>14521</v>
      </c>
    </row>
    <row r="10" spans="1:3" ht="18.75" x14ac:dyDescent="0.3">
      <c r="A10" s="95"/>
      <c r="B10" s="97" t="s">
        <v>23</v>
      </c>
      <c r="C10" s="97" t="s">
        <v>29</v>
      </c>
    </row>
    <row r="11" spans="1:3" ht="18.75" x14ac:dyDescent="0.3">
      <c r="A11" s="95" t="s">
        <v>32</v>
      </c>
      <c r="B11" s="96">
        <f>B4</f>
        <v>41653</v>
      </c>
      <c r="C11" s="96">
        <f>C4</f>
        <v>8220</v>
      </c>
    </row>
    <row r="12" spans="1:3" ht="18.75" x14ac:dyDescent="0.3">
      <c r="A12" s="95" t="s">
        <v>33</v>
      </c>
      <c r="B12" s="96">
        <f>SUM(B5:B7)</f>
        <v>173440</v>
      </c>
      <c r="C12" s="96">
        <f>SUM(C5:C7)</f>
        <v>6301</v>
      </c>
    </row>
    <row r="13" spans="1:3" ht="18.75" x14ac:dyDescent="0.3">
      <c r="A13" s="95"/>
      <c r="B13" s="96"/>
      <c r="C13" s="96"/>
    </row>
    <row r="15" spans="1:3" x14ac:dyDescent="0.25">
      <c r="A15" t="s">
        <v>48</v>
      </c>
    </row>
    <row r="16" spans="1:3" x14ac:dyDescent="0.25">
      <c r="A16" t="s">
        <v>34</v>
      </c>
    </row>
    <row r="17" spans="1:8" x14ac:dyDescent="0.25">
      <c r="A17" s="108" t="s">
        <v>40</v>
      </c>
      <c r="B17" s="107"/>
      <c r="C17" s="107"/>
      <c r="D17" s="107"/>
      <c r="E17" s="107"/>
      <c r="F17" s="107"/>
      <c r="G17" s="107"/>
      <c r="H17" s="107"/>
    </row>
  </sheetData>
  <pageMargins left="0.7" right="0.7" top="0.75" bottom="0.75" header="0.3" footer="0.3"/>
  <pageSetup paperSize="9" scale="92" orientation="portrait" r:id="rId1"/>
  <ignoredErrors>
    <ignoredError sqref="B12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C8844FC28BFA44BE2758AC7C0BD8E7" ma:contentTypeVersion="10" ma:contentTypeDescription="Ein neues Dokument erstellen." ma:contentTypeScope="" ma:versionID="da134d3d03b6e6abc7840499f982665c">
  <xsd:schema xmlns:xsd="http://www.w3.org/2001/XMLSchema" xmlns:xs="http://www.w3.org/2001/XMLSchema" xmlns:p="http://schemas.microsoft.com/office/2006/metadata/properties" xmlns:ns3="2af28bef-b78e-4b60-b9de-75fa6948a04b" targetNamespace="http://schemas.microsoft.com/office/2006/metadata/properties" ma:root="true" ma:fieldsID="3792edfa66ef840e0264a0727c02fdc4" ns3:_="">
    <xsd:import namespace="2af28bef-b78e-4b60-b9de-75fa6948a0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f28bef-b78e-4b60-b9de-75fa6948a0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A13A34-BCE0-4EA4-B6D7-7C0770CACAF2}">
  <ds:schemaRefs>
    <ds:schemaRef ds:uri="http://purl.org/dc/elements/1.1/"/>
    <ds:schemaRef ds:uri="http://schemas.microsoft.com/office/2006/documentManagement/types"/>
    <ds:schemaRef ds:uri="2af28bef-b78e-4b60-b9de-75fa6948a04b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692D4A2-EE6B-4DA7-B4CA-981AA60D88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FF8DB1E-C36B-486D-B6C1-D894E5CBF5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f28bef-b78e-4b60-b9de-75fa6948a0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Ponuka uchádzača - 60 mesiacov</vt:lpstr>
      <vt:lpstr>Prepočet pomernej ceny</vt:lpstr>
      <vt:lpstr>'Ponuka uchádzača - 60 mesiacov'!Oblasť_tlače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2022-01-26T08:28:34Z</cp:lastPrinted>
  <dcterms:created xsi:type="dcterms:W3CDTF">2020-10-23T06:50:26Z</dcterms:created>
  <dcterms:modified xsi:type="dcterms:W3CDTF">2022-01-26T15:51:14Z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0x010100AAC8844FC28BFA44BE2758AC7C0BD8E7</vt:lpwstr>
  </property>
</Properties>
</file>