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Súťažné podklady\"/>
    </mc:Choice>
  </mc:AlternateContent>
  <bookViews>
    <workbookView xWindow="0" yWindow="0" windowWidth="28800" windowHeight="118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ponuka'!$A$1:$O$84</definedName>
  </definedNames>
  <calcPr calcId="152511"/>
</workbook>
</file>

<file path=xl/calcChain.xml><?xml version="1.0" encoding="utf-8"?>
<calcChain xmlns="http://schemas.openxmlformats.org/spreadsheetml/2006/main">
  <c r="G12" i="1" l="1"/>
  <c r="G13" i="1"/>
  <c r="G14" i="1"/>
  <c r="G20" i="1" l="1"/>
  <c r="G21" i="1"/>
  <c r="O20" i="1" l="1"/>
  <c r="O21" i="1"/>
  <c r="L69" i="1" l="1"/>
  <c r="G17" i="1"/>
  <c r="O17" i="1" s="1"/>
  <c r="G16" i="1"/>
  <c r="O16" i="1" s="1"/>
  <c r="G15" i="1" l="1"/>
  <c r="O15" i="1" s="1"/>
  <c r="O14" i="1"/>
  <c r="O13" i="1"/>
  <c r="G18" i="1"/>
  <c r="O18" i="1" s="1"/>
  <c r="G56" i="1"/>
  <c r="O56" i="1" s="1"/>
  <c r="G55" i="1"/>
  <c r="O55" i="1" s="1"/>
  <c r="O12" i="1" l="1"/>
  <c r="P69" i="1" l="1"/>
  <c r="G37" i="1" l="1"/>
  <c r="O37" i="1" s="1"/>
  <c r="G36" i="1"/>
  <c r="O36" i="1" s="1"/>
  <c r="G44" i="1"/>
  <c r="O44" i="1" s="1"/>
  <c r="G43" i="1"/>
  <c r="O43" i="1" s="1"/>
  <c r="G46" i="1"/>
  <c r="O46" i="1" s="1"/>
  <c r="G45" i="1"/>
  <c r="O45" i="1" s="1"/>
  <c r="G52" i="1"/>
  <c r="O52" i="1" s="1"/>
  <c r="G51" i="1"/>
  <c r="O51" i="1" s="1"/>
  <c r="G38" i="1" l="1"/>
  <c r="O38" i="1" s="1"/>
  <c r="G23" i="1" l="1"/>
  <c r="O23" i="1" s="1"/>
  <c r="G27" i="1"/>
  <c r="O27" i="1" s="1"/>
  <c r="G66" i="1"/>
  <c r="O66" i="1" s="1"/>
  <c r="G64" i="1"/>
  <c r="O64" i="1" s="1"/>
  <c r="G62" i="1"/>
  <c r="O62" i="1" s="1"/>
  <c r="G60" i="1"/>
  <c r="O60" i="1" s="1"/>
  <c r="G58" i="1"/>
  <c r="O58" i="1" s="1"/>
  <c r="G54" i="1"/>
  <c r="O54" i="1" s="1"/>
  <c r="G50" i="1"/>
  <c r="O50" i="1" s="1"/>
  <c r="G48" i="1" l="1"/>
  <c r="O48" i="1" s="1"/>
  <c r="G42" i="1"/>
  <c r="O42" i="1" s="1"/>
  <c r="G40" i="1"/>
  <c r="O40" i="1" s="1"/>
  <c r="G35" i="1"/>
  <c r="O35" i="1" s="1"/>
  <c r="G33" i="1"/>
  <c r="O33" i="1" s="1"/>
  <c r="G31" i="1"/>
  <c r="O31" i="1" s="1"/>
  <c r="G29" i="1"/>
  <c r="O29" i="1" s="1"/>
  <c r="G25" i="1"/>
  <c r="O25" i="1" s="1"/>
  <c r="G19" i="1"/>
  <c r="G22" i="1"/>
  <c r="O22" i="1" s="1"/>
  <c r="G24" i="1"/>
  <c r="O24" i="1" s="1"/>
  <c r="G26" i="1"/>
  <c r="O26" i="1" s="1"/>
  <c r="G28" i="1"/>
  <c r="O28" i="1" s="1"/>
  <c r="G30" i="1"/>
  <c r="O30" i="1" s="1"/>
  <c r="G32" i="1"/>
  <c r="O32" i="1" s="1"/>
  <c r="G34" i="1"/>
  <c r="O34" i="1" s="1"/>
  <c r="G39" i="1"/>
  <c r="O39" i="1" s="1"/>
  <c r="G41" i="1"/>
  <c r="O41" i="1" s="1"/>
  <c r="G47" i="1"/>
  <c r="O47" i="1" s="1"/>
  <c r="G49" i="1"/>
  <c r="O49" i="1" s="1"/>
  <c r="G53" i="1"/>
  <c r="O53" i="1" s="1"/>
  <c r="G57" i="1"/>
  <c r="O57" i="1" s="1"/>
  <c r="G59" i="1"/>
  <c r="O59" i="1" s="1"/>
  <c r="G61" i="1"/>
  <c r="O61" i="1" s="1"/>
  <c r="G63" i="1"/>
  <c r="O63" i="1" s="1"/>
  <c r="G65" i="1"/>
  <c r="O65" i="1" s="1"/>
  <c r="G67" i="1"/>
  <c r="O67" i="1" s="1"/>
  <c r="O19" i="1" l="1"/>
  <c r="O69" i="1" s="1"/>
  <c r="G68" i="1"/>
  <c r="O71" i="1" l="1"/>
  <c r="O70" i="1" s="1"/>
</calcChain>
</file>

<file path=xl/sharedStrings.xml><?xml version="1.0" encoding="utf-8"?>
<sst xmlns="http://schemas.openxmlformats.org/spreadsheetml/2006/main" count="369" uniqueCount="118">
  <si>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</si>
  <si>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</si>
  <si>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</si>
  <si>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</si>
  <si>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</si>
  <si>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</si>
  <si>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</si>
  <si>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</si>
  <si>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</si>
  <si>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</si>
  <si>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</si>
  <si>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</si>
  <si>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</si>
  <si>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</si>
  <si>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</si>
  <si>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</si>
  <si>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</si>
  <si>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</si>
  <si>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</si>
  <si>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</si>
  <si>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</si>
  <si>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</si>
  <si>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</si>
  <si>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</si>
  <si>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</si>
  <si>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</si>
  <si>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</si>
  <si>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</si>
  <si>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</si>
  <si>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</si>
  <si>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</si>
  <si>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</si>
  <si>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</si>
  <si>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</si>
  <si>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</si>
  <si>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</si>
  <si>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</si>
  <si>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</si>
  <si>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</si>
  <si>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</si>
  <si>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</si>
  <si>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</si>
  <si>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</si>
  <si>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</si>
  <si>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</si>
  <si>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</si>
  <si>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</si>
  <si>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</si>
  <si>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</si>
  <si>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</si>
  <si>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</si>
  <si>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</si>
  <si>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</si>
  <si>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</si>
  <si>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</si>
  <si>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</si>
  <si>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</si>
  <si>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</si>
  <si>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</si>
  <si>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</si>
  <si>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</si>
  <si>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</si>
  <si>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</si>
  <si>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</si>
  <si>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</si>
  <si>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</si>
  <si>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</si>
  <si>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</si>
  <si>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</si>
  <si>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</si>
  <si>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</si>
  <si>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</si>
  <si>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</si>
  <si>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</si>
  <si>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Bystrá</t>
  </si>
  <si>
    <t>1,2,,4d,4a,6,7 - výroba SKM</t>
  </si>
  <si>
    <t>1,2,4d,4a,6,7 - výroba Sort.</t>
  </si>
  <si>
    <t>Lesy SR š.p. organizačná zložka OZ Vihorlat</t>
  </si>
  <si>
    <t>VU+</t>
  </si>
  <si>
    <t>100/1500</t>
  </si>
  <si>
    <t>22A00</t>
  </si>
  <si>
    <t>28B00</t>
  </si>
  <si>
    <t>100/1600</t>
  </si>
  <si>
    <t>150/1500</t>
  </si>
  <si>
    <t>188B0</t>
  </si>
  <si>
    <t>189A0</t>
  </si>
  <si>
    <t>24B0</t>
  </si>
  <si>
    <t>VU-</t>
  </si>
  <si>
    <t>127A0</t>
  </si>
  <si>
    <t>Žarnovčík</t>
  </si>
  <si>
    <t>236B0</t>
  </si>
  <si>
    <t>100/200</t>
  </si>
  <si>
    <t>241A2</t>
  </si>
  <si>
    <t>100/1000</t>
  </si>
  <si>
    <t>70/400</t>
  </si>
  <si>
    <t>322A0</t>
  </si>
  <si>
    <t>326A01</t>
  </si>
  <si>
    <t>229 20</t>
  </si>
  <si>
    <t>241B0</t>
  </si>
  <si>
    <t>247B0</t>
  </si>
  <si>
    <t>18 00</t>
  </si>
  <si>
    <t>19 00</t>
  </si>
  <si>
    <t>143 00</t>
  </si>
  <si>
    <t>149 00</t>
  </si>
  <si>
    <t>150 00</t>
  </si>
  <si>
    <t>167 00</t>
  </si>
  <si>
    <t>200 00</t>
  </si>
  <si>
    <t>221 00</t>
  </si>
  <si>
    <t>29 00</t>
  </si>
  <si>
    <t>109 00</t>
  </si>
  <si>
    <t>113 10</t>
  </si>
  <si>
    <t>132 00</t>
  </si>
  <si>
    <t>242 20</t>
  </si>
  <si>
    <t>250 10</t>
  </si>
  <si>
    <t>327 11</t>
  </si>
  <si>
    <t>329 01</t>
  </si>
  <si>
    <t>338 01</t>
  </si>
  <si>
    <t>Lesnícke služby v ťažbovom procese na OZ Sobrance, VC Sečovce - výzva č.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</si>
</sst>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40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12" fillId="3" borderId="0" xfId="0" applyFont="1" applyFill="1" applyAlignment="1" applyProtection="1">
      <alignment horizontal="center"/>
    </xf>
    <xf numFmtId="0" fontId="17" fillId="3" borderId="0" xfId="0" applyFont="1" applyFill="1" applyAlignment="1" applyProtection="1">
      <alignment horizontal="center"/>
    </xf>
    <xf numFmtId="12" fontId="12" fillId="3" borderId="0" xfId="0" applyNumberFormat="1" applyFont="1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4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0" fillId="3" borderId="40" xfId="0" applyFont="1" applyFill="1" applyBorder="1" applyAlignment="1" applyProtection="1">
      <alignment horizontal="center" vertical="center"/>
    </xf>
    <xf numFmtId="0" fontId="16" fillId="3" borderId="40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tabSelected="1" view="pageBreakPreview" zoomScaleNormal="100" zoomScaleSheetLayoutView="100" workbookViewId="0">
      <selection activeCell="H75" sqref="H75:O75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5" t="s">
        <v>63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5" t="s">
        <v>68</v>
      </c>
      <c r="N1" s="55"/>
      <c r="O1" s="14"/>
    </row>
    <row r="2" spans="1:16" ht="11.25" customHeight="1" x14ac:dyDescent="0.3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5" t="s">
        <v>69</v>
      </c>
      <c r="N2" s="55"/>
      <c r="O2" s="14"/>
    </row>
    <row r="3" spans="1:16" ht="17.399999999999999" x14ac:dyDescent="0.3">
      <c r="A3" s="16" t="s">
        <v>0</v>
      </c>
      <c r="B3" s="63"/>
      <c r="C3" s="57" t="s">
        <v>117</v>
      </c>
      <c r="D3" s="58"/>
      <c r="E3" s="58"/>
      <c r="F3" s="58"/>
      <c r="G3" s="58"/>
      <c r="H3" s="58"/>
      <c r="I3" s="58"/>
      <c r="J3" s="58"/>
      <c r="K3" s="58"/>
      <c r="L3" s="63"/>
      <c r="M3" s="55"/>
      <c r="N3" s="13"/>
      <c r="O3" s="14"/>
    </row>
    <row r="4" spans="1:16" ht="11.4" customHeight="1" x14ac:dyDescent="0.3">
      <c r="A4" s="61"/>
      <c r="B4" s="59"/>
      <c r="C4" s="60"/>
      <c r="D4" s="63"/>
      <c r="E4" s="63"/>
      <c r="F4" s="63"/>
      <c r="G4" s="63"/>
      <c r="H4" s="63"/>
      <c r="I4" s="63"/>
      <c r="J4" s="63"/>
      <c r="K4" s="63"/>
      <c r="L4" s="63"/>
      <c r="M4" s="63"/>
      <c r="N4" s="13"/>
      <c r="O4" s="14"/>
    </row>
    <row r="5" spans="1:16" x14ac:dyDescent="0.3">
      <c r="A5" s="17"/>
      <c r="B5" s="17"/>
      <c r="C5" s="17"/>
      <c r="D5" s="17"/>
      <c r="E5" s="117"/>
      <c r="F5" s="117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118" t="s">
        <v>77</v>
      </c>
      <c r="C6" s="118"/>
      <c r="D6" s="118"/>
      <c r="E6" s="118"/>
      <c r="F6" s="118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64"/>
      <c r="B7" s="119"/>
      <c r="C7" s="119"/>
      <c r="D7" s="119"/>
      <c r="E7" s="119"/>
      <c r="F7" s="119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115" t="s">
        <v>65</v>
      </c>
      <c r="B8" s="116"/>
      <c r="C8" s="56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4" t="s">
        <v>8</v>
      </c>
      <c r="B9" s="120" t="s">
        <v>2</v>
      </c>
      <c r="C9" s="123" t="s">
        <v>53</v>
      </c>
      <c r="D9" s="124"/>
      <c r="E9" s="125" t="s">
        <v>3</v>
      </c>
      <c r="F9" s="126"/>
      <c r="G9" s="127"/>
      <c r="H9" s="106" t="s">
        <v>4</v>
      </c>
      <c r="I9" s="104" t="s">
        <v>5</v>
      </c>
      <c r="J9" s="109" t="s">
        <v>6</v>
      </c>
      <c r="K9" s="112" t="s">
        <v>7</v>
      </c>
      <c r="L9" s="104" t="s">
        <v>54</v>
      </c>
      <c r="M9" s="104" t="s">
        <v>60</v>
      </c>
      <c r="N9" s="92" t="s">
        <v>58</v>
      </c>
      <c r="O9" s="95" t="s">
        <v>59</v>
      </c>
    </row>
    <row r="10" spans="1:16" ht="21.75" customHeight="1" x14ac:dyDescent="0.3">
      <c r="A10" s="21"/>
      <c r="B10" s="121"/>
      <c r="C10" s="98" t="s">
        <v>67</v>
      </c>
      <c r="D10" s="99"/>
      <c r="E10" s="98" t="s">
        <v>9</v>
      </c>
      <c r="F10" s="102" t="s">
        <v>10</v>
      </c>
      <c r="G10" s="104" t="s">
        <v>11</v>
      </c>
      <c r="H10" s="107"/>
      <c r="I10" s="102"/>
      <c r="J10" s="110"/>
      <c r="K10" s="113"/>
      <c r="L10" s="102"/>
      <c r="M10" s="102"/>
      <c r="N10" s="93"/>
      <c r="O10" s="96"/>
    </row>
    <row r="11" spans="1:16" ht="50.25" customHeight="1" thickBot="1" x14ac:dyDescent="0.35">
      <c r="A11" s="39"/>
      <c r="B11" s="122"/>
      <c r="C11" s="100"/>
      <c r="D11" s="101"/>
      <c r="E11" s="100"/>
      <c r="F11" s="103"/>
      <c r="G11" s="103"/>
      <c r="H11" s="108"/>
      <c r="I11" s="103"/>
      <c r="J11" s="111"/>
      <c r="K11" s="114"/>
      <c r="L11" s="103"/>
      <c r="M11" s="103"/>
      <c r="N11" s="94"/>
      <c r="O11" s="97"/>
    </row>
    <row r="12" spans="1:16" x14ac:dyDescent="0.3">
      <c r="A12" s="44" t="s">
        <v>74</v>
      </c>
      <c r="B12" s="45" t="s">
        <v>100</v>
      </c>
      <c r="C12" s="128" t="s">
        <v>71</v>
      </c>
      <c r="D12" s="129"/>
      <c r="E12" s="52">
        <v>0</v>
      </c>
      <c r="F12" s="52">
        <v>42</v>
      </c>
      <c r="G12" s="52">
        <f t="shared" ref="G12:G18" si="0">E12+F12</f>
        <v>42</v>
      </c>
      <c r="H12" s="65" t="s">
        <v>78</v>
      </c>
      <c r="I12" s="45">
        <v>40</v>
      </c>
      <c r="J12" s="45">
        <v>0.76</v>
      </c>
      <c r="K12" s="49">
        <v>1800</v>
      </c>
      <c r="L12" s="46">
        <v>683.85</v>
      </c>
      <c r="M12" s="46" t="s">
        <v>70</v>
      </c>
      <c r="N12" s="47"/>
      <c r="O12" s="48">
        <f t="shared" ref="O12:O67" si="1">SUM(N12*G12)</f>
        <v>0</v>
      </c>
      <c r="P12" s="12"/>
    </row>
    <row r="13" spans="1:16" x14ac:dyDescent="0.3">
      <c r="A13" s="22" t="s">
        <v>74</v>
      </c>
      <c r="B13" s="23" t="s">
        <v>100</v>
      </c>
      <c r="C13" s="68" t="s">
        <v>72</v>
      </c>
      <c r="D13" s="69"/>
      <c r="E13" s="53">
        <v>0</v>
      </c>
      <c r="F13" s="53">
        <v>28</v>
      </c>
      <c r="G13" s="53">
        <f t="shared" si="0"/>
        <v>28</v>
      </c>
      <c r="H13" s="62" t="s">
        <v>78</v>
      </c>
      <c r="I13" s="23">
        <v>40</v>
      </c>
      <c r="J13" s="23">
        <v>0.76</v>
      </c>
      <c r="K13" s="50">
        <v>1800</v>
      </c>
      <c r="L13" s="36">
        <v>523.08000000000004</v>
      </c>
      <c r="M13" s="36" t="s">
        <v>70</v>
      </c>
      <c r="N13" s="37"/>
      <c r="O13" s="24">
        <f t="shared" si="1"/>
        <v>0</v>
      </c>
      <c r="P13" s="12"/>
    </row>
    <row r="14" spans="1:16" x14ac:dyDescent="0.3">
      <c r="A14" s="22" t="s">
        <v>74</v>
      </c>
      <c r="B14" s="23" t="s">
        <v>101</v>
      </c>
      <c r="C14" s="68" t="s">
        <v>75</v>
      </c>
      <c r="D14" s="69"/>
      <c r="E14" s="53">
        <v>0</v>
      </c>
      <c r="F14" s="53">
        <v>49</v>
      </c>
      <c r="G14" s="53">
        <f t="shared" si="0"/>
        <v>49</v>
      </c>
      <c r="H14" s="62" t="s">
        <v>78</v>
      </c>
      <c r="I14" s="23">
        <v>40</v>
      </c>
      <c r="J14" s="23">
        <v>0.85</v>
      </c>
      <c r="K14" s="50" t="s">
        <v>79</v>
      </c>
      <c r="L14" s="36">
        <v>793.15</v>
      </c>
      <c r="M14" s="36" t="s">
        <v>70</v>
      </c>
      <c r="N14" s="37"/>
      <c r="O14" s="24">
        <f t="shared" si="1"/>
        <v>0</v>
      </c>
      <c r="P14" s="12"/>
    </row>
    <row r="15" spans="1:16" x14ac:dyDescent="0.3">
      <c r="A15" s="22" t="s">
        <v>74</v>
      </c>
      <c r="B15" s="23" t="s">
        <v>101</v>
      </c>
      <c r="C15" s="68" t="s">
        <v>76</v>
      </c>
      <c r="D15" s="69"/>
      <c r="E15" s="53">
        <v>0</v>
      </c>
      <c r="F15" s="53">
        <v>21</v>
      </c>
      <c r="G15" s="53">
        <f t="shared" si="0"/>
        <v>21</v>
      </c>
      <c r="H15" s="62" t="s">
        <v>78</v>
      </c>
      <c r="I15" s="23">
        <v>40</v>
      </c>
      <c r="J15" s="23">
        <v>0.85</v>
      </c>
      <c r="K15" s="50" t="s">
        <v>79</v>
      </c>
      <c r="L15" s="36">
        <v>388.45</v>
      </c>
      <c r="M15" s="36" t="s">
        <v>70</v>
      </c>
      <c r="N15" s="37"/>
      <c r="O15" s="24">
        <f t="shared" si="1"/>
        <v>0</v>
      </c>
      <c r="P15" s="12"/>
    </row>
    <row r="16" spans="1:16" x14ac:dyDescent="0.3">
      <c r="A16" s="22" t="s">
        <v>74</v>
      </c>
      <c r="B16" s="23" t="s">
        <v>80</v>
      </c>
      <c r="C16" s="68" t="s">
        <v>71</v>
      </c>
      <c r="D16" s="69"/>
      <c r="E16" s="53">
        <v>0</v>
      </c>
      <c r="F16" s="53">
        <v>7</v>
      </c>
      <c r="G16" s="53">
        <f t="shared" si="0"/>
        <v>7</v>
      </c>
      <c r="H16" s="62" t="s">
        <v>78</v>
      </c>
      <c r="I16" s="23">
        <v>15</v>
      </c>
      <c r="J16" s="23">
        <v>0.45</v>
      </c>
      <c r="K16" s="50">
        <v>1100</v>
      </c>
      <c r="L16" s="36">
        <v>103.71</v>
      </c>
      <c r="M16" s="36" t="s">
        <v>70</v>
      </c>
      <c r="N16" s="37"/>
      <c r="O16" s="24">
        <f t="shared" si="1"/>
        <v>0</v>
      </c>
      <c r="P16" s="12"/>
    </row>
    <row r="17" spans="1:16" x14ac:dyDescent="0.3">
      <c r="A17" s="22" t="s">
        <v>74</v>
      </c>
      <c r="B17" s="23" t="s">
        <v>80</v>
      </c>
      <c r="C17" s="68" t="s">
        <v>72</v>
      </c>
      <c r="D17" s="69"/>
      <c r="E17" s="53">
        <v>0</v>
      </c>
      <c r="F17" s="53">
        <v>7</v>
      </c>
      <c r="G17" s="53">
        <f t="shared" si="0"/>
        <v>7</v>
      </c>
      <c r="H17" s="62" t="s">
        <v>78</v>
      </c>
      <c r="I17" s="23">
        <v>15</v>
      </c>
      <c r="J17" s="23">
        <v>0.45</v>
      </c>
      <c r="K17" s="50">
        <v>1100</v>
      </c>
      <c r="L17" s="36">
        <v>120.95</v>
      </c>
      <c r="M17" s="36" t="s">
        <v>70</v>
      </c>
      <c r="N17" s="37"/>
      <c r="O17" s="24">
        <f t="shared" si="1"/>
        <v>0</v>
      </c>
      <c r="P17" s="12"/>
    </row>
    <row r="18" spans="1:16" x14ac:dyDescent="0.3">
      <c r="A18" s="22" t="s">
        <v>74</v>
      </c>
      <c r="B18" s="23" t="s">
        <v>81</v>
      </c>
      <c r="C18" s="68" t="s">
        <v>71</v>
      </c>
      <c r="D18" s="69"/>
      <c r="E18" s="53">
        <v>0</v>
      </c>
      <c r="F18" s="53">
        <v>5</v>
      </c>
      <c r="G18" s="53">
        <f t="shared" si="0"/>
        <v>5</v>
      </c>
      <c r="H18" s="62" t="s">
        <v>78</v>
      </c>
      <c r="I18" s="23">
        <v>50</v>
      </c>
      <c r="J18" s="23">
        <v>0.43</v>
      </c>
      <c r="K18" s="50">
        <v>1800</v>
      </c>
      <c r="L18" s="36">
        <v>98.92</v>
      </c>
      <c r="M18" s="36" t="s">
        <v>70</v>
      </c>
      <c r="N18" s="37"/>
      <c r="O18" s="24">
        <f t="shared" si="1"/>
        <v>0</v>
      </c>
      <c r="P18" s="12"/>
    </row>
    <row r="19" spans="1:16" x14ac:dyDescent="0.3">
      <c r="A19" s="22" t="s">
        <v>74</v>
      </c>
      <c r="B19" s="23" t="s">
        <v>81</v>
      </c>
      <c r="C19" s="68" t="s">
        <v>72</v>
      </c>
      <c r="D19" s="69"/>
      <c r="E19" s="53">
        <v>0</v>
      </c>
      <c r="F19" s="53">
        <v>8</v>
      </c>
      <c r="G19" s="53">
        <f t="shared" ref="G19:G67" si="2">E19+F19</f>
        <v>8</v>
      </c>
      <c r="H19" s="62" t="s">
        <v>78</v>
      </c>
      <c r="I19" s="23">
        <v>50</v>
      </c>
      <c r="J19" s="23">
        <v>0.43</v>
      </c>
      <c r="K19" s="50">
        <v>1800</v>
      </c>
      <c r="L19" s="36">
        <v>169.73</v>
      </c>
      <c r="M19" s="36" t="s">
        <v>73</v>
      </c>
      <c r="N19" s="37"/>
      <c r="O19" s="24">
        <f t="shared" si="1"/>
        <v>0</v>
      </c>
      <c r="P19" s="12"/>
    </row>
    <row r="20" spans="1:16" x14ac:dyDescent="0.3">
      <c r="A20" s="22" t="s">
        <v>74</v>
      </c>
      <c r="B20" s="23" t="s">
        <v>102</v>
      </c>
      <c r="C20" s="68" t="s">
        <v>71</v>
      </c>
      <c r="D20" s="69"/>
      <c r="E20" s="53">
        <v>0</v>
      </c>
      <c r="F20" s="53">
        <v>91</v>
      </c>
      <c r="G20" s="53">
        <f t="shared" si="2"/>
        <v>91</v>
      </c>
      <c r="H20" s="62" t="s">
        <v>78</v>
      </c>
      <c r="I20" s="23">
        <v>50</v>
      </c>
      <c r="J20" s="23">
        <v>0.39</v>
      </c>
      <c r="K20" s="50">
        <v>3100</v>
      </c>
      <c r="L20" s="36">
        <v>2095.33</v>
      </c>
      <c r="M20" s="36" t="s">
        <v>70</v>
      </c>
      <c r="N20" s="37"/>
      <c r="O20" s="24">
        <f t="shared" si="1"/>
        <v>0</v>
      </c>
      <c r="P20" s="12"/>
    </row>
    <row r="21" spans="1:16" x14ac:dyDescent="0.3">
      <c r="A21" s="22" t="s">
        <v>74</v>
      </c>
      <c r="B21" s="23" t="s">
        <v>102</v>
      </c>
      <c r="C21" s="68" t="s">
        <v>72</v>
      </c>
      <c r="D21" s="69"/>
      <c r="E21" s="53">
        <v>0</v>
      </c>
      <c r="F21" s="53">
        <v>60</v>
      </c>
      <c r="G21" s="53">
        <f t="shared" si="2"/>
        <v>60</v>
      </c>
      <c r="H21" s="62" t="s">
        <v>78</v>
      </c>
      <c r="I21" s="23">
        <v>50</v>
      </c>
      <c r="J21" s="23">
        <v>0.39</v>
      </c>
      <c r="K21" s="50">
        <v>3100</v>
      </c>
      <c r="L21" s="36">
        <v>1578.31</v>
      </c>
      <c r="M21" s="36" t="s">
        <v>73</v>
      </c>
      <c r="N21" s="37"/>
      <c r="O21" s="24">
        <f t="shared" si="1"/>
        <v>0</v>
      </c>
      <c r="P21" s="12"/>
    </row>
    <row r="22" spans="1:16" x14ac:dyDescent="0.3">
      <c r="A22" s="22" t="s">
        <v>74</v>
      </c>
      <c r="B22" s="23" t="s">
        <v>103</v>
      </c>
      <c r="C22" s="68" t="s">
        <v>75</v>
      </c>
      <c r="D22" s="69"/>
      <c r="E22" s="53">
        <v>1</v>
      </c>
      <c r="F22" s="53">
        <v>18</v>
      </c>
      <c r="G22" s="53">
        <f t="shared" si="2"/>
        <v>19</v>
      </c>
      <c r="H22" s="62" t="s">
        <v>78</v>
      </c>
      <c r="I22" s="23">
        <v>55</v>
      </c>
      <c r="J22" s="23">
        <v>0.35</v>
      </c>
      <c r="K22" s="50" t="s">
        <v>82</v>
      </c>
      <c r="L22" s="36">
        <v>492.26</v>
      </c>
      <c r="M22" s="36" t="s">
        <v>73</v>
      </c>
      <c r="N22" s="37"/>
      <c r="O22" s="24">
        <f t="shared" si="1"/>
        <v>0</v>
      </c>
      <c r="P22" s="12"/>
    </row>
    <row r="23" spans="1:16" x14ac:dyDescent="0.3">
      <c r="A23" s="22" t="s">
        <v>74</v>
      </c>
      <c r="B23" s="23" t="s">
        <v>103</v>
      </c>
      <c r="C23" s="68" t="s">
        <v>76</v>
      </c>
      <c r="D23" s="69"/>
      <c r="E23" s="53">
        <v>1</v>
      </c>
      <c r="F23" s="53">
        <v>44</v>
      </c>
      <c r="G23" s="53">
        <f t="shared" si="2"/>
        <v>45</v>
      </c>
      <c r="H23" s="62" t="s">
        <v>78</v>
      </c>
      <c r="I23" s="23">
        <v>55</v>
      </c>
      <c r="J23" s="23">
        <v>0.35</v>
      </c>
      <c r="K23" s="50" t="s">
        <v>82</v>
      </c>
      <c r="L23" s="36">
        <v>1285.3599999999999</v>
      </c>
      <c r="M23" s="36" t="s">
        <v>73</v>
      </c>
      <c r="N23" s="37"/>
      <c r="O23" s="24">
        <f t="shared" si="1"/>
        <v>0</v>
      </c>
      <c r="P23" s="12"/>
    </row>
    <row r="24" spans="1:16" x14ac:dyDescent="0.3">
      <c r="A24" s="22" t="s">
        <v>74</v>
      </c>
      <c r="B24" s="23" t="s">
        <v>104</v>
      </c>
      <c r="C24" s="68" t="s">
        <v>75</v>
      </c>
      <c r="D24" s="69"/>
      <c r="E24" s="53">
        <v>0</v>
      </c>
      <c r="F24" s="53">
        <v>41</v>
      </c>
      <c r="G24" s="53">
        <f t="shared" si="2"/>
        <v>41</v>
      </c>
      <c r="H24" s="62" t="s">
        <v>78</v>
      </c>
      <c r="I24" s="23">
        <v>60</v>
      </c>
      <c r="J24" s="23">
        <v>0.66</v>
      </c>
      <c r="K24" s="50" t="s">
        <v>83</v>
      </c>
      <c r="L24" s="36">
        <v>842.54</v>
      </c>
      <c r="M24" s="36" t="s">
        <v>70</v>
      </c>
      <c r="N24" s="37"/>
      <c r="O24" s="24">
        <f t="shared" si="1"/>
        <v>0</v>
      </c>
      <c r="P24" s="12"/>
    </row>
    <row r="25" spans="1:16" x14ac:dyDescent="0.3">
      <c r="A25" s="22" t="s">
        <v>74</v>
      </c>
      <c r="B25" s="23" t="s">
        <v>104</v>
      </c>
      <c r="C25" s="68" t="s">
        <v>76</v>
      </c>
      <c r="D25" s="69"/>
      <c r="E25" s="53">
        <v>0</v>
      </c>
      <c r="F25" s="53">
        <v>96</v>
      </c>
      <c r="G25" s="53">
        <f t="shared" ref="G25" si="3">E25+F25</f>
        <v>96</v>
      </c>
      <c r="H25" s="62" t="s">
        <v>78</v>
      </c>
      <c r="I25" s="23">
        <v>60</v>
      </c>
      <c r="J25" s="23">
        <v>0.66</v>
      </c>
      <c r="K25" s="50" t="s">
        <v>83</v>
      </c>
      <c r="L25" s="36">
        <v>2208.7399999999998</v>
      </c>
      <c r="M25" s="36" t="s">
        <v>73</v>
      </c>
      <c r="N25" s="37"/>
      <c r="O25" s="24">
        <f t="shared" si="1"/>
        <v>0</v>
      </c>
      <c r="P25" s="12"/>
    </row>
    <row r="26" spans="1:16" x14ac:dyDescent="0.3">
      <c r="A26" s="22" t="s">
        <v>74</v>
      </c>
      <c r="B26" s="23" t="s">
        <v>105</v>
      </c>
      <c r="C26" s="68" t="s">
        <v>71</v>
      </c>
      <c r="D26" s="69"/>
      <c r="E26" s="53">
        <v>0</v>
      </c>
      <c r="F26" s="53">
        <v>14</v>
      </c>
      <c r="G26" s="53">
        <f t="shared" si="2"/>
        <v>14</v>
      </c>
      <c r="H26" s="62" t="s">
        <v>78</v>
      </c>
      <c r="I26" s="23">
        <v>55</v>
      </c>
      <c r="J26" s="23">
        <v>0.26</v>
      </c>
      <c r="K26" s="50">
        <v>2000</v>
      </c>
      <c r="L26" s="36">
        <v>258.89999999999998</v>
      </c>
      <c r="M26" s="36" t="s">
        <v>70</v>
      </c>
      <c r="N26" s="37"/>
      <c r="O26" s="24">
        <f t="shared" si="1"/>
        <v>0</v>
      </c>
      <c r="P26" s="12"/>
    </row>
    <row r="27" spans="1:16" x14ac:dyDescent="0.3">
      <c r="A27" s="22" t="s">
        <v>74</v>
      </c>
      <c r="B27" s="23" t="s">
        <v>105</v>
      </c>
      <c r="C27" s="68" t="s">
        <v>72</v>
      </c>
      <c r="D27" s="69"/>
      <c r="E27" s="53">
        <v>0</v>
      </c>
      <c r="F27" s="53">
        <v>21</v>
      </c>
      <c r="G27" s="53">
        <f t="shared" ref="G27" si="4">E27+F27</f>
        <v>21</v>
      </c>
      <c r="H27" s="62" t="s">
        <v>78</v>
      </c>
      <c r="I27" s="23">
        <v>55</v>
      </c>
      <c r="J27" s="23">
        <v>0.26</v>
      </c>
      <c r="K27" s="50">
        <v>2000</v>
      </c>
      <c r="L27" s="36">
        <v>465.84</v>
      </c>
      <c r="M27" s="36" t="s">
        <v>73</v>
      </c>
      <c r="N27" s="37"/>
      <c r="O27" s="24">
        <f t="shared" si="1"/>
        <v>0</v>
      </c>
      <c r="P27" s="12"/>
    </row>
    <row r="28" spans="1:16" x14ac:dyDescent="0.3">
      <c r="A28" s="22" t="s">
        <v>74</v>
      </c>
      <c r="B28" s="23" t="s">
        <v>84</v>
      </c>
      <c r="C28" s="68" t="s">
        <v>71</v>
      </c>
      <c r="D28" s="69"/>
      <c r="E28" s="53">
        <v>0</v>
      </c>
      <c r="F28" s="53">
        <v>9</v>
      </c>
      <c r="G28" s="53">
        <f t="shared" si="2"/>
        <v>9</v>
      </c>
      <c r="H28" s="62" t="s">
        <v>78</v>
      </c>
      <c r="I28" s="23">
        <v>25</v>
      </c>
      <c r="J28" s="23">
        <v>0.31</v>
      </c>
      <c r="K28" s="50">
        <v>1200</v>
      </c>
      <c r="L28" s="36">
        <v>153.81</v>
      </c>
      <c r="M28" s="36" t="s">
        <v>70</v>
      </c>
      <c r="N28" s="37"/>
      <c r="O28" s="24">
        <f t="shared" si="1"/>
        <v>0</v>
      </c>
      <c r="P28" s="12"/>
    </row>
    <row r="29" spans="1:16" x14ac:dyDescent="0.3">
      <c r="A29" s="22" t="s">
        <v>74</v>
      </c>
      <c r="B29" s="23" t="s">
        <v>84</v>
      </c>
      <c r="C29" s="68" t="s">
        <v>72</v>
      </c>
      <c r="D29" s="69"/>
      <c r="E29" s="53">
        <v>0</v>
      </c>
      <c r="F29" s="53">
        <v>14</v>
      </c>
      <c r="G29" s="53">
        <f t="shared" ref="G29" si="5">E29+F29</f>
        <v>14</v>
      </c>
      <c r="H29" s="62" t="s">
        <v>78</v>
      </c>
      <c r="I29" s="23">
        <v>25</v>
      </c>
      <c r="J29" s="23">
        <v>0.31</v>
      </c>
      <c r="K29" s="50">
        <v>1200</v>
      </c>
      <c r="L29" s="36">
        <v>279.81</v>
      </c>
      <c r="M29" s="36" t="s">
        <v>73</v>
      </c>
      <c r="N29" s="37"/>
      <c r="O29" s="24">
        <f t="shared" si="1"/>
        <v>0</v>
      </c>
      <c r="P29" s="12"/>
    </row>
    <row r="30" spans="1:16" x14ac:dyDescent="0.3">
      <c r="A30" s="22" t="s">
        <v>74</v>
      </c>
      <c r="B30" s="23" t="s">
        <v>85</v>
      </c>
      <c r="C30" s="68" t="s">
        <v>71</v>
      </c>
      <c r="D30" s="69"/>
      <c r="E30" s="53">
        <v>0</v>
      </c>
      <c r="F30" s="53">
        <v>55</v>
      </c>
      <c r="G30" s="53">
        <f t="shared" si="2"/>
        <v>55</v>
      </c>
      <c r="H30" s="62" t="s">
        <v>78</v>
      </c>
      <c r="I30" s="23">
        <v>20</v>
      </c>
      <c r="J30" s="23">
        <v>0.32</v>
      </c>
      <c r="K30" s="50">
        <v>1700</v>
      </c>
      <c r="L30" s="36">
        <v>1072.68</v>
      </c>
      <c r="M30" s="36" t="s">
        <v>70</v>
      </c>
      <c r="N30" s="37"/>
      <c r="O30" s="24">
        <f t="shared" si="1"/>
        <v>0</v>
      </c>
      <c r="P30" s="12"/>
    </row>
    <row r="31" spans="1:16" x14ac:dyDescent="0.3">
      <c r="A31" s="22" t="s">
        <v>74</v>
      </c>
      <c r="B31" s="23" t="s">
        <v>85</v>
      </c>
      <c r="C31" s="68" t="s">
        <v>72</v>
      </c>
      <c r="D31" s="69"/>
      <c r="E31" s="53">
        <v>0</v>
      </c>
      <c r="F31" s="53">
        <v>129</v>
      </c>
      <c r="G31" s="53">
        <f t="shared" si="2"/>
        <v>129</v>
      </c>
      <c r="H31" s="62" t="s">
        <v>78</v>
      </c>
      <c r="I31" s="23">
        <v>20</v>
      </c>
      <c r="J31" s="23">
        <v>0.32</v>
      </c>
      <c r="K31" s="50">
        <v>1700</v>
      </c>
      <c r="L31" s="36">
        <v>2942.73</v>
      </c>
      <c r="M31" s="36" t="s">
        <v>73</v>
      </c>
      <c r="N31" s="37"/>
      <c r="O31" s="24">
        <f t="shared" si="1"/>
        <v>0</v>
      </c>
      <c r="P31" s="12"/>
    </row>
    <row r="32" spans="1:16" x14ac:dyDescent="0.3">
      <c r="A32" s="22" t="s">
        <v>74</v>
      </c>
      <c r="B32" s="23" t="s">
        <v>106</v>
      </c>
      <c r="C32" s="68" t="s">
        <v>71</v>
      </c>
      <c r="D32" s="69"/>
      <c r="E32" s="53">
        <v>0</v>
      </c>
      <c r="F32" s="53">
        <v>52</v>
      </c>
      <c r="G32" s="53">
        <f t="shared" si="2"/>
        <v>52</v>
      </c>
      <c r="H32" s="62" t="s">
        <v>78</v>
      </c>
      <c r="I32" s="23">
        <v>55</v>
      </c>
      <c r="J32" s="23">
        <v>0.64</v>
      </c>
      <c r="K32" s="50">
        <v>1600</v>
      </c>
      <c r="L32" s="36">
        <v>713.32</v>
      </c>
      <c r="M32" s="36" t="s">
        <v>70</v>
      </c>
      <c r="N32" s="37"/>
      <c r="O32" s="24">
        <f t="shared" si="1"/>
        <v>0</v>
      </c>
      <c r="P32" s="12"/>
    </row>
    <row r="33" spans="1:16" x14ac:dyDescent="0.3">
      <c r="A33" s="22" t="s">
        <v>74</v>
      </c>
      <c r="B33" s="23" t="s">
        <v>106</v>
      </c>
      <c r="C33" s="68" t="s">
        <v>72</v>
      </c>
      <c r="D33" s="69"/>
      <c r="E33" s="53">
        <v>0</v>
      </c>
      <c r="F33" s="53">
        <v>52</v>
      </c>
      <c r="G33" s="53">
        <f t="shared" ref="G33" si="6">E33+F33</f>
        <v>52</v>
      </c>
      <c r="H33" s="62" t="s">
        <v>78</v>
      </c>
      <c r="I33" s="23">
        <v>55</v>
      </c>
      <c r="J33" s="23">
        <v>0.64</v>
      </c>
      <c r="K33" s="50">
        <v>1600</v>
      </c>
      <c r="L33" s="36">
        <v>843</v>
      </c>
      <c r="M33" s="36" t="s">
        <v>73</v>
      </c>
      <c r="N33" s="37"/>
      <c r="O33" s="24">
        <f t="shared" si="1"/>
        <v>0</v>
      </c>
      <c r="P33" s="12"/>
    </row>
    <row r="34" spans="1:16" x14ac:dyDescent="0.3">
      <c r="A34" s="22" t="s">
        <v>74</v>
      </c>
      <c r="B34" s="23" t="s">
        <v>107</v>
      </c>
      <c r="C34" s="68" t="s">
        <v>71</v>
      </c>
      <c r="D34" s="69"/>
      <c r="E34" s="53">
        <v>3</v>
      </c>
      <c r="F34" s="53">
        <v>24</v>
      </c>
      <c r="G34" s="53">
        <f t="shared" si="2"/>
        <v>27</v>
      </c>
      <c r="H34" s="62" t="s">
        <v>78</v>
      </c>
      <c r="I34" s="23">
        <v>30</v>
      </c>
      <c r="J34" s="23">
        <v>0.63</v>
      </c>
      <c r="K34" s="50">
        <v>2700</v>
      </c>
      <c r="L34" s="36">
        <v>426.35</v>
      </c>
      <c r="M34" s="36" t="s">
        <v>70</v>
      </c>
      <c r="N34" s="37"/>
      <c r="O34" s="24">
        <f t="shared" si="1"/>
        <v>0</v>
      </c>
      <c r="P34" s="12"/>
    </row>
    <row r="35" spans="1:16" x14ac:dyDescent="0.3">
      <c r="A35" s="22" t="s">
        <v>74</v>
      </c>
      <c r="B35" s="23" t="s">
        <v>107</v>
      </c>
      <c r="C35" s="68" t="s">
        <v>72</v>
      </c>
      <c r="D35" s="69"/>
      <c r="E35" s="53">
        <v>3</v>
      </c>
      <c r="F35" s="53">
        <v>24</v>
      </c>
      <c r="G35" s="53">
        <f t="shared" ref="G35:G38" si="7">E35+F35</f>
        <v>27</v>
      </c>
      <c r="H35" s="62" t="s">
        <v>78</v>
      </c>
      <c r="I35" s="23">
        <v>30</v>
      </c>
      <c r="J35" s="23">
        <v>0.63</v>
      </c>
      <c r="K35" s="50">
        <v>2700</v>
      </c>
      <c r="L35" s="36">
        <v>493.59</v>
      </c>
      <c r="M35" s="36" t="s">
        <v>73</v>
      </c>
      <c r="N35" s="37"/>
      <c r="O35" s="24">
        <f t="shared" si="1"/>
        <v>0</v>
      </c>
      <c r="P35" s="12"/>
    </row>
    <row r="36" spans="1:16" x14ac:dyDescent="0.3">
      <c r="A36" s="22" t="s">
        <v>74</v>
      </c>
      <c r="B36" s="23" t="s">
        <v>86</v>
      </c>
      <c r="C36" s="68" t="s">
        <v>72</v>
      </c>
      <c r="D36" s="69"/>
      <c r="E36" s="53">
        <v>0</v>
      </c>
      <c r="F36" s="53">
        <v>42</v>
      </c>
      <c r="G36" s="53">
        <f t="shared" si="7"/>
        <v>42</v>
      </c>
      <c r="H36" s="62" t="s">
        <v>87</v>
      </c>
      <c r="I36" s="23">
        <v>40</v>
      </c>
      <c r="J36" s="23">
        <v>0.18</v>
      </c>
      <c r="K36" s="50">
        <v>1800</v>
      </c>
      <c r="L36" s="36">
        <v>1253.69</v>
      </c>
      <c r="M36" s="36" t="s">
        <v>70</v>
      </c>
      <c r="N36" s="37"/>
      <c r="O36" s="24">
        <f t="shared" si="1"/>
        <v>0</v>
      </c>
      <c r="P36" s="12"/>
    </row>
    <row r="37" spans="1:16" x14ac:dyDescent="0.3">
      <c r="A37" s="22" t="s">
        <v>74</v>
      </c>
      <c r="B37" s="23" t="s">
        <v>108</v>
      </c>
      <c r="C37" s="68" t="s">
        <v>71</v>
      </c>
      <c r="D37" s="69"/>
      <c r="E37" s="53">
        <v>0</v>
      </c>
      <c r="F37" s="53">
        <v>416</v>
      </c>
      <c r="G37" s="53">
        <f t="shared" si="7"/>
        <v>416</v>
      </c>
      <c r="H37" s="62" t="s">
        <v>12</v>
      </c>
      <c r="I37" s="23">
        <v>50</v>
      </c>
      <c r="J37" s="23">
        <v>2.64</v>
      </c>
      <c r="K37" s="50">
        <v>1700</v>
      </c>
      <c r="L37" s="36">
        <v>4775.3599999999997</v>
      </c>
      <c r="M37" s="36" t="s">
        <v>70</v>
      </c>
      <c r="N37" s="37"/>
      <c r="O37" s="24">
        <f t="shared" si="1"/>
        <v>0</v>
      </c>
      <c r="P37" s="12"/>
    </row>
    <row r="38" spans="1:16" x14ac:dyDescent="0.3">
      <c r="A38" s="22" t="s">
        <v>74</v>
      </c>
      <c r="B38" s="23" t="s">
        <v>108</v>
      </c>
      <c r="C38" s="68" t="s">
        <v>72</v>
      </c>
      <c r="D38" s="69"/>
      <c r="E38" s="53">
        <v>0</v>
      </c>
      <c r="F38" s="53">
        <v>178</v>
      </c>
      <c r="G38" s="53">
        <f t="shared" si="7"/>
        <v>178</v>
      </c>
      <c r="H38" s="62" t="s">
        <v>12</v>
      </c>
      <c r="I38" s="23">
        <v>50</v>
      </c>
      <c r="J38" s="23">
        <v>2.64</v>
      </c>
      <c r="K38" s="50">
        <v>1700</v>
      </c>
      <c r="L38" s="36">
        <v>2389.59</v>
      </c>
      <c r="M38" s="36" t="s">
        <v>70</v>
      </c>
      <c r="N38" s="37"/>
      <c r="O38" s="24">
        <f t="shared" si="1"/>
        <v>0</v>
      </c>
      <c r="P38" s="12"/>
    </row>
    <row r="39" spans="1:16" x14ac:dyDescent="0.3">
      <c r="A39" s="22" t="s">
        <v>74</v>
      </c>
      <c r="B39" s="23" t="s">
        <v>109</v>
      </c>
      <c r="C39" s="68" t="s">
        <v>71</v>
      </c>
      <c r="D39" s="69"/>
      <c r="E39" s="53">
        <v>7</v>
      </c>
      <c r="F39" s="53">
        <v>469</v>
      </c>
      <c r="G39" s="53">
        <f t="shared" si="2"/>
        <v>476</v>
      </c>
      <c r="H39" s="62" t="s">
        <v>12</v>
      </c>
      <c r="I39" s="23">
        <v>5</v>
      </c>
      <c r="J39" s="23">
        <v>1.22</v>
      </c>
      <c r="K39" s="50">
        <v>1000</v>
      </c>
      <c r="L39" s="36">
        <v>5330.69</v>
      </c>
      <c r="M39" s="36" t="s">
        <v>70</v>
      </c>
      <c r="N39" s="37"/>
      <c r="O39" s="24">
        <f t="shared" si="1"/>
        <v>0</v>
      </c>
      <c r="P39" s="12"/>
    </row>
    <row r="40" spans="1:16" x14ac:dyDescent="0.3">
      <c r="A40" s="22" t="s">
        <v>74</v>
      </c>
      <c r="B40" s="23" t="s">
        <v>109</v>
      </c>
      <c r="C40" s="68" t="s">
        <v>72</v>
      </c>
      <c r="D40" s="69"/>
      <c r="E40" s="53">
        <v>0</v>
      </c>
      <c r="F40" s="53">
        <v>204</v>
      </c>
      <c r="G40" s="53">
        <f t="shared" ref="G40" si="8">E40+F40</f>
        <v>204</v>
      </c>
      <c r="H40" s="62" t="s">
        <v>12</v>
      </c>
      <c r="I40" s="23">
        <v>5</v>
      </c>
      <c r="J40" s="23">
        <v>1.22</v>
      </c>
      <c r="K40" s="50">
        <v>1000</v>
      </c>
      <c r="L40" s="36">
        <v>2746.67</v>
      </c>
      <c r="M40" s="36" t="s">
        <v>73</v>
      </c>
      <c r="N40" s="37"/>
      <c r="O40" s="24">
        <f t="shared" si="1"/>
        <v>0</v>
      </c>
      <c r="P40" s="12"/>
    </row>
    <row r="41" spans="1:16" x14ac:dyDescent="0.3">
      <c r="A41" s="22" t="s">
        <v>74</v>
      </c>
      <c r="B41" s="23" t="s">
        <v>110</v>
      </c>
      <c r="C41" s="68" t="s">
        <v>71</v>
      </c>
      <c r="D41" s="69"/>
      <c r="E41" s="53">
        <v>0</v>
      </c>
      <c r="F41" s="53">
        <v>81</v>
      </c>
      <c r="G41" s="53">
        <f t="shared" si="2"/>
        <v>81</v>
      </c>
      <c r="H41" s="62" t="s">
        <v>12</v>
      </c>
      <c r="I41" s="23">
        <v>0</v>
      </c>
      <c r="J41" s="23">
        <v>1.1599999999999999</v>
      </c>
      <c r="K41" s="50">
        <v>700</v>
      </c>
      <c r="L41" s="36">
        <v>856.25</v>
      </c>
      <c r="M41" s="36" t="s">
        <v>70</v>
      </c>
      <c r="N41" s="37"/>
      <c r="O41" s="24">
        <f t="shared" si="1"/>
        <v>0</v>
      </c>
      <c r="P41" s="12"/>
    </row>
    <row r="42" spans="1:16" x14ac:dyDescent="0.3">
      <c r="A42" s="22" t="s">
        <v>74</v>
      </c>
      <c r="B42" s="23" t="s">
        <v>110</v>
      </c>
      <c r="C42" s="68" t="s">
        <v>72</v>
      </c>
      <c r="D42" s="69"/>
      <c r="E42" s="53">
        <v>0</v>
      </c>
      <c r="F42" s="53">
        <v>35</v>
      </c>
      <c r="G42" s="53">
        <f t="shared" ref="G42:G46" si="9">E42+F42</f>
        <v>35</v>
      </c>
      <c r="H42" s="62" t="s">
        <v>12</v>
      </c>
      <c r="I42" s="23">
        <v>0</v>
      </c>
      <c r="J42" s="23">
        <v>1.1599999999999999</v>
      </c>
      <c r="K42" s="50">
        <v>700</v>
      </c>
      <c r="L42" s="36">
        <v>452.71</v>
      </c>
      <c r="M42" s="36" t="s">
        <v>73</v>
      </c>
      <c r="N42" s="37"/>
      <c r="O42" s="24">
        <f t="shared" si="1"/>
        <v>0</v>
      </c>
      <c r="P42" s="12"/>
    </row>
    <row r="43" spans="1:16" x14ac:dyDescent="0.3">
      <c r="A43" s="22" t="s">
        <v>74</v>
      </c>
      <c r="B43" s="23" t="s">
        <v>88</v>
      </c>
      <c r="C43" s="68" t="s">
        <v>71</v>
      </c>
      <c r="D43" s="69"/>
      <c r="E43" s="53">
        <v>10</v>
      </c>
      <c r="F43" s="53">
        <v>323</v>
      </c>
      <c r="G43" s="53">
        <f t="shared" si="9"/>
        <v>333</v>
      </c>
      <c r="H43" s="62" t="s">
        <v>12</v>
      </c>
      <c r="I43" s="23">
        <v>10</v>
      </c>
      <c r="J43" s="23">
        <v>1</v>
      </c>
      <c r="K43" s="50">
        <v>1600</v>
      </c>
      <c r="L43" s="36">
        <v>3883.83</v>
      </c>
      <c r="M43" s="36" t="s">
        <v>70</v>
      </c>
      <c r="N43" s="37"/>
      <c r="O43" s="24">
        <f t="shared" si="1"/>
        <v>0</v>
      </c>
      <c r="P43" s="12"/>
    </row>
    <row r="44" spans="1:16" x14ac:dyDescent="0.3">
      <c r="A44" s="22" t="s">
        <v>74</v>
      </c>
      <c r="B44" s="23" t="s">
        <v>88</v>
      </c>
      <c r="C44" s="68" t="s">
        <v>72</v>
      </c>
      <c r="D44" s="69"/>
      <c r="E44" s="53">
        <v>9</v>
      </c>
      <c r="F44" s="53">
        <v>134</v>
      </c>
      <c r="G44" s="53">
        <f t="shared" si="9"/>
        <v>143</v>
      </c>
      <c r="H44" s="62" t="s">
        <v>12</v>
      </c>
      <c r="I44" s="23">
        <v>10</v>
      </c>
      <c r="J44" s="23">
        <v>1</v>
      </c>
      <c r="K44" s="50">
        <v>1600</v>
      </c>
      <c r="L44" s="36">
        <v>2019.93</v>
      </c>
      <c r="M44" s="36" t="s">
        <v>70</v>
      </c>
      <c r="N44" s="37"/>
      <c r="O44" s="24">
        <f t="shared" si="1"/>
        <v>0</v>
      </c>
      <c r="P44" s="12"/>
    </row>
    <row r="45" spans="1:16" x14ac:dyDescent="0.3">
      <c r="A45" s="22" t="s">
        <v>74</v>
      </c>
      <c r="B45" s="23" t="s">
        <v>111</v>
      </c>
      <c r="C45" s="68" t="s">
        <v>71</v>
      </c>
      <c r="D45" s="69"/>
      <c r="E45" s="53">
        <v>0</v>
      </c>
      <c r="F45" s="53">
        <v>185</v>
      </c>
      <c r="G45" s="53">
        <f t="shared" si="9"/>
        <v>185</v>
      </c>
      <c r="H45" s="62" t="s">
        <v>12</v>
      </c>
      <c r="I45" s="23">
        <v>10</v>
      </c>
      <c r="J45" s="23">
        <v>0.75</v>
      </c>
      <c r="K45" s="50">
        <v>2200</v>
      </c>
      <c r="L45" s="36">
        <v>2417.33</v>
      </c>
      <c r="M45" s="36" t="s">
        <v>70</v>
      </c>
      <c r="N45" s="37"/>
      <c r="O45" s="24">
        <f t="shared" si="1"/>
        <v>0</v>
      </c>
      <c r="P45" s="12"/>
    </row>
    <row r="46" spans="1:16" x14ac:dyDescent="0.3">
      <c r="A46" s="22" t="s">
        <v>74</v>
      </c>
      <c r="B46" s="23" t="s">
        <v>111</v>
      </c>
      <c r="C46" s="68" t="s">
        <v>72</v>
      </c>
      <c r="D46" s="69"/>
      <c r="E46" s="53">
        <v>0</v>
      </c>
      <c r="F46" s="53">
        <v>46</v>
      </c>
      <c r="G46" s="53">
        <f t="shared" si="9"/>
        <v>46</v>
      </c>
      <c r="H46" s="62" t="s">
        <v>12</v>
      </c>
      <c r="I46" s="23">
        <v>10</v>
      </c>
      <c r="J46" s="23">
        <v>0.75</v>
      </c>
      <c r="K46" s="50">
        <v>2200</v>
      </c>
      <c r="L46" s="36">
        <v>739.25</v>
      </c>
      <c r="M46" s="36" t="s">
        <v>70</v>
      </c>
      <c r="N46" s="37"/>
      <c r="O46" s="24">
        <f t="shared" si="1"/>
        <v>0</v>
      </c>
      <c r="P46" s="12"/>
    </row>
    <row r="47" spans="1:16" x14ac:dyDescent="0.3">
      <c r="A47" s="22" t="s">
        <v>89</v>
      </c>
      <c r="B47" s="23" t="s">
        <v>90</v>
      </c>
      <c r="C47" s="68" t="s">
        <v>71</v>
      </c>
      <c r="D47" s="69"/>
      <c r="E47" s="53">
        <v>1</v>
      </c>
      <c r="F47" s="53">
        <v>6</v>
      </c>
      <c r="G47" s="53">
        <f t="shared" si="2"/>
        <v>7</v>
      </c>
      <c r="H47" s="62" t="s">
        <v>87</v>
      </c>
      <c r="I47" s="23">
        <v>45</v>
      </c>
      <c r="J47" s="23">
        <v>0.14000000000000001</v>
      </c>
      <c r="K47" s="50" t="s">
        <v>91</v>
      </c>
      <c r="L47" s="36">
        <v>216.51</v>
      </c>
      <c r="M47" s="36" t="s">
        <v>70</v>
      </c>
      <c r="N47" s="37"/>
      <c r="O47" s="24">
        <f t="shared" si="1"/>
        <v>0</v>
      </c>
      <c r="P47" s="12"/>
    </row>
    <row r="48" spans="1:16" x14ac:dyDescent="0.3">
      <c r="A48" s="22" t="s">
        <v>89</v>
      </c>
      <c r="B48" s="23" t="s">
        <v>90</v>
      </c>
      <c r="C48" s="68" t="s">
        <v>72</v>
      </c>
      <c r="D48" s="69"/>
      <c r="E48" s="53">
        <v>0</v>
      </c>
      <c r="F48" s="53">
        <v>30</v>
      </c>
      <c r="G48" s="53">
        <f t="shared" ref="G48" si="10">E48+F48</f>
        <v>30</v>
      </c>
      <c r="H48" s="62" t="s">
        <v>87</v>
      </c>
      <c r="I48" s="23">
        <v>45</v>
      </c>
      <c r="J48" s="23">
        <v>0.14000000000000001</v>
      </c>
      <c r="K48" s="50" t="s">
        <v>91</v>
      </c>
      <c r="L48" s="36">
        <v>986.84</v>
      </c>
      <c r="M48" s="36" t="s">
        <v>73</v>
      </c>
      <c r="N48" s="37"/>
      <c r="O48" s="24">
        <f t="shared" si="1"/>
        <v>0</v>
      </c>
      <c r="P48" s="12"/>
    </row>
    <row r="49" spans="1:16" x14ac:dyDescent="0.3">
      <c r="A49" s="22" t="s">
        <v>89</v>
      </c>
      <c r="B49" s="23" t="s">
        <v>92</v>
      </c>
      <c r="C49" s="68" t="s">
        <v>71</v>
      </c>
      <c r="D49" s="69"/>
      <c r="E49" s="53">
        <v>10</v>
      </c>
      <c r="F49" s="53">
        <v>1</v>
      </c>
      <c r="G49" s="53">
        <f t="shared" si="2"/>
        <v>11</v>
      </c>
      <c r="H49" s="62" t="s">
        <v>87</v>
      </c>
      <c r="I49" s="23">
        <v>50</v>
      </c>
      <c r="J49" s="23">
        <v>0.14000000000000001</v>
      </c>
      <c r="K49" s="50" t="s">
        <v>93</v>
      </c>
      <c r="L49" s="36">
        <v>269.57</v>
      </c>
      <c r="M49" s="36" t="s">
        <v>70</v>
      </c>
      <c r="N49" s="37"/>
      <c r="O49" s="24">
        <f t="shared" si="1"/>
        <v>0</v>
      </c>
      <c r="P49" s="12"/>
    </row>
    <row r="50" spans="1:16" x14ac:dyDescent="0.3">
      <c r="A50" s="22" t="s">
        <v>89</v>
      </c>
      <c r="B50" s="23" t="s">
        <v>92</v>
      </c>
      <c r="C50" s="68" t="s">
        <v>72</v>
      </c>
      <c r="D50" s="69"/>
      <c r="E50" s="53">
        <v>0</v>
      </c>
      <c r="F50" s="53">
        <v>3</v>
      </c>
      <c r="G50" s="53">
        <f t="shared" ref="G50:G52" si="11">E50+F50</f>
        <v>3</v>
      </c>
      <c r="H50" s="62" t="s">
        <v>87</v>
      </c>
      <c r="I50" s="23">
        <v>50</v>
      </c>
      <c r="J50" s="23">
        <v>0.14000000000000001</v>
      </c>
      <c r="K50" s="50" t="s">
        <v>93</v>
      </c>
      <c r="L50" s="36">
        <v>75.28</v>
      </c>
      <c r="M50" s="36" t="s">
        <v>73</v>
      </c>
      <c r="N50" s="37"/>
      <c r="O50" s="24">
        <f t="shared" si="1"/>
        <v>0</v>
      </c>
      <c r="P50" s="12"/>
    </row>
    <row r="51" spans="1:16" x14ac:dyDescent="0.3">
      <c r="A51" s="22" t="s">
        <v>89</v>
      </c>
      <c r="B51" s="23" t="s">
        <v>112</v>
      </c>
      <c r="C51" s="68" t="s">
        <v>71</v>
      </c>
      <c r="D51" s="69"/>
      <c r="E51" s="53">
        <v>12</v>
      </c>
      <c r="F51" s="53">
        <v>12</v>
      </c>
      <c r="G51" s="53">
        <f t="shared" si="11"/>
        <v>24</v>
      </c>
      <c r="H51" s="62" t="s">
        <v>87</v>
      </c>
      <c r="I51" s="23">
        <v>50</v>
      </c>
      <c r="J51" s="23">
        <v>0.16</v>
      </c>
      <c r="K51" s="50" t="s">
        <v>94</v>
      </c>
      <c r="L51" s="36">
        <v>637.41999999999996</v>
      </c>
      <c r="M51" s="36" t="s">
        <v>70</v>
      </c>
      <c r="N51" s="37"/>
      <c r="O51" s="24">
        <f t="shared" si="1"/>
        <v>0</v>
      </c>
      <c r="P51" s="12"/>
    </row>
    <row r="52" spans="1:16" x14ac:dyDescent="0.3">
      <c r="A52" s="22" t="s">
        <v>89</v>
      </c>
      <c r="B52" s="23" t="s">
        <v>112</v>
      </c>
      <c r="C52" s="68" t="s">
        <v>72</v>
      </c>
      <c r="D52" s="69"/>
      <c r="E52" s="53">
        <v>0</v>
      </c>
      <c r="F52" s="53">
        <v>55</v>
      </c>
      <c r="G52" s="53">
        <f t="shared" si="11"/>
        <v>55</v>
      </c>
      <c r="H52" s="62" t="s">
        <v>87</v>
      </c>
      <c r="I52" s="23">
        <v>50</v>
      </c>
      <c r="J52" s="23">
        <v>0.16</v>
      </c>
      <c r="K52" s="50" t="s">
        <v>94</v>
      </c>
      <c r="L52" s="36">
        <v>1657.11</v>
      </c>
      <c r="M52" s="36" t="s">
        <v>70</v>
      </c>
      <c r="N52" s="37"/>
      <c r="O52" s="24">
        <f t="shared" si="1"/>
        <v>0</v>
      </c>
      <c r="P52" s="12"/>
    </row>
    <row r="53" spans="1:16" x14ac:dyDescent="0.3">
      <c r="A53" s="22" t="s">
        <v>89</v>
      </c>
      <c r="B53" s="23" t="s">
        <v>95</v>
      </c>
      <c r="C53" s="68" t="s">
        <v>71</v>
      </c>
      <c r="D53" s="69"/>
      <c r="E53" s="53">
        <v>28</v>
      </c>
      <c r="F53" s="53">
        <v>1</v>
      </c>
      <c r="G53" s="53">
        <f t="shared" si="2"/>
        <v>29</v>
      </c>
      <c r="H53" s="62" t="s">
        <v>87</v>
      </c>
      <c r="I53" s="23">
        <v>45</v>
      </c>
      <c r="J53" s="23">
        <v>0.23</v>
      </c>
      <c r="K53" s="50" t="s">
        <v>93</v>
      </c>
      <c r="L53" s="36">
        <v>714.62</v>
      </c>
      <c r="M53" s="36" t="s">
        <v>70</v>
      </c>
      <c r="N53" s="37"/>
      <c r="O53" s="24">
        <f t="shared" si="1"/>
        <v>0</v>
      </c>
      <c r="P53" s="12"/>
    </row>
    <row r="54" spans="1:16" x14ac:dyDescent="0.3">
      <c r="A54" s="22" t="s">
        <v>89</v>
      </c>
      <c r="B54" s="23" t="s">
        <v>95</v>
      </c>
      <c r="C54" s="68" t="s">
        <v>72</v>
      </c>
      <c r="D54" s="69"/>
      <c r="E54" s="53">
        <v>0</v>
      </c>
      <c r="F54" s="53">
        <v>117</v>
      </c>
      <c r="G54" s="53">
        <f t="shared" ref="G54:G56" si="12">E54+F54</f>
        <v>117</v>
      </c>
      <c r="H54" s="62" t="s">
        <v>87</v>
      </c>
      <c r="I54" s="23">
        <v>45</v>
      </c>
      <c r="J54" s="23">
        <v>0.23</v>
      </c>
      <c r="K54" s="50" t="s">
        <v>93</v>
      </c>
      <c r="L54" s="36">
        <v>3189.68</v>
      </c>
      <c r="M54" s="36" t="s">
        <v>73</v>
      </c>
      <c r="N54" s="37"/>
      <c r="O54" s="24">
        <f t="shared" si="1"/>
        <v>0</v>
      </c>
      <c r="P54" s="12"/>
    </row>
    <row r="55" spans="1:16" x14ac:dyDescent="0.3">
      <c r="A55" s="22" t="s">
        <v>89</v>
      </c>
      <c r="B55" s="23" t="s">
        <v>113</v>
      </c>
      <c r="C55" s="68" t="s">
        <v>71</v>
      </c>
      <c r="D55" s="69"/>
      <c r="E55" s="53">
        <v>0</v>
      </c>
      <c r="F55" s="53">
        <v>72</v>
      </c>
      <c r="G55" s="53">
        <f t="shared" si="12"/>
        <v>72</v>
      </c>
      <c r="H55" s="62" t="s">
        <v>12</v>
      </c>
      <c r="I55" s="23">
        <v>55</v>
      </c>
      <c r="J55" s="23">
        <v>0.73</v>
      </c>
      <c r="K55" s="50">
        <v>2100</v>
      </c>
      <c r="L55" s="36">
        <v>1254.17</v>
      </c>
      <c r="M55" s="36" t="s">
        <v>70</v>
      </c>
      <c r="N55" s="37"/>
      <c r="O55" s="24">
        <f t="shared" si="1"/>
        <v>0</v>
      </c>
      <c r="P55" s="12"/>
    </row>
    <row r="56" spans="1:16" x14ac:dyDescent="0.3">
      <c r="A56" s="22" t="s">
        <v>89</v>
      </c>
      <c r="B56" s="23" t="s">
        <v>113</v>
      </c>
      <c r="C56" s="68" t="s">
        <v>72</v>
      </c>
      <c r="D56" s="69"/>
      <c r="E56" s="53">
        <v>0</v>
      </c>
      <c r="F56" s="53">
        <v>109</v>
      </c>
      <c r="G56" s="53">
        <f t="shared" si="12"/>
        <v>109</v>
      </c>
      <c r="H56" s="62" t="s">
        <v>12</v>
      </c>
      <c r="I56" s="23">
        <v>55</v>
      </c>
      <c r="J56" s="23">
        <v>0.73</v>
      </c>
      <c r="K56" s="50">
        <v>2100</v>
      </c>
      <c r="L56" s="36">
        <v>2164.1999999999998</v>
      </c>
      <c r="M56" s="36" t="s">
        <v>70</v>
      </c>
      <c r="N56" s="37"/>
      <c r="O56" s="24">
        <f t="shared" si="1"/>
        <v>0</v>
      </c>
      <c r="P56" s="12"/>
    </row>
    <row r="57" spans="1:16" x14ac:dyDescent="0.3">
      <c r="A57" s="22" t="s">
        <v>89</v>
      </c>
      <c r="B57" s="23" t="s">
        <v>96</v>
      </c>
      <c r="C57" s="68" t="s">
        <v>71</v>
      </c>
      <c r="D57" s="69"/>
      <c r="E57" s="53">
        <v>0</v>
      </c>
      <c r="F57" s="53">
        <v>127</v>
      </c>
      <c r="G57" s="53">
        <f t="shared" si="2"/>
        <v>127</v>
      </c>
      <c r="H57" s="62" t="s">
        <v>12</v>
      </c>
      <c r="I57" s="23">
        <v>60</v>
      </c>
      <c r="J57" s="23">
        <v>1.0900000000000001</v>
      </c>
      <c r="K57" s="50">
        <v>3500</v>
      </c>
      <c r="L57" s="36">
        <v>2406.0300000000002</v>
      </c>
      <c r="M57" s="36" t="s">
        <v>70</v>
      </c>
      <c r="N57" s="37"/>
      <c r="O57" s="24">
        <f t="shared" si="1"/>
        <v>0</v>
      </c>
      <c r="P57" s="12"/>
    </row>
    <row r="58" spans="1:16" x14ac:dyDescent="0.3">
      <c r="A58" s="22" t="s">
        <v>89</v>
      </c>
      <c r="B58" s="23" t="s">
        <v>96</v>
      </c>
      <c r="C58" s="68" t="s">
        <v>72</v>
      </c>
      <c r="D58" s="69"/>
      <c r="E58" s="53">
        <v>0</v>
      </c>
      <c r="F58" s="53">
        <v>31</v>
      </c>
      <c r="G58" s="53">
        <f t="shared" ref="G58" si="13">E58+F58</f>
        <v>31</v>
      </c>
      <c r="H58" s="62" t="s">
        <v>12</v>
      </c>
      <c r="I58" s="23">
        <v>60</v>
      </c>
      <c r="J58" s="23">
        <v>1.0900000000000001</v>
      </c>
      <c r="K58" s="50">
        <v>3500</v>
      </c>
      <c r="L58" s="36">
        <v>681.46</v>
      </c>
      <c r="M58" s="36" t="s">
        <v>73</v>
      </c>
      <c r="N58" s="37"/>
      <c r="O58" s="24">
        <f t="shared" si="1"/>
        <v>0</v>
      </c>
      <c r="P58" s="12"/>
    </row>
    <row r="59" spans="1:16" x14ac:dyDescent="0.3">
      <c r="A59" s="22" t="s">
        <v>89</v>
      </c>
      <c r="B59" s="23" t="s">
        <v>114</v>
      </c>
      <c r="C59" s="68" t="s">
        <v>71</v>
      </c>
      <c r="D59" s="69"/>
      <c r="E59" s="53">
        <v>0</v>
      </c>
      <c r="F59" s="53">
        <v>294</v>
      </c>
      <c r="G59" s="53">
        <f t="shared" si="2"/>
        <v>294</v>
      </c>
      <c r="H59" s="62" t="s">
        <v>12</v>
      </c>
      <c r="I59" s="23">
        <v>50</v>
      </c>
      <c r="J59" s="23">
        <v>1.03</v>
      </c>
      <c r="K59" s="50">
        <v>2500</v>
      </c>
      <c r="L59" s="36">
        <v>4996.1400000000003</v>
      </c>
      <c r="M59" s="36" t="s">
        <v>70</v>
      </c>
      <c r="N59" s="37"/>
      <c r="O59" s="24">
        <f t="shared" si="1"/>
        <v>0</v>
      </c>
      <c r="P59" s="12"/>
    </row>
    <row r="60" spans="1:16" x14ac:dyDescent="0.3">
      <c r="A60" s="22" t="s">
        <v>89</v>
      </c>
      <c r="B60" s="23" t="s">
        <v>114</v>
      </c>
      <c r="C60" s="68" t="s">
        <v>72</v>
      </c>
      <c r="D60" s="69"/>
      <c r="E60" s="53">
        <v>0</v>
      </c>
      <c r="F60" s="53">
        <v>126</v>
      </c>
      <c r="G60" s="53">
        <f t="shared" ref="G60" si="14">E60+F60</f>
        <v>126</v>
      </c>
      <c r="H60" s="62" t="s">
        <v>12</v>
      </c>
      <c r="I60" s="23">
        <v>50</v>
      </c>
      <c r="J60" s="23">
        <v>1.03</v>
      </c>
      <c r="K60" s="50">
        <v>2500</v>
      </c>
      <c r="L60" s="36">
        <v>2476.84</v>
      </c>
      <c r="M60" s="36" t="s">
        <v>73</v>
      </c>
      <c r="N60" s="37"/>
      <c r="O60" s="24">
        <f t="shared" si="1"/>
        <v>0</v>
      </c>
      <c r="P60" s="12"/>
    </row>
    <row r="61" spans="1:16" x14ac:dyDescent="0.3">
      <c r="A61" s="22" t="s">
        <v>89</v>
      </c>
      <c r="B61" s="23" t="s">
        <v>115</v>
      </c>
      <c r="C61" s="68" t="s">
        <v>71</v>
      </c>
      <c r="D61" s="69"/>
      <c r="E61" s="53">
        <v>0</v>
      </c>
      <c r="F61" s="53">
        <v>264</v>
      </c>
      <c r="G61" s="53">
        <f t="shared" si="2"/>
        <v>264</v>
      </c>
      <c r="H61" s="62" t="s">
        <v>12</v>
      </c>
      <c r="I61" s="23">
        <v>50</v>
      </c>
      <c r="J61" s="23">
        <v>0.77</v>
      </c>
      <c r="K61" s="50">
        <v>1500</v>
      </c>
      <c r="L61" s="36">
        <v>4309.21</v>
      </c>
      <c r="M61" s="36" t="s">
        <v>70</v>
      </c>
      <c r="N61" s="37"/>
      <c r="O61" s="24">
        <f t="shared" si="1"/>
        <v>0</v>
      </c>
      <c r="P61" s="12"/>
    </row>
    <row r="62" spans="1:16" x14ac:dyDescent="0.3">
      <c r="A62" s="22" t="s">
        <v>89</v>
      </c>
      <c r="B62" s="23" t="s">
        <v>115</v>
      </c>
      <c r="C62" s="68" t="s">
        <v>72</v>
      </c>
      <c r="D62" s="69"/>
      <c r="E62" s="53">
        <v>0</v>
      </c>
      <c r="F62" s="53">
        <v>142</v>
      </c>
      <c r="G62" s="53">
        <f t="shared" ref="G62" si="15">E62+F62</f>
        <v>142</v>
      </c>
      <c r="H62" s="62" t="s">
        <v>12</v>
      </c>
      <c r="I62" s="23">
        <v>50</v>
      </c>
      <c r="J62" s="23">
        <v>0.77</v>
      </c>
      <c r="K62" s="50">
        <v>1500</v>
      </c>
      <c r="L62" s="36">
        <v>2687.77</v>
      </c>
      <c r="M62" s="36" t="s">
        <v>73</v>
      </c>
      <c r="N62" s="37"/>
      <c r="O62" s="24">
        <f t="shared" si="1"/>
        <v>0</v>
      </c>
      <c r="P62" s="12"/>
    </row>
    <row r="63" spans="1:16" x14ac:dyDescent="0.3">
      <c r="A63" s="22" t="s">
        <v>89</v>
      </c>
      <c r="B63" s="23" t="s">
        <v>116</v>
      </c>
      <c r="C63" s="68" t="s">
        <v>71</v>
      </c>
      <c r="D63" s="69"/>
      <c r="E63" s="53">
        <v>0</v>
      </c>
      <c r="F63" s="53">
        <v>143</v>
      </c>
      <c r="G63" s="53">
        <f t="shared" si="2"/>
        <v>143</v>
      </c>
      <c r="H63" s="62" t="s">
        <v>12</v>
      </c>
      <c r="I63" s="23">
        <v>60</v>
      </c>
      <c r="J63" s="23">
        <v>0.95</v>
      </c>
      <c r="K63" s="50">
        <v>1300</v>
      </c>
      <c r="L63" s="36">
        <v>2370.62</v>
      </c>
      <c r="M63" s="36" t="s">
        <v>70</v>
      </c>
      <c r="N63" s="37"/>
      <c r="O63" s="24">
        <f t="shared" si="1"/>
        <v>0</v>
      </c>
      <c r="P63" s="12"/>
    </row>
    <row r="64" spans="1:16" x14ac:dyDescent="0.3">
      <c r="A64" s="22" t="s">
        <v>89</v>
      </c>
      <c r="B64" s="23" t="s">
        <v>116</v>
      </c>
      <c r="C64" s="68" t="s">
        <v>72</v>
      </c>
      <c r="D64" s="69"/>
      <c r="E64" s="53">
        <v>0</v>
      </c>
      <c r="F64" s="53">
        <v>319</v>
      </c>
      <c r="G64" s="53">
        <f t="shared" ref="G64" si="16">E64+F64</f>
        <v>319</v>
      </c>
      <c r="H64" s="62" t="s">
        <v>12</v>
      </c>
      <c r="I64" s="23">
        <v>60</v>
      </c>
      <c r="J64" s="23">
        <v>0.95</v>
      </c>
      <c r="K64" s="50">
        <v>1300</v>
      </c>
      <c r="L64" s="36">
        <v>6088.94</v>
      </c>
      <c r="M64" s="36" t="s">
        <v>73</v>
      </c>
      <c r="N64" s="37"/>
      <c r="O64" s="24">
        <f t="shared" si="1"/>
        <v>0</v>
      </c>
      <c r="P64" s="12"/>
    </row>
    <row r="65" spans="1:16" x14ac:dyDescent="0.3">
      <c r="A65" s="22" t="s">
        <v>89</v>
      </c>
      <c r="B65" s="23" t="s">
        <v>97</v>
      </c>
      <c r="C65" s="68" t="s">
        <v>71</v>
      </c>
      <c r="D65" s="69"/>
      <c r="E65" s="53">
        <v>10</v>
      </c>
      <c r="F65" s="53">
        <v>0</v>
      </c>
      <c r="G65" s="53">
        <f t="shared" si="2"/>
        <v>10</v>
      </c>
      <c r="H65" s="62" t="s">
        <v>37</v>
      </c>
      <c r="I65" s="23">
        <v>50</v>
      </c>
      <c r="J65" s="23">
        <v>0.3</v>
      </c>
      <c r="K65" s="50">
        <v>1200</v>
      </c>
      <c r="L65" s="36">
        <v>147.66999999999999</v>
      </c>
      <c r="M65" s="36" t="s">
        <v>70</v>
      </c>
      <c r="N65" s="37"/>
      <c r="O65" s="24">
        <f t="shared" si="1"/>
        <v>0</v>
      </c>
      <c r="P65" s="12"/>
    </row>
    <row r="66" spans="1:16" x14ac:dyDescent="0.3">
      <c r="A66" s="22" t="s">
        <v>89</v>
      </c>
      <c r="B66" s="23" t="s">
        <v>98</v>
      </c>
      <c r="C66" s="68" t="s">
        <v>72</v>
      </c>
      <c r="D66" s="69"/>
      <c r="E66" s="53">
        <v>0</v>
      </c>
      <c r="F66" s="53">
        <v>50</v>
      </c>
      <c r="G66" s="53">
        <f t="shared" ref="G66" si="17">E66+F66</f>
        <v>50</v>
      </c>
      <c r="H66" s="62" t="s">
        <v>37</v>
      </c>
      <c r="I66" s="23">
        <v>50</v>
      </c>
      <c r="J66" s="23">
        <v>0.25</v>
      </c>
      <c r="K66" s="50">
        <v>1000</v>
      </c>
      <c r="L66" s="36">
        <v>1031.23</v>
      </c>
      <c r="M66" s="36" t="s">
        <v>73</v>
      </c>
      <c r="N66" s="37"/>
      <c r="O66" s="24">
        <f t="shared" si="1"/>
        <v>0</v>
      </c>
      <c r="P66" s="12"/>
    </row>
    <row r="67" spans="1:16" x14ac:dyDescent="0.3">
      <c r="A67" s="22" t="s">
        <v>89</v>
      </c>
      <c r="B67" s="23" t="s">
        <v>99</v>
      </c>
      <c r="C67" s="68" t="s">
        <v>71</v>
      </c>
      <c r="D67" s="69"/>
      <c r="E67" s="53">
        <v>0</v>
      </c>
      <c r="F67" s="53">
        <v>15</v>
      </c>
      <c r="G67" s="53">
        <f t="shared" si="2"/>
        <v>15</v>
      </c>
      <c r="H67" s="62" t="s">
        <v>37</v>
      </c>
      <c r="I67" s="23">
        <v>25</v>
      </c>
      <c r="J67" s="23">
        <v>1.52</v>
      </c>
      <c r="K67" s="50">
        <v>1400</v>
      </c>
      <c r="L67" s="36">
        <v>156.80000000000001</v>
      </c>
      <c r="M67" s="36" t="s">
        <v>70</v>
      </c>
      <c r="N67" s="37"/>
      <c r="O67" s="24">
        <f t="shared" si="1"/>
        <v>0</v>
      </c>
      <c r="P67" s="12"/>
    </row>
    <row r="68" spans="1:16" ht="15" thickBot="1" x14ac:dyDescent="0.35">
      <c r="A68" s="40"/>
      <c r="B68" s="41"/>
      <c r="C68" s="42"/>
      <c r="D68" s="51"/>
      <c r="E68" s="54"/>
      <c r="F68" s="54"/>
      <c r="G68" s="54">
        <f>SUM(G12:G67)</f>
        <v>5036</v>
      </c>
      <c r="H68" s="42"/>
      <c r="I68" s="41"/>
      <c r="J68" s="41"/>
      <c r="K68" s="42"/>
      <c r="L68" s="38"/>
      <c r="M68" s="43"/>
      <c r="N68" s="43"/>
      <c r="O68" s="38"/>
      <c r="P68" s="12"/>
    </row>
    <row r="69" spans="1:16" ht="15" thickBot="1" x14ac:dyDescent="0.35">
      <c r="A69" s="35"/>
      <c r="B69" s="26"/>
      <c r="C69" s="26"/>
      <c r="D69" s="26"/>
      <c r="E69" s="26"/>
      <c r="F69" s="26"/>
      <c r="G69" s="26"/>
      <c r="H69" s="26"/>
      <c r="I69" s="26"/>
      <c r="J69" s="70" t="s">
        <v>13</v>
      </c>
      <c r="K69" s="70"/>
      <c r="L69" s="28">
        <f>SUM(L12:L67)</f>
        <v>84417.819999999992</v>
      </c>
      <c r="M69" s="27"/>
      <c r="N69" s="29" t="s">
        <v>14</v>
      </c>
      <c r="O69" s="25">
        <f>SUM(O12:O67)</f>
        <v>0</v>
      </c>
      <c r="P69" s="12" t="e">
        <f>IF(#REF!&gt;#REF!,"prekročená cena","nižšia ako stanovená")</f>
        <v>#REF!</v>
      </c>
    </row>
    <row r="70" spans="1:16" ht="15" thickBot="1" x14ac:dyDescent="0.35">
      <c r="A70" s="71" t="s">
        <v>15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3"/>
      <c r="O70" s="25">
        <f>O71-O69</f>
        <v>0</v>
      </c>
      <c r="P70" s="12"/>
    </row>
    <row r="71" spans="1:16" ht="15" thickBot="1" x14ac:dyDescent="0.35">
      <c r="A71" s="71" t="s">
        <v>16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3"/>
      <c r="O71" s="25">
        <f>IF("nie"=MID(I79,1,3),O69,(O69*1.2))</f>
        <v>0</v>
      </c>
      <c r="P71" s="12"/>
    </row>
    <row r="72" spans="1:16" x14ac:dyDescent="0.3">
      <c r="A72" s="81" t="s">
        <v>17</v>
      </c>
      <c r="B72" s="81"/>
      <c r="C72" s="81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12"/>
    </row>
    <row r="73" spans="1:16" x14ac:dyDescent="0.3">
      <c r="A73" s="74" t="s">
        <v>64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12"/>
    </row>
    <row r="74" spans="1:16" x14ac:dyDescent="0.3">
      <c r="A74" s="67" t="s">
        <v>57</v>
      </c>
      <c r="B74" s="67"/>
      <c r="C74" s="67"/>
      <c r="D74" s="67"/>
      <c r="E74" s="67"/>
      <c r="F74" s="67"/>
      <c r="G74" s="66" t="s">
        <v>55</v>
      </c>
      <c r="H74" s="67"/>
      <c r="I74" s="67"/>
      <c r="J74" s="31"/>
      <c r="K74" s="31"/>
      <c r="L74" s="31"/>
      <c r="M74" s="31"/>
      <c r="N74" s="31"/>
      <c r="O74" s="31"/>
      <c r="P74" s="12"/>
    </row>
    <row r="75" spans="1:16" x14ac:dyDescent="0.3">
      <c r="A75" s="83" t="s">
        <v>66</v>
      </c>
      <c r="B75" s="84"/>
      <c r="C75" s="84"/>
      <c r="D75" s="84"/>
      <c r="E75" s="85"/>
      <c r="F75" s="82" t="s">
        <v>56</v>
      </c>
      <c r="G75" s="32" t="s">
        <v>18</v>
      </c>
      <c r="H75" s="75"/>
      <c r="I75" s="76"/>
      <c r="J75" s="76"/>
      <c r="K75" s="76"/>
      <c r="L75" s="76"/>
      <c r="M75" s="76"/>
      <c r="N75" s="76"/>
      <c r="O75" s="77"/>
      <c r="P75" s="12"/>
    </row>
    <row r="76" spans="1:16" x14ac:dyDescent="0.3">
      <c r="A76" s="86"/>
      <c r="B76" s="87"/>
      <c r="C76" s="87"/>
      <c r="D76" s="87"/>
      <c r="E76" s="88"/>
      <c r="F76" s="82"/>
      <c r="G76" s="32" t="s">
        <v>19</v>
      </c>
      <c r="H76" s="75"/>
      <c r="I76" s="76"/>
      <c r="J76" s="76"/>
      <c r="K76" s="76"/>
      <c r="L76" s="76"/>
      <c r="M76" s="76"/>
      <c r="N76" s="76"/>
      <c r="O76" s="77"/>
      <c r="P76" s="12"/>
    </row>
    <row r="77" spans="1:16" x14ac:dyDescent="0.3">
      <c r="A77" s="86"/>
      <c r="B77" s="87"/>
      <c r="C77" s="87"/>
      <c r="D77" s="87"/>
      <c r="E77" s="88"/>
      <c r="F77" s="82"/>
      <c r="G77" s="32" t="s">
        <v>20</v>
      </c>
      <c r="H77" s="75"/>
      <c r="I77" s="76"/>
      <c r="J77" s="76"/>
      <c r="K77" s="76"/>
      <c r="L77" s="76"/>
      <c r="M77" s="76"/>
      <c r="N77" s="76"/>
      <c r="O77" s="77"/>
      <c r="P77" s="12"/>
    </row>
    <row r="78" spans="1:16" x14ac:dyDescent="0.3">
      <c r="A78" s="86"/>
      <c r="B78" s="87"/>
      <c r="C78" s="87"/>
      <c r="D78" s="87"/>
      <c r="E78" s="88"/>
      <c r="F78" s="82"/>
      <c r="G78" s="32" t="s">
        <v>21</v>
      </c>
      <c r="H78" s="75"/>
      <c r="I78" s="76"/>
      <c r="J78" s="76"/>
      <c r="K78" s="76"/>
      <c r="L78" s="76"/>
      <c r="M78" s="76"/>
      <c r="N78" s="76"/>
      <c r="O78" s="77"/>
      <c r="P78" s="12"/>
    </row>
    <row r="79" spans="1:16" x14ac:dyDescent="0.3">
      <c r="A79" s="86"/>
      <c r="B79" s="87"/>
      <c r="C79" s="87"/>
      <c r="D79" s="87"/>
      <c r="E79" s="88"/>
      <c r="F79" s="82"/>
      <c r="G79" s="32" t="s">
        <v>22</v>
      </c>
      <c r="H79" s="75"/>
      <c r="I79" s="76"/>
      <c r="J79" s="76"/>
      <c r="K79" s="76"/>
      <c r="L79" s="76"/>
      <c r="M79" s="76"/>
      <c r="N79" s="76"/>
      <c r="O79" s="77"/>
      <c r="P79" s="12"/>
    </row>
    <row r="80" spans="1:16" x14ac:dyDescent="0.3">
      <c r="A80" s="86"/>
      <c r="B80" s="87"/>
      <c r="C80" s="87"/>
      <c r="D80" s="87"/>
      <c r="E80" s="88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2"/>
    </row>
    <row r="81" spans="1:16" x14ac:dyDescent="0.3">
      <c r="A81" s="86"/>
      <c r="B81" s="87"/>
      <c r="C81" s="87"/>
      <c r="D81" s="87"/>
      <c r="E81" s="88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2"/>
    </row>
    <row r="82" spans="1:16" x14ac:dyDescent="0.3">
      <c r="A82" s="89"/>
      <c r="B82" s="90"/>
      <c r="C82" s="90"/>
      <c r="D82" s="90"/>
      <c r="E82" s="91"/>
      <c r="F82" s="31"/>
      <c r="G82" s="17"/>
      <c r="H82" s="17"/>
      <c r="I82" s="17"/>
      <c r="J82" s="17" t="s">
        <v>23</v>
      </c>
      <c r="K82" s="17"/>
      <c r="L82" s="78"/>
      <c r="M82" s="79"/>
      <c r="N82" s="80"/>
      <c r="O82" s="17"/>
    </row>
    <row r="83" spans="1:16" x14ac:dyDescent="0.3">
      <c r="A83" s="31"/>
      <c r="B83" s="31"/>
      <c r="C83" s="31"/>
      <c r="D83" s="31"/>
      <c r="E83" s="31"/>
      <c r="F83" s="31"/>
      <c r="G83" s="17"/>
      <c r="H83" s="17"/>
      <c r="I83" s="17"/>
      <c r="J83" s="17"/>
      <c r="K83" s="17"/>
      <c r="L83" s="17"/>
      <c r="M83" s="17"/>
      <c r="N83" s="17"/>
      <c r="O83" s="17"/>
    </row>
    <row r="84" spans="1:16" x14ac:dyDescent="0.3">
      <c r="A84" s="20"/>
      <c r="B84" s="20"/>
      <c r="C84" s="20"/>
      <c r="D84" s="20"/>
      <c r="E84" s="20"/>
      <c r="F84" s="20"/>
      <c r="G84" s="17"/>
      <c r="H84" s="17"/>
      <c r="I84" s="17"/>
      <c r="J84" s="17"/>
      <c r="K84" s="17"/>
      <c r="L84" s="17"/>
      <c r="M84" s="17"/>
      <c r="N84" s="17"/>
      <c r="O84" s="17"/>
    </row>
    <row r="86" spans="1:16" ht="25.5" customHeight="1" x14ac:dyDescent="0.3"/>
    <row r="87" spans="1:16" ht="15" customHeight="1" x14ac:dyDescent="0.3"/>
    <row r="89" spans="1:16" ht="18" customHeight="1" x14ac:dyDescent="0.3"/>
  </sheetData>
  <sheetProtection algorithmName="SHA-512" hashValue="zn82SSGE8MDv8+UhBkxD94ZoJp/xgmMQlIhxqDC/dInyIeytPmDI2V6RbN0MTl5mKJ5Kbbx+H+fndpWYU6t3yw==" saltValue="nJ85rISPKOdcUj/Ot25XMw==" spinCount="100000" sheet="1" objects="1" scenarios="1" selectLockedCells="1"/>
  <mergeCells count="89">
    <mergeCell ref="C13:D13"/>
    <mergeCell ref="C14:D14"/>
    <mergeCell ref="C15:D15"/>
    <mergeCell ref="C12:D12"/>
    <mergeCell ref="C39:D39"/>
    <mergeCell ref="C37:D37"/>
    <mergeCell ref="C31:D31"/>
    <mergeCell ref="C19:D19"/>
    <mergeCell ref="C41:D41"/>
    <mergeCell ref="C38:D38"/>
    <mergeCell ref="C36:D36"/>
    <mergeCell ref="C18:D18"/>
    <mergeCell ref="C40:D40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59:D59"/>
    <mergeCell ref="C42:D42"/>
    <mergeCell ref="C47:D47"/>
    <mergeCell ref="C48:D48"/>
    <mergeCell ref="C49:D49"/>
    <mergeCell ref="C52:D52"/>
    <mergeCell ref="C45:D45"/>
    <mergeCell ref="C46:D46"/>
    <mergeCell ref="C43:D43"/>
    <mergeCell ref="C44:D44"/>
    <mergeCell ref="C55:D55"/>
    <mergeCell ref="C56:D56"/>
    <mergeCell ref="C57:D57"/>
    <mergeCell ref="C50:D50"/>
    <mergeCell ref="C51:D51"/>
    <mergeCell ref="N9:N11"/>
    <mergeCell ref="O9:O11"/>
    <mergeCell ref="C10:D11"/>
    <mergeCell ref="E10:E11"/>
    <mergeCell ref="F10:F11"/>
    <mergeCell ref="G10:G11"/>
    <mergeCell ref="M9:M11"/>
    <mergeCell ref="H79:O79"/>
    <mergeCell ref="L82:N82"/>
    <mergeCell ref="A72:C72"/>
    <mergeCell ref="F75:F79"/>
    <mergeCell ref="H75:O75"/>
    <mergeCell ref="H76:O76"/>
    <mergeCell ref="H77:O77"/>
    <mergeCell ref="H78:O78"/>
    <mergeCell ref="A75:E82"/>
    <mergeCell ref="C32:D32"/>
    <mergeCell ref="C33:D33"/>
    <mergeCell ref="C34:D34"/>
    <mergeCell ref="C35:D35"/>
    <mergeCell ref="A73:O73"/>
    <mergeCell ref="C61:D61"/>
    <mergeCell ref="C60:D60"/>
    <mergeCell ref="C62:D62"/>
    <mergeCell ref="C63:D63"/>
    <mergeCell ref="C64:D64"/>
    <mergeCell ref="C65:D65"/>
    <mergeCell ref="C66:D66"/>
    <mergeCell ref="C67:D67"/>
    <mergeCell ref="C53:D53"/>
    <mergeCell ref="C54:D54"/>
    <mergeCell ref="C58:D58"/>
    <mergeCell ref="C16:D16"/>
    <mergeCell ref="C17:D17"/>
    <mergeCell ref="J69:K69"/>
    <mergeCell ref="A70:N70"/>
    <mergeCell ref="A71:N71"/>
    <mergeCell ref="C20:D20"/>
    <mergeCell ref="C21:D21"/>
    <mergeCell ref="C22:D22"/>
    <mergeCell ref="C23:D23"/>
    <mergeCell ref="C26:D26"/>
    <mergeCell ref="C27:D27"/>
    <mergeCell ref="C28:D28"/>
    <mergeCell ref="C24:D24"/>
    <mergeCell ref="C25:D25"/>
    <mergeCell ref="C29:D29"/>
    <mergeCell ref="C30:D3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2" t="s">
        <v>51</v>
      </c>
      <c r="M2" s="132"/>
    </row>
    <row r="3" spans="1:14" x14ac:dyDescent="0.3">
      <c r="A3" s="5" t="s">
        <v>25</v>
      </c>
      <c r="B3" s="133" t="s">
        <v>26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x14ac:dyDescent="0.3">
      <c r="A4" s="5" t="s">
        <v>27</v>
      </c>
      <c r="B4" s="133" t="s">
        <v>28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x14ac:dyDescent="0.3">
      <c r="A5" s="5" t="s">
        <v>8</v>
      </c>
      <c r="B5" s="133" t="s">
        <v>29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</row>
    <row r="6" spans="1:14" x14ac:dyDescent="0.3">
      <c r="A6" s="5" t="s">
        <v>2</v>
      </c>
      <c r="B6" s="133" t="s">
        <v>30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x14ac:dyDescent="0.3">
      <c r="A7" s="6" t="s">
        <v>31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x14ac:dyDescent="0.3">
      <c r="A8" s="5" t="s">
        <v>12</v>
      </c>
      <c r="B8" s="133" t="s">
        <v>32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</row>
    <row r="9" spans="1:14" x14ac:dyDescent="0.3">
      <c r="A9" s="7" t="s">
        <v>33</v>
      </c>
      <c r="B9" s="133" t="s">
        <v>34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</row>
    <row r="10" spans="1:14" x14ac:dyDescent="0.3">
      <c r="A10" s="7" t="s">
        <v>35</v>
      </c>
      <c r="B10" s="133" t="s">
        <v>36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</row>
    <row r="11" spans="1:14" x14ac:dyDescent="0.3">
      <c r="A11" s="8" t="s">
        <v>37</v>
      </c>
      <c r="B11" s="133" t="s">
        <v>38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</row>
    <row r="12" spans="1:14" x14ac:dyDescent="0.3">
      <c r="A12" s="9" t="s">
        <v>39</v>
      </c>
      <c r="B12" s="133" t="s">
        <v>40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</row>
    <row r="13" spans="1:14" ht="24" customHeight="1" x14ac:dyDescent="0.3">
      <c r="A13" s="8" t="s">
        <v>41</v>
      </c>
      <c r="B13" s="133" t="s">
        <v>42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</row>
    <row r="14" spans="1:14" ht="16.5" customHeight="1" x14ac:dyDescent="0.3">
      <c r="A14" s="8" t="s">
        <v>5</v>
      </c>
      <c r="B14" s="133" t="s">
        <v>52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x14ac:dyDescent="0.3">
      <c r="A15" s="8" t="s">
        <v>43</v>
      </c>
      <c r="B15" s="133" t="s">
        <v>44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39.6" x14ac:dyDescent="0.3">
      <c r="A16" s="10" t="s">
        <v>45</v>
      </c>
      <c r="B16" s="133" t="s">
        <v>46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1:14" ht="28.5" customHeight="1" x14ac:dyDescent="0.3">
      <c r="A17" s="10" t="s">
        <v>47</v>
      </c>
      <c r="B17" s="133" t="s">
        <v>48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</row>
    <row r="18" spans="1:14" ht="27" customHeight="1" x14ac:dyDescent="0.3">
      <c r="A18" s="11" t="s">
        <v>49</v>
      </c>
      <c r="B18" s="133" t="s">
        <v>50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</row>
    <row r="19" spans="1:14" ht="75" customHeight="1" x14ac:dyDescent="0.3">
      <c r="A19" s="33" t="s">
        <v>61</v>
      </c>
      <c r="B19" s="134" t="s">
        <v>62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2022-01-31T07:13:39Z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