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VO ŤČ DNS 2022\Súťažné podklady\"/>
    </mc:Choice>
  </mc:AlternateContent>
  <bookViews>
    <workbookView xWindow="1956" yWindow="-36" windowWidth="21072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ponuka'!$A$1:$O$178</definedName>
  </definedNames>
  <calcPr calcId="152511"/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2" i="1"/>
  <c r="L16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2" i="1"/>
  <c r="G162" i="1" s="1"/>
  <c r="F162" i="1"/>
  <c r="E162" i="1"/>
  <c r="P12" i="1" l="1"/>
  <c r="P14" i="1"/>
  <c r="P17" i="1" l="1"/>
  <c r="P16" i="1"/>
  <c r="P15" i="1"/>
  <c r="P13" i="1"/>
  <c r="O163" i="1" l="1"/>
  <c r="P19" i="1" s="1"/>
  <c r="O165" i="1" l="1"/>
  <c r="O164" i="1" s="1"/>
</calcChain>
</file>

<file path=xl/sharedStrings.xml><?xml version="1.0" encoding="utf-8"?>
<sst xmlns="http://schemas.openxmlformats.org/spreadsheetml/2006/main" count="975" uniqueCount="209">
  <si>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</si>
  <si>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</si>
  <si>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</si>
  <si>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</si>
  <si>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</si>
  <si>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</si>
  <si>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</si>
  <si>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</si>
  <si>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</si>
  <si>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</si>
  <si>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</si>
  <si>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</si>
  <si>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</si>
  <si>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</si>
  <si>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</si>
  <si>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</si>
  <si>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</si>
  <si>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</si>
  <si>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</si>
  <si>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</si>
  <si>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</si>
  <si>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</si>
  <si>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</si>
  <si>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</si>
  <si>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</si>
  <si>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</si>
  <si>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</si>
  <si>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</si>
  <si>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</si>
  <si>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</si>
  <si>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</si>
  <si>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</si>
  <si>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</si>
  <si>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</si>
  <si>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</si>
  <si>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</si>
  <si>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</si>
  <si>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</si>
  <si>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</si>
  <si>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</si>
  <si>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</si>
  <si>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</si>
  <si>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</si>
  <si>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</si>
  <si>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</si>
  <si>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</si>
  <si>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</si>
  <si>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</si>
  <si>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</si>
  <si>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</si>
  <si>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</si>
  <si>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</si>
  <si>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</si>
  <si>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</si>
  <si>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</si>
  <si>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</si>
  <si>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</si>
  <si>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</si>
  <si>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</si>
  <si>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</si>
  <si>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</si>
  <si>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</si>
  <si>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</si>
  <si>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</si>
  <si>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</si>
  <si>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</si>
  <si>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</si>
  <si>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</si>
  <si>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</si>
  <si>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</si>
  <si>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</si>
  <si>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1,2,4d,4a,6,7 - SKM</t>
  </si>
  <si>
    <t>1,2,4d,4a,6,7 - SORTIM</t>
  </si>
  <si>
    <t>1,2,4a,6,7 - SKM</t>
  </si>
  <si>
    <t>1,2,4a,6,7 - SORTIM</t>
  </si>
  <si>
    <t>0/1100</t>
  </si>
  <si>
    <t>0/900</t>
  </si>
  <si>
    <t>KAROLKA</t>
  </si>
  <si>
    <t>611A00</t>
  </si>
  <si>
    <t>615A00</t>
  </si>
  <si>
    <t>617 00</t>
  </si>
  <si>
    <t>627 00</t>
  </si>
  <si>
    <t>671 00</t>
  </si>
  <si>
    <t xml:space="preserve">673 00 </t>
  </si>
  <si>
    <t>673 00</t>
  </si>
  <si>
    <t>675 00</t>
  </si>
  <si>
    <t>695B00</t>
  </si>
  <si>
    <t>707 00</t>
  </si>
  <si>
    <t>710 00</t>
  </si>
  <si>
    <t>711 00</t>
  </si>
  <si>
    <t xml:space="preserve">711 00 </t>
  </si>
  <si>
    <t>712 00</t>
  </si>
  <si>
    <t>715 00</t>
  </si>
  <si>
    <t>716 10</t>
  </si>
  <si>
    <t>0/500</t>
  </si>
  <si>
    <t>0/400</t>
  </si>
  <si>
    <t>0/600</t>
  </si>
  <si>
    <t>0/300</t>
  </si>
  <si>
    <t>0/2000</t>
  </si>
  <si>
    <t>0/1300</t>
  </si>
  <si>
    <t>0/1000</t>
  </si>
  <si>
    <t>VU-50</t>
  </si>
  <si>
    <t>VU+50</t>
  </si>
  <si>
    <t>OU</t>
  </si>
  <si>
    <t>676 11</t>
  </si>
  <si>
    <t>MOHOV</t>
  </si>
  <si>
    <t>0/1400</t>
  </si>
  <si>
    <t>577A00</t>
  </si>
  <si>
    <t>582 00</t>
  </si>
  <si>
    <t>0/1200</t>
  </si>
  <si>
    <t>HRADOVÁ</t>
  </si>
  <si>
    <t>403 00</t>
  </si>
  <si>
    <t>408 10</t>
  </si>
  <si>
    <t>410 00</t>
  </si>
  <si>
    <t>416B00</t>
  </si>
  <si>
    <t>0/1700</t>
  </si>
  <si>
    <t>419A00</t>
  </si>
  <si>
    <t>421A00</t>
  </si>
  <si>
    <t>422A00</t>
  </si>
  <si>
    <t>430 11</t>
  </si>
  <si>
    <t>0/200</t>
  </si>
  <si>
    <t>441 11</t>
  </si>
  <si>
    <t>0/1350</t>
  </si>
  <si>
    <t>445 00</t>
  </si>
  <si>
    <t>0/700</t>
  </si>
  <si>
    <t>446 00</t>
  </si>
  <si>
    <t>447 00</t>
  </si>
  <si>
    <t>465 00</t>
  </si>
  <si>
    <t>481 00</t>
  </si>
  <si>
    <t>485 00</t>
  </si>
  <si>
    <t>0/250</t>
  </si>
  <si>
    <t>HRADOVA</t>
  </si>
  <si>
    <t>407 00</t>
  </si>
  <si>
    <t>428 11</t>
  </si>
  <si>
    <t>431A00</t>
  </si>
  <si>
    <t>437 10</t>
  </si>
  <si>
    <t>448 10</t>
  </si>
  <si>
    <t>450 00</t>
  </si>
  <si>
    <t>484B00</t>
  </si>
  <si>
    <t>0/100</t>
  </si>
  <si>
    <t>100/400</t>
  </si>
  <si>
    <t>100/500</t>
  </si>
  <si>
    <t>100/700</t>
  </si>
  <si>
    <t>416C00</t>
  </si>
  <si>
    <t>417 10</t>
  </si>
  <si>
    <t>501 00</t>
  </si>
  <si>
    <t>MR</t>
  </si>
  <si>
    <t>503 00</t>
  </si>
  <si>
    <t>506 00</t>
  </si>
  <si>
    <t>0/800</t>
  </si>
  <si>
    <t>557 00</t>
  </si>
  <si>
    <t>560 00</t>
  </si>
  <si>
    <t>562 10</t>
  </si>
  <si>
    <t>574 00</t>
  </si>
  <si>
    <t>576  00</t>
  </si>
  <si>
    <t>576 00</t>
  </si>
  <si>
    <t>578 00</t>
  </si>
  <si>
    <t>522 00</t>
  </si>
  <si>
    <t>523 00</t>
  </si>
  <si>
    <t>530 00</t>
  </si>
  <si>
    <t>535 00</t>
  </si>
  <si>
    <t>539A00</t>
  </si>
  <si>
    <t>544A00</t>
  </si>
  <si>
    <t>544B00</t>
  </si>
  <si>
    <t>545 20</t>
  </si>
  <si>
    <t>549B00</t>
  </si>
  <si>
    <t>548 00</t>
  </si>
  <si>
    <t>549A00</t>
  </si>
  <si>
    <t>577B00</t>
  </si>
  <si>
    <t>580 00</t>
  </si>
  <si>
    <t>541 00</t>
  </si>
  <si>
    <t>545 10</t>
  </si>
  <si>
    <t>551 00</t>
  </si>
  <si>
    <t>579A00</t>
  </si>
  <si>
    <t>700B00</t>
  </si>
  <si>
    <t>704 00</t>
  </si>
  <si>
    <t>691B00</t>
  </si>
  <si>
    <t>900 00</t>
  </si>
  <si>
    <t>607B00</t>
  </si>
  <si>
    <t>100/300</t>
  </si>
  <si>
    <t>608 00</t>
  </si>
  <si>
    <t>602 10</t>
  </si>
  <si>
    <t>652 00</t>
  </si>
  <si>
    <t>661 11</t>
  </si>
  <si>
    <t>662 00</t>
  </si>
  <si>
    <t>681 11</t>
  </si>
  <si>
    <t>684 00</t>
  </si>
  <si>
    <t>685 00</t>
  </si>
  <si>
    <t>100/1100</t>
  </si>
  <si>
    <t>687 00</t>
  </si>
  <si>
    <t>689 00</t>
  </si>
  <si>
    <t>690 00</t>
  </si>
  <si>
    <t>100/200</t>
  </si>
  <si>
    <t>612A20</t>
  </si>
  <si>
    <t>612A30</t>
  </si>
  <si>
    <t>621A00</t>
  </si>
  <si>
    <t>622A00</t>
  </si>
  <si>
    <t>694C00</t>
  </si>
  <si>
    <t>100/900</t>
  </si>
  <si>
    <t>100/100</t>
  </si>
  <si>
    <t>100/1200</t>
  </si>
  <si>
    <t>100/1300</t>
  </si>
  <si>
    <t>100/350</t>
  </si>
  <si>
    <t>100/450</t>
  </si>
  <si>
    <t>100/750</t>
  </si>
  <si>
    <t>100/800</t>
  </si>
  <si>
    <t>100/950</t>
  </si>
  <si>
    <t>LESY SR š.p. OZ VÝCHOD</t>
  </si>
  <si>
    <t>Lesnícke služby v ťažbovom procese na OZ SOBRANCE, VC Slanec II- výzva č.9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</si>
</sst>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2" xfId="0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7" fillId="3" borderId="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</xf>
    <xf numFmtId="0" fontId="3" fillId="3" borderId="34" xfId="0" applyFont="1" applyFill="1" applyBorder="1" applyProtection="1"/>
    <xf numFmtId="0" fontId="0" fillId="3" borderId="31" xfId="0" applyFill="1" applyBorder="1" applyProtection="1"/>
    <xf numFmtId="0" fontId="6" fillId="3" borderId="28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 wrapText="1"/>
    </xf>
    <xf numFmtId="0" fontId="5" fillId="3" borderId="40" xfId="0" applyFont="1" applyFill="1" applyBorder="1" applyAlignment="1" applyProtection="1">
      <alignment horizontal="center" vertical="center"/>
    </xf>
    <xf numFmtId="0" fontId="5" fillId="3" borderId="30" xfId="0" applyFont="1" applyFill="1" applyBorder="1" applyAlignment="1" applyProtection="1">
      <alignment horizontal="center" vertical="center"/>
    </xf>
    <xf numFmtId="0" fontId="7" fillId="3" borderId="36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/>
    </xf>
    <xf numFmtId="2" fontId="6" fillId="3" borderId="28" xfId="0" applyNumberFormat="1" applyFont="1" applyFill="1" applyBorder="1" applyAlignment="1" applyProtection="1">
      <alignment horizontal="center" vertical="center" wrapText="1"/>
    </xf>
    <xf numFmtId="2" fontId="5" fillId="3" borderId="30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2" fontId="6" fillId="3" borderId="28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right" vertical="center"/>
    </xf>
    <xf numFmtId="4" fontId="6" fillId="3" borderId="44" xfId="0" applyNumberFormat="1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right" vertical="center"/>
    </xf>
    <xf numFmtId="4" fontId="6" fillId="3" borderId="46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 wrapText="1"/>
    </xf>
    <xf numFmtId="0" fontId="5" fillId="3" borderId="47" xfId="0" applyFont="1" applyFill="1" applyBorder="1" applyAlignment="1" applyProtection="1">
      <alignment horizontal="center" vertical="center"/>
    </xf>
    <xf numFmtId="4" fontId="6" fillId="3" borderId="48" xfId="0" applyNumberFormat="1" applyFont="1" applyFill="1" applyBorder="1" applyAlignment="1" applyProtection="1">
      <alignment horizontal="center" vertical="center"/>
    </xf>
    <xf numFmtId="4" fontId="6" fillId="3" borderId="49" xfId="0" applyNumberFormat="1" applyFont="1" applyFill="1" applyBorder="1" applyAlignment="1" applyProtection="1">
      <alignment horizontal="center" vertical="center"/>
      <protection locked="0"/>
    </xf>
    <xf numFmtId="0" fontId="6" fillId="3" borderId="45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50" xfId="0" applyFont="1" applyFill="1" applyBorder="1" applyAlignment="1" applyProtection="1">
      <alignment horizontal="center" vertical="center" wrapText="1"/>
    </xf>
    <xf numFmtId="4" fontId="6" fillId="3" borderId="50" xfId="0" applyNumberFormat="1" applyFont="1" applyFill="1" applyBorder="1" applyAlignment="1" applyProtection="1">
      <alignment horizontal="right" vertical="center"/>
    </xf>
    <xf numFmtId="4" fontId="6" fillId="3" borderId="50" xfId="0" applyNumberFormat="1" applyFont="1" applyFill="1" applyBorder="1" applyAlignment="1" applyProtection="1">
      <alignment horizontal="center" vertical="center"/>
    </xf>
    <xf numFmtId="0" fontId="5" fillId="3" borderId="37" xfId="0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3" borderId="37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tabSelected="1" view="pageBreakPreview" zoomScaleNormal="100" zoomScaleSheetLayoutView="100" workbookViewId="0">
      <selection activeCell="L5" sqref="L5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28" t="s">
        <v>64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6" t="s">
        <v>69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7.399999999999999" x14ac:dyDescent="0.3">
      <c r="A3" s="17" t="s">
        <v>0</v>
      </c>
      <c r="B3" s="13"/>
      <c r="C3" s="126" t="s">
        <v>208</v>
      </c>
      <c r="D3" s="127"/>
      <c r="E3" s="127"/>
      <c r="F3" s="127"/>
      <c r="G3" s="127"/>
      <c r="H3" s="127"/>
      <c r="I3" s="127"/>
      <c r="J3" s="127"/>
      <c r="K3" s="127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39"/>
      <c r="F5" s="139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40" t="s">
        <v>207</v>
      </c>
      <c r="C6" s="140"/>
      <c r="D6" s="140"/>
      <c r="E6" s="140"/>
      <c r="F6" s="140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41"/>
      <c r="C7" s="141"/>
      <c r="D7" s="141"/>
      <c r="E7" s="141"/>
      <c r="F7" s="141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37" t="s">
        <v>66</v>
      </c>
      <c r="B8" s="13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55" t="s">
        <v>8</v>
      </c>
      <c r="B9" s="142" t="s">
        <v>2</v>
      </c>
      <c r="C9" s="144" t="s">
        <v>53</v>
      </c>
      <c r="D9" s="145"/>
      <c r="E9" s="146" t="s">
        <v>3</v>
      </c>
      <c r="F9" s="147"/>
      <c r="G9" s="148"/>
      <c r="H9" s="129" t="s">
        <v>4</v>
      </c>
      <c r="I9" s="124" t="s">
        <v>5</v>
      </c>
      <c r="J9" s="132" t="s">
        <v>6</v>
      </c>
      <c r="K9" s="135" t="s">
        <v>7</v>
      </c>
      <c r="L9" s="124" t="s">
        <v>54</v>
      </c>
      <c r="M9" s="124" t="s">
        <v>60</v>
      </c>
      <c r="N9" s="117" t="s">
        <v>58</v>
      </c>
      <c r="O9" s="119" t="s">
        <v>59</v>
      </c>
    </row>
    <row r="10" spans="1:16" ht="21.75" customHeight="1" x14ac:dyDescent="0.3">
      <c r="A10" s="25"/>
      <c r="B10" s="143"/>
      <c r="C10" s="121" t="s">
        <v>68</v>
      </c>
      <c r="D10" s="122"/>
      <c r="E10" s="121" t="s">
        <v>9</v>
      </c>
      <c r="F10" s="123" t="s">
        <v>10</v>
      </c>
      <c r="G10" s="124" t="s">
        <v>11</v>
      </c>
      <c r="H10" s="130"/>
      <c r="I10" s="123"/>
      <c r="J10" s="133"/>
      <c r="K10" s="136"/>
      <c r="L10" s="123"/>
      <c r="M10" s="123"/>
      <c r="N10" s="118"/>
      <c r="O10" s="120"/>
    </row>
    <row r="11" spans="1:16" ht="50.25" customHeight="1" thickBot="1" x14ac:dyDescent="0.35">
      <c r="A11" s="26"/>
      <c r="B11" s="143"/>
      <c r="C11" s="121"/>
      <c r="D11" s="122"/>
      <c r="E11" s="121"/>
      <c r="F11" s="123"/>
      <c r="G11" s="123"/>
      <c r="H11" s="131"/>
      <c r="I11" s="123"/>
      <c r="J11" s="134"/>
      <c r="K11" s="136"/>
      <c r="L11" s="125"/>
      <c r="M11" s="125"/>
      <c r="N11" s="118"/>
      <c r="O11" s="120"/>
    </row>
    <row r="12" spans="1:16" ht="15" thickBot="1" x14ac:dyDescent="0.35">
      <c r="A12" s="68" t="s">
        <v>131</v>
      </c>
      <c r="B12" s="27" t="s">
        <v>132</v>
      </c>
      <c r="C12" s="91" t="s">
        <v>73</v>
      </c>
      <c r="D12" s="92"/>
      <c r="E12" s="28"/>
      <c r="F12" s="28">
        <v>14.34</v>
      </c>
      <c r="G12" s="28">
        <f>E12+F12</f>
        <v>14.34</v>
      </c>
      <c r="H12" s="28" t="s">
        <v>102</v>
      </c>
      <c r="I12" s="28">
        <v>20</v>
      </c>
      <c r="J12" s="28">
        <v>0.86</v>
      </c>
      <c r="K12" s="29" t="s">
        <v>95</v>
      </c>
      <c r="L12" s="30">
        <v>165.05</v>
      </c>
      <c r="M12" s="32" t="s">
        <v>61</v>
      </c>
      <c r="N12" s="51"/>
      <c r="O12" s="54">
        <f t="shared" ref="O12:O75" si="0">SUM(N12*G12)</f>
        <v>0</v>
      </c>
      <c r="P12" s="12" t="str">
        <f>IF( O12=0," ", IF(100-((L12/O12)*100)&gt;20,"viac ako 20%",0))</f>
        <v xml:space="preserve"> </v>
      </c>
    </row>
    <row r="13" spans="1:16" ht="15" thickBot="1" x14ac:dyDescent="0.35">
      <c r="A13" s="68" t="s">
        <v>131</v>
      </c>
      <c r="B13" s="27" t="s">
        <v>132</v>
      </c>
      <c r="C13" s="91" t="s">
        <v>74</v>
      </c>
      <c r="D13" s="92"/>
      <c r="E13" s="28"/>
      <c r="F13" s="28">
        <v>3.58</v>
      </c>
      <c r="G13" s="28">
        <f t="shared" ref="G13:G76" si="1">E13+F13</f>
        <v>3.58</v>
      </c>
      <c r="H13" s="28" t="s">
        <v>102</v>
      </c>
      <c r="I13" s="28">
        <v>20</v>
      </c>
      <c r="J13" s="28">
        <v>0.86</v>
      </c>
      <c r="K13" s="29" t="s">
        <v>95</v>
      </c>
      <c r="L13" s="30">
        <v>50.94</v>
      </c>
      <c r="M13" s="32" t="s">
        <v>61</v>
      </c>
      <c r="N13" s="51"/>
      <c r="O13" s="54">
        <f t="shared" si="0"/>
        <v>0</v>
      </c>
      <c r="P13" s="12" t="str">
        <f t="shared" ref="P13" si="2">IF( O117=0," ", IF(100-((L117/O117)*100)&gt;20,"viac ako 20%",0))</f>
        <v xml:space="preserve"> </v>
      </c>
    </row>
    <row r="14" spans="1:16" ht="15" thickBot="1" x14ac:dyDescent="0.35">
      <c r="A14" s="68" t="s">
        <v>110</v>
      </c>
      <c r="B14" s="27" t="s">
        <v>111</v>
      </c>
      <c r="C14" s="91" t="s">
        <v>71</v>
      </c>
      <c r="D14" s="92"/>
      <c r="E14" s="28"/>
      <c r="F14" s="28">
        <v>124.84</v>
      </c>
      <c r="G14" s="28">
        <f t="shared" si="1"/>
        <v>124.84</v>
      </c>
      <c r="H14" s="28" t="s">
        <v>102</v>
      </c>
      <c r="I14" s="28">
        <v>40</v>
      </c>
      <c r="J14" s="28">
        <v>0.51</v>
      </c>
      <c r="K14" s="29" t="s">
        <v>140</v>
      </c>
      <c r="L14" s="30">
        <v>2033.64</v>
      </c>
      <c r="M14" s="32" t="s">
        <v>61</v>
      </c>
      <c r="N14" s="51"/>
      <c r="O14" s="54">
        <f t="shared" si="0"/>
        <v>0</v>
      </c>
      <c r="P14" s="12" t="str">
        <f>IF( O126=0," ", IF(100-((L126/O126)*100)&gt;20,"viac ako 20%",0))</f>
        <v xml:space="preserve"> </v>
      </c>
    </row>
    <row r="15" spans="1:16" ht="15" thickBot="1" x14ac:dyDescent="0.35">
      <c r="A15" s="69" t="s">
        <v>110</v>
      </c>
      <c r="B15" s="57" t="s">
        <v>111</v>
      </c>
      <c r="C15" s="91" t="s">
        <v>72</v>
      </c>
      <c r="D15" s="92"/>
      <c r="E15" s="58"/>
      <c r="F15" s="58">
        <v>53.51</v>
      </c>
      <c r="G15" s="28">
        <f t="shared" si="1"/>
        <v>53.51</v>
      </c>
      <c r="H15" s="28" t="s">
        <v>102</v>
      </c>
      <c r="I15" s="58">
        <v>40</v>
      </c>
      <c r="J15" s="58">
        <v>0.51</v>
      </c>
      <c r="K15" s="29" t="s">
        <v>140</v>
      </c>
      <c r="L15" s="60">
        <v>1019.26</v>
      </c>
      <c r="M15" s="32" t="s">
        <v>61</v>
      </c>
      <c r="N15" s="61"/>
      <c r="O15" s="54">
        <f t="shared" si="0"/>
        <v>0</v>
      </c>
      <c r="P15" s="12" t="e">
        <f>IF(#REF!= 0," ", IF(100-((#REF!/#REF!)*100)&gt;20,"viac ako 20%",0))</f>
        <v>#REF!</v>
      </c>
    </row>
    <row r="16" spans="1:16" ht="15" thickBot="1" x14ac:dyDescent="0.35">
      <c r="A16" s="69" t="s">
        <v>110</v>
      </c>
      <c r="B16" s="57" t="s">
        <v>112</v>
      </c>
      <c r="C16" s="91" t="s">
        <v>71</v>
      </c>
      <c r="D16" s="92"/>
      <c r="E16" s="58"/>
      <c r="F16" s="58">
        <v>138.37</v>
      </c>
      <c r="G16" s="28">
        <f t="shared" si="1"/>
        <v>138.37</v>
      </c>
      <c r="H16" s="28" t="s">
        <v>102</v>
      </c>
      <c r="I16" s="58">
        <v>35</v>
      </c>
      <c r="J16" s="58">
        <v>0.8</v>
      </c>
      <c r="K16" s="29" t="s">
        <v>141</v>
      </c>
      <c r="L16" s="60">
        <v>2266.66</v>
      </c>
      <c r="M16" s="32" t="s">
        <v>61</v>
      </c>
      <c r="N16" s="61"/>
      <c r="O16" s="54">
        <f t="shared" si="0"/>
        <v>0</v>
      </c>
      <c r="P16" s="12" t="e">
        <f>IF(#REF!= 0," ", IF(100-((#REF!/#REF!)*100)&gt;20,"viac ako 20%",0))</f>
        <v>#REF!</v>
      </c>
    </row>
    <row r="17" spans="1:16" ht="15" thickBot="1" x14ac:dyDescent="0.35">
      <c r="A17" s="69" t="s">
        <v>110</v>
      </c>
      <c r="B17" s="57" t="s">
        <v>112</v>
      </c>
      <c r="C17" s="91" t="s">
        <v>72</v>
      </c>
      <c r="D17" s="92"/>
      <c r="E17" s="58"/>
      <c r="F17" s="58">
        <v>46.13</v>
      </c>
      <c r="G17" s="28">
        <f t="shared" si="1"/>
        <v>46.13</v>
      </c>
      <c r="H17" s="28" t="s">
        <v>102</v>
      </c>
      <c r="I17" s="58">
        <v>35</v>
      </c>
      <c r="J17" s="58">
        <v>0.8</v>
      </c>
      <c r="K17" s="29" t="s">
        <v>141</v>
      </c>
      <c r="L17" s="60">
        <v>882.35</v>
      </c>
      <c r="M17" s="32" t="s">
        <v>61</v>
      </c>
      <c r="N17" s="61"/>
      <c r="O17" s="54">
        <f t="shared" si="0"/>
        <v>0</v>
      </c>
      <c r="P17" s="12" t="e">
        <f>IF(#REF!= 0," ", IF(100-((#REF!/#REF!)*100)&gt;20,"viac ako 20%",0))</f>
        <v>#REF!</v>
      </c>
    </row>
    <row r="18" spans="1:16" ht="15" thickBot="1" x14ac:dyDescent="0.35">
      <c r="A18" s="69" t="s">
        <v>110</v>
      </c>
      <c r="B18" s="57" t="s">
        <v>113</v>
      </c>
      <c r="C18" s="91" t="s">
        <v>71</v>
      </c>
      <c r="D18" s="92"/>
      <c r="E18" s="58"/>
      <c r="F18" s="58">
        <v>236.07</v>
      </c>
      <c r="G18" s="28">
        <f t="shared" si="1"/>
        <v>236.07</v>
      </c>
      <c r="H18" s="28" t="s">
        <v>102</v>
      </c>
      <c r="I18" s="58">
        <v>30</v>
      </c>
      <c r="J18" s="58">
        <v>0.7</v>
      </c>
      <c r="K18" s="59" t="s">
        <v>142</v>
      </c>
      <c r="L18" s="60">
        <v>4020.28</v>
      </c>
      <c r="M18" s="32" t="s">
        <v>61</v>
      </c>
      <c r="N18" s="61"/>
      <c r="O18" s="54">
        <f t="shared" si="0"/>
        <v>0</v>
      </c>
      <c r="P18" s="12"/>
    </row>
    <row r="19" spans="1:16" ht="15" thickBot="1" x14ac:dyDescent="0.35">
      <c r="A19" s="70" t="s">
        <v>110</v>
      </c>
      <c r="B19" s="65" t="s">
        <v>113</v>
      </c>
      <c r="C19" s="91" t="s">
        <v>72</v>
      </c>
      <c r="D19" s="92"/>
      <c r="E19" s="63"/>
      <c r="F19" s="63">
        <v>101.17</v>
      </c>
      <c r="G19" s="28">
        <f t="shared" si="1"/>
        <v>101.17</v>
      </c>
      <c r="H19" s="28" t="s">
        <v>102</v>
      </c>
      <c r="I19" s="65">
        <v>30</v>
      </c>
      <c r="J19" s="65">
        <v>0.7</v>
      </c>
      <c r="K19" s="59" t="s">
        <v>142</v>
      </c>
      <c r="L19" s="31">
        <v>2004.77</v>
      </c>
      <c r="M19" s="32" t="s">
        <v>61</v>
      </c>
      <c r="N19" s="52"/>
      <c r="O19" s="54">
        <f t="shared" si="0"/>
        <v>0</v>
      </c>
      <c r="P19" s="12" t="str">
        <f>IF(O163&gt;L163,"prekročená cena","nižšia ako stanovená")</f>
        <v>nižšia ako stanovená</v>
      </c>
    </row>
    <row r="20" spans="1:16" ht="15" thickBot="1" x14ac:dyDescent="0.35">
      <c r="A20" s="62" t="s">
        <v>110</v>
      </c>
      <c r="B20" s="58" t="s">
        <v>114</v>
      </c>
      <c r="C20" s="91" t="s">
        <v>73</v>
      </c>
      <c r="D20" s="92"/>
      <c r="E20" s="64"/>
      <c r="F20" s="64">
        <v>8</v>
      </c>
      <c r="G20" s="28">
        <f t="shared" si="1"/>
        <v>8</v>
      </c>
      <c r="H20" s="28" t="s">
        <v>102</v>
      </c>
      <c r="I20" s="58">
        <v>5</v>
      </c>
      <c r="J20" s="58">
        <v>0.86</v>
      </c>
      <c r="K20" s="59" t="s">
        <v>115</v>
      </c>
      <c r="L20" s="31">
        <v>111.68</v>
      </c>
      <c r="M20" s="32" t="s">
        <v>61</v>
      </c>
      <c r="N20" s="53"/>
      <c r="O20" s="54">
        <f t="shared" si="0"/>
        <v>0</v>
      </c>
    </row>
    <row r="21" spans="1:16" ht="15" thickBot="1" x14ac:dyDescent="0.35">
      <c r="A21" s="62" t="s">
        <v>110</v>
      </c>
      <c r="B21" s="58" t="s">
        <v>114</v>
      </c>
      <c r="C21" s="91" t="s">
        <v>74</v>
      </c>
      <c r="D21" s="92"/>
      <c r="E21" s="64"/>
      <c r="F21" s="64">
        <v>2</v>
      </c>
      <c r="G21" s="28">
        <f t="shared" si="1"/>
        <v>2</v>
      </c>
      <c r="H21" s="28" t="s">
        <v>102</v>
      </c>
      <c r="I21" s="58">
        <v>5</v>
      </c>
      <c r="J21" s="58">
        <v>0.86</v>
      </c>
      <c r="K21" s="59" t="s">
        <v>115</v>
      </c>
      <c r="L21" s="31">
        <v>33.08</v>
      </c>
      <c r="M21" s="32" t="s">
        <v>61</v>
      </c>
      <c r="N21" s="53"/>
      <c r="O21" s="54">
        <f t="shared" si="0"/>
        <v>0</v>
      </c>
    </row>
    <row r="22" spans="1:16" ht="15" thickBot="1" x14ac:dyDescent="0.35">
      <c r="A22" s="62" t="s">
        <v>110</v>
      </c>
      <c r="B22" s="58" t="s">
        <v>143</v>
      </c>
      <c r="C22" s="91" t="s">
        <v>71</v>
      </c>
      <c r="D22" s="92"/>
      <c r="E22" s="64"/>
      <c r="F22" s="64">
        <v>22.04</v>
      </c>
      <c r="G22" s="28">
        <f t="shared" si="1"/>
        <v>22.04</v>
      </c>
      <c r="H22" s="28" t="s">
        <v>101</v>
      </c>
      <c r="I22" s="58">
        <v>10</v>
      </c>
      <c r="J22" s="58">
        <v>0.22</v>
      </c>
      <c r="K22" s="59" t="s">
        <v>201</v>
      </c>
      <c r="L22" s="31">
        <v>493.41</v>
      </c>
      <c r="M22" s="32" t="s">
        <v>61</v>
      </c>
      <c r="N22" s="53"/>
      <c r="O22" s="54">
        <f t="shared" si="0"/>
        <v>0</v>
      </c>
    </row>
    <row r="23" spans="1:16" ht="15" thickBot="1" x14ac:dyDescent="0.35">
      <c r="A23" s="62" t="s">
        <v>110</v>
      </c>
      <c r="B23" s="58" t="s">
        <v>144</v>
      </c>
      <c r="C23" s="91" t="s">
        <v>73</v>
      </c>
      <c r="D23" s="92"/>
      <c r="E23" s="64"/>
      <c r="F23" s="64">
        <v>350.79</v>
      </c>
      <c r="G23" s="28">
        <f t="shared" si="1"/>
        <v>350.79</v>
      </c>
      <c r="H23" s="28" t="s">
        <v>102</v>
      </c>
      <c r="I23" s="58">
        <v>30</v>
      </c>
      <c r="J23" s="58">
        <v>0.61</v>
      </c>
      <c r="K23" s="59" t="s">
        <v>149</v>
      </c>
      <c r="L23" s="31">
        <v>3504.39</v>
      </c>
      <c r="M23" s="32" t="s">
        <v>61</v>
      </c>
      <c r="N23" s="53"/>
      <c r="O23" s="54">
        <f t="shared" si="0"/>
        <v>0</v>
      </c>
    </row>
    <row r="24" spans="1:16" ht="25.5" customHeight="1" thickBot="1" x14ac:dyDescent="0.35">
      <c r="A24" s="62" t="s">
        <v>110</v>
      </c>
      <c r="B24" s="58" t="s">
        <v>144</v>
      </c>
      <c r="C24" s="91" t="s">
        <v>74</v>
      </c>
      <c r="D24" s="92"/>
      <c r="E24" s="64"/>
      <c r="F24" s="64">
        <v>61.9</v>
      </c>
      <c r="G24" s="28">
        <f t="shared" si="1"/>
        <v>61.9</v>
      </c>
      <c r="H24" s="28" t="s">
        <v>102</v>
      </c>
      <c r="I24" s="58">
        <v>30</v>
      </c>
      <c r="J24" s="58">
        <v>0.61</v>
      </c>
      <c r="K24" s="59" t="s">
        <v>149</v>
      </c>
      <c r="L24" s="31">
        <v>763</v>
      </c>
      <c r="M24" s="32" t="s">
        <v>61</v>
      </c>
      <c r="N24" s="53"/>
      <c r="O24" s="54">
        <f t="shared" si="0"/>
        <v>0</v>
      </c>
    </row>
    <row r="25" spans="1:16" ht="15" customHeight="1" thickBot="1" x14ac:dyDescent="0.35">
      <c r="A25" s="62" t="s">
        <v>110</v>
      </c>
      <c r="B25" s="58" t="s">
        <v>116</v>
      </c>
      <c r="C25" s="91" t="s">
        <v>73</v>
      </c>
      <c r="D25" s="92"/>
      <c r="E25" s="64"/>
      <c r="F25" s="64">
        <v>369.55</v>
      </c>
      <c r="G25" s="28">
        <f t="shared" si="1"/>
        <v>369.55</v>
      </c>
      <c r="H25" s="28" t="s">
        <v>102</v>
      </c>
      <c r="I25" s="58">
        <v>5</v>
      </c>
      <c r="J25" s="58">
        <v>1.06</v>
      </c>
      <c r="K25" s="59" t="s">
        <v>115</v>
      </c>
      <c r="L25" s="31">
        <v>4272</v>
      </c>
      <c r="M25" s="32" t="s">
        <v>61</v>
      </c>
      <c r="N25" s="53"/>
      <c r="O25" s="54">
        <f t="shared" si="0"/>
        <v>0</v>
      </c>
    </row>
    <row r="26" spans="1:16" ht="15" thickBot="1" x14ac:dyDescent="0.35">
      <c r="A26" s="62" t="s">
        <v>110</v>
      </c>
      <c r="B26" s="58" t="s">
        <v>116</v>
      </c>
      <c r="C26" s="91" t="s">
        <v>74</v>
      </c>
      <c r="D26" s="92"/>
      <c r="E26" s="64"/>
      <c r="F26" s="64">
        <v>158.38</v>
      </c>
      <c r="G26" s="28">
        <f t="shared" si="1"/>
        <v>158.38</v>
      </c>
      <c r="H26" s="28" t="s">
        <v>102</v>
      </c>
      <c r="I26" s="58">
        <v>5</v>
      </c>
      <c r="J26" s="58">
        <v>1.06</v>
      </c>
      <c r="K26" s="59" t="s">
        <v>115</v>
      </c>
      <c r="L26" s="31">
        <v>2089.4499999999998</v>
      </c>
      <c r="M26" s="32" t="s">
        <v>61</v>
      </c>
      <c r="N26" s="53"/>
      <c r="O26" s="54">
        <f t="shared" si="0"/>
        <v>0</v>
      </c>
    </row>
    <row r="27" spans="1:16" ht="18" customHeight="1" thickBot="1" x14ac:dyDescent="0.35">
      <c r="A27" s="62" t="s">
        <v>110</v>
      </c>
      <c r="B27" s="58" t="s">
        <v>117</v>
      </c>
      <c r="C27" s="91" t="s">
        <v>73</v>
      </c>
      <c r="D27" s="92"/>
      <c r="E27" s="64"/>
      <c r="F27" s="64">
        <v>110.84</v>
      </c>
      <c r="G27" s="28">
        <f t="shared" si="1"/>
        <v>110.84</v>
      </c>
      <c r="H27" s="28" t="s">
        <v>102</v>
      </c>
      <c r="I27" s="58">
        <v>5</v>
      </c>
      <c r="J27" s="58">
        <v>0.77</v>
      </c>
      <c r="K27" s="59" t="s">
        <v>115</v>
      </c>
      <c r="L27" s="31">
        <v>1644.87</v>
      </c>
      <c r="M27" s="32" t="s">
        <v>61</v>
      </c>
      <c r="N27" s="53"/>
      <c r="O27" s="54">
        <f t="shared" si="0"/>
        <v>0</v>
      </c>
    </row>
    <row r="28" spans="1:16" ht="15" thickBot="1" x14ac:dyDescent="0.35">
      <c r="A28" s="62" t="s">
        <v>110</v>
      </c>
      <c r="B28" s="58" t="s">
        <v>117</v>
      </c>
      <c r="C28" s="91" t="s">
        <v>74</v>
      </c>
      <c r="D28" s="92"/>
      <c r="E28" s="64"/>
      <c r="F28" s="64">
        <v>73.89</v>
      </c>
      <c r="G28" s="28">
        <f t="shared" si="1"/>
        <v>73.89</v>
      </c>
      <c r="H28" s="28" t="s">
        <v>102</v>
      </c>
      <c r="I28" s="58">
        <v>5</v>
      </c>
      <c r="J28" s="58">
        <v>0.77</v>
      </c>
      <c r="K28" s="59" t="s">
        <v>115</v>
      </c>
      <c r="L28" s="31">
        <v>1254.76</v>
      </c>
      <c r="M28" s="32" t="s">
        <v>61</v>
      </c>
      <c r="N28" s="53"/>
      <c r="O28" s="54">
        <f t="shared" si="0"/>
        <v>0</v>
      </c>
    </row>
    <row r="29" spans="1:16" ht="15" thickBot="1" x14ac:dyDescent="0.35">
      <c r="A29" s="62" t="s">
        <v>110</v>
      </c>
      <c r="B29" s="58" t="s">
        <v>118</v>
      </c>
      <c r="C29" s="91" t="s">
        <v>73</v>
      </c>
      <c r="D29" s="92"/>
      <c r="E29" s="64"/>
      <c r="F29" s="64">
        <v>100</v>
      </c>
      <c r="G29" s="28">
        <f t="shared" si="1"/>
        <v>100</v>
      </c>
      <c r="H29" s="28" t="s">
        <v>102</v>
      </c>
      <c r="I29" s="58">
        <v>5</v>
      </c>
      <c r="J29" s="58">
        <v>0.84</v>
      </c>
      <c r="K29" s="59" t="s">
        <v>75</v>
      </c>
      <c r="L29" s="31">
        <v>1366</v>
      </c>
      <c r="M29" s="32" t="s">
        <v>61</v>
      </c>
      <c r="N29" s="53"/>
      <c r="O29" s="54">
        <f t="shared" si="0"/>
        <v>0</v>
      </c>
    </row>
    <row r="30" spans="1:16" ht="15" thickBot="1" x14ac:dyDescent="0.35">
      <c r="A30" s="62" t="s">
        <v>110</v>
      </c>
      <c r="B30" s="58" t="s">
        <v>118</v>
      </c>
      <c r="C30" s="91" t="s">
        <v>74</v>
      </c>
      <c r="D30" s="92"/>
      <c r="E30" s="64"/>
      <c r="F30" s="64">
        <v>55</v>
      </c>
      <c r="G30" s="28">
        <f t="shared" si="1"/>
        <v>55</v>
      </c>
      <c r="H30" s="28" t="s">
        <v>102</v>
      </c>
      <c r="I30" s="58">
        <v>5</v>
      </c>
      <c r="J30" s="58">
        <v>0.84</v>
      </c>
      <c r="K30" s="59" t="s">
        <v>75</v>
      </c>
      <c r="L30" s="31">
        <v>871.2</v>
      </c>
      <c r="M30" s="32" t="s">
        <v>61</v>
      </c>
      <c r="N30" s="53"/>
      <c r="O30" s="54">
        <f t="shared" si="0"/>
        <v>0</v>
      </c>
    </row>
    <row r="31" spans="1:16" ht="15" thickBot="1" x14ac:dyDescent="0.35">
      <c r="A31" s="68" t="s">
        <v>131</v>
      </c>
      <c r="B31" s="27" t="s">
        <v>133</v>
      </c>
      <c r="C31" s="93" t="s">
        <v>73</v>
      </c>
      <c r="D31" s="94"/>
      <c r="E31" s="28"/>
      <c r="F31" s="28">
        <v>27.22</v>
      </c>
      <c r="G31" s="28">
        <f t="shared" si="1"/>
        <v>27.22</v>
      </c>
      <c r="H31" s="28" t="s">
        <v>37</v>
      </c>
      <c r="I31" s="28">
        <v>20</v>
      </c>
      <c r="J31" s="28">
        <v>1.51</v>
      </c>
      <c r="K31" s="29" t="s">
        <v>97</v>
      </c>
      <c r="L31" s="30">
        <v>260.22000000000003</v>
      </c>
      <c r="M31" s="32" t="s">
        <v>61</v>
      </c>
      <c r="N31" s="51"/>
      <c r="O31" s="54">
        <f t="shared" si="0"/>
        <v>0</v>
      </c>
    </row>
    <row r="32" spans="1:16" ht="15" thickBot="1" x14ac:dyDescent="0.35">
      <c r="A32" s="68" t="s">
        <v>110</v>
      </c>
      <c r="B32" s="27" t="s">
        <v>133</v>
      </c>
      <c r="C32" s="93" t="s">
        <v>74</v>
      </c>
      <c r="D32" s="94"/>
      <c r="E32" s="28"/>
      <c r="F32" s="28">
        <v>3.02</v>
      </c>
      <c r="G32" s="28">
        <f t="shared" si="1"/>
        <v>3.02</v>
      </c>
      <c r="H32" s="28" t="s">
        <v>37</v>
      </c>
      <c r="I32" s="28">
        <v>20</v>
      </c>
      <c r="J32" s="28">
        <v>1.51</v>
      </c>
      <c r="K32" s="29" t="s">
        <v>97</v>
      </c>
      <c r="L32" s="30">
        <v>36.450000000000003</v>
      </c>
      <c r="M32" s="32" t="s">
        <v>61</v>
      </c>
      <c r="N32" s="61"/>
      <c r="O32" s="54">
        <f t="shared" si="0"/>
        <v>0</v>
      </c>
    </row>
    <row r="33" spans="1:15" ht="15" thickBot="1" x14ac:dyDescent="0.35">
      <c r="A33" s="62" t="s">
        <v>110</v>
      </c>
      <c r="B33" s="58" t="s">
        <v>119</v>
      </c>
      <c r="C33" s="91" t="s">
        <v>73</v>
      </c>
      <c r="D33" s="92"/>
      <c r="E33" s="64"/>
      <c r="F33" s="64">
        <v>98.19</v>
      </c>
      <c r="G33" s="28">
        <f t="shared" si="1"/>
        <v>98.19</v>
      </c>
      <c r="H33" s="28" t="s">
        <v>103</v>
      </c>
      <c r="I33" s="58">
        <v>10</v>
      </c>
      <c r="J33" s="58">
        <v>2.6</v>
      </c>
      <c r="K33" s="59" t="s">
        <v>120</v>
      </c>
      <c r="L33" s="31">
        <v>780.62</v>
      </c>
      <c r="M33" s="32" t="s">
        <v>61</v>
      </c>
      <c r="N33" s="53"/>
      <c r="O33" s="54">
        <f t="shared" si="0"/>
        <v>0</v>
      </c>
    </row>
    <row r="34" spans="1:15" ht="15" thickBot="1" x14ac:dyDescent="0.35">
      <c r="A34" s="62" t="s">
        <v>110</v>
      </c>
      <c r="B34" s="58" t="s">
        <v>119</v>
      </c>
      <c r="C34" s="91" t="s">
        <v>74</v>
      </c>
      <c r="D34" s="92"/>
      <c r="E34" s="64"/>
      <c r="F34" s="64">
        <v>10.91</v>
      </c>
      <c r="G34" s="28">
        <f t="shared" si="1"/>
        <v>10.91</v>
      </c>
      <c r="H34" s="28" t="s">
        <v>103</v>
      </c>
      <c r="I34" s="58">
        <v>10</v>
      </c>
      <c r="J34" s="58">
        <v>2.6</v>
      </c>
      <c r="K34" s="59" t="s">
        <v>120</v>
      </c>
      <c r="L34" s="31">
        <v>104.48</v>
      </c>
      <c r="M34" s="32" t="s">
        <v>61</v>
      </c>
      <c r="N34" s="53"/>
      <c r="O34" s="54">
        <f t="shared" si="0"/>
        <v>0</v>
      </c>
    </row>
    <row r="35" spans="1:15" ht="15" thickBot="1" x14ac:dyDescent="0.35">
      <c r="A35" s="69" t="s">
        <v>110</v>
      </c>
      <c r="B35" s="57" t="s">
        <v>134</v>
      </c>
      <c r="C35" s="91" t="s">
        <v>73</v>
      </c>
      <c r="D35" s="92"/>
      <c r="E35" s="58"/>
      <c r="F35" s="58">
        <v>20.75</v>
      </c>
      <c r="G35" s="28">
        <f t="shared" si="1"/>
        <v>20.75</v>
      </c>
      <c r="H35" s="28" t="s">
        <v>37</v>
      </c>
      <c r="I35" s="58">
        <v>5</v>
      </c>
      <c r="J35" s="58">
        <v>2.1</v>
      </c>
      <c r="K35" s="29" t="s">
        <v>97</v>
      </c>
      <c r="L35" s="60">
        <v>172.64</v>
      </c>
      <c r="M35" s="32" t="s">
        <v>61</v>
      </c>
      <c r="N35" s="61"/>
      <c r="O35" s="54">
        <f t="shared" si="0"/>
        <v>0</v>
      </c>
    </row>
    <row r="36" spans="1:15" ht="15" thickBot="1" x14ac:dyDescent="0.35">
      <c r="A36" s="69" t="s">
        <v>110</v>
      </c>
      <c r="B36" s="57" t="s">
        <v>134</v>
      </c>
      <c r="C36" s="91" t="s">
        <v>74</v>
      </c>
      <c r="D36" s="92"/>
      <c r="E36" s="58"/>
      <c r="F36" s="58">
        <v>2.31</v>
      </c>
      <c r="G36" s="28">
        <f t="shared" si="1"/>
        <v>2.31</v>
      </c>
      <c r="H36" s="28" t="s">
        <v>37</v>
      </c>
      <c r="I36" s="58">
        <v>5</v>
      </c>
      <c r="J36" s="58">
        <v>2.1</v>
      </c>
      <c r="K36" s="59" t="s">
        <v>97</v>
      </c>
      <c r="L36" s="60">
        <v>24.31</v>
      </c>
      <c r="M36" s="32" t="s">
        <v>61</v>
      </c>
      <c r="N36" s="61"/>
      <c r="O36" s="54">
        <f t="shared" si="0"/>
        <v>0</v>
      </c>
    </row>
    <row r="37" spans="1:15" ht="15" thickBot="1" x14ac:dyDescent="0.35">
      <c r="A37" s="69" t="s">
        <v>110</v>
      </c>
      <c r="B37" s="57" t="s">
        <v>135</v>
      </c>
      <c r="C37" s="91" t="s">
        <v>73</v>
      </c>
      <c r="D37" s="92"/>
      <c r="E37" s="58"/>
      <c r="F37" s="58">
        <v>19.07</v>
      </c>
      <c r="G37" s="28">
        <f t="shared" si="1"/>
        <v>19.07</v>
      </c>
      <c r="H37" s="28" t="s">
        <v>37</v>
      </c>
      <c r="I37" s="58">
        <v>20</v>
      </c>
      <c r="J37" s="58">
        <v>1.27</v>
      </c>
      <c r="K37" s="59" t="s">
        <v>97</v>
      </c>
      <c r="L37" s="60">
        <v>205.43</v>
      </c>
      <c r="M37" s="32" t="s">
        <v>61</v>
      </c>
      <c r="N37" s="61"/>
      <c r="O37" s="54">
        <f t="shared" si="0"/>
        <v>0</v>
      </c>
    </row>
    <row r="38" spans="1:15" ht="15" thickBot="1" x14ac:dyDescent="0.35">
      <c r="A38" s="62" t="s">
        <v>110</v>
      </c>
      <c r="B38" s="65" t="s">
        <v>121</v>
      </c>
      <c r="C38" s="91" t="s">
        <v>73</v>
      </c>
      <c r="D38" s="92"/>
      <c r="E38" s="63"/>
      <c r="F38" s="63">
        <v>450.41</v>
      </c>
      <c r="G38" s="28">
        <f t="shared" si="1"/>
        <v>450.41</v>
      </c>
      <c r="H38" s="28" t="s">
        <v>103</v>
      </c>
      <c r="I38" s="65">
        <v>30</v>
      </c>
      <c r="J38" s="65">
        <v>2.62</v>
      </c>
      <c r="K38" s="66" t="s">
        <v>122</v>
      </c>
      <c r="L38" s="31">
        <v>4576.17</v>
      </c>
      <c r="M38" s="32" t="s">
        <v>61</v>
      </c>
      <c r="N38" s="52"/>
      <c r="O38" s="54">
        <f t="shared" si="0"/>
        <v>0</v>
      </c>
    </row>
    <row r="39" spans="1:15" ht="15" thickBot="1" x14ac:dyDescent="0.35">
      <c r="A39" s="62" t="s">
        <v>110</v>
      </c>
      <c r="B39" s="65" t="s">
        <v>121</v>
      </c>
      <c r="C39" s="91" t="s">
        <v>74</v>
      </c>
      <c r="D39" s="92"/>
      <c r="E39" s="63"/>
      <c r="F39" s="63">
        <v>50.05</v>
      </c>
      <c r="G39" s="28">
        <f t="shared" si="1"/>
        <v>50.05</v>
      </c>
      <c r="H39" s="75" t="s">
        <v>103</v>
      </c>
      <c r="I39" s="65">
        <v>30</v>
      </c>
      <c r="J39" s="65">
        <v>2.62</v>
      </c>
      <c r="K39" s="66" t="s">
        <v>122</v>
      </c>
      <c r="L39" s="31">
        <v>615.33000000000004</v>
      </c>
      <c r="M39" s="32" t="s">
        <v>61</v>
      </c>
      <c r="N39" s="52"/>
      <c r="O39" s="54">
        <f t="shared" si="0"/>
        <v>0</v>
      </c>
    </row>
    <row r="40" spans="1:15" ht="15" thickBot="1" x14ac:dyDescent="0.35">
      <c r="A40" s="62" t="s">
        <v>110</v>
      </c>
      <c r="B40" s="65" t="s">
        <v>123</v>
      </c>
      <c r="C40" s="91" t="s">
        <v>73</v>
      </c>
      <c r="D40" s="92"/>
      <c r="E40" s="63"/>
      <c r="F40" s="63">
        <v>128.26</v>
      </c>
      <c r="G40" s="28">
        <f t="shared" si="1"/>
        <v>128.26</v>
      </c>
      <c r="H40" s="28" t="s">
        <v>103</v>
      </c>
      <c r="I40" s="65">
        <v>25</v>
      </c>
      <c r="J40" s="65">
        <v>1.78</v>
      </c>
      <c r="K40" s="66" t="s">
        <v>124</v>
      </c>
      <c r="L40" s="31">
        <v>1208.21</v>
      </c>
      <c r="M40" s="32" t="s">
        <v>61</v>
      </c>
      <c r="N40" s="52"/>
      <c r="O40" s="54">
        <f t="shared" si="0"/>
        <v>0</v>
      </c>
    </row>
    <row r="41" spans="1:15" ht="15" thickBot="1" x14ac:dyDescent="0.35">
      <c r="A41" s="62" t="s">
        <v>110</v>
      </c>
      <c r="B41" s="65" t="s">
        <v>123</v>
      </c>
      <c r="C41" s="91" t="s">
        <v>74</v>
      </c>
      <c r="D41" s="92"/>
      <c r="E41" s="63"/>
      <c r="F41" s="63">
        <v>14.25</v>
      </c>
      <c r="G41" s="28">
        <f t="shared" si="1"/>
        <v>14.25</v>
      </c>
      <c r="H41" s="28" t="s">
        <v>103</v>
      </c>
      <c r="I41" s="65">
        <v>25</v>
      </c>
      <c r="J41" s="65">
        <v>1.78</v>
      </c>
      <c r="K41" s="66" t="s">
        <v>124</v>
      </c>
      <c r="L41" s="31">
        <v>169.43</v>
      </c>
      <c r="M41" s="32" t="s">
        <v>61</v>
      </c>
      <c r="N41" s="52"/>
      <c r="O41" s="54">
        <f t="shared" si="0"/>
        <v>0</v>
      </c>
    </row>
    <row r="42" spans="1:15" ht="15" thickBot="1" x14ac:dyDescent="0.35">
      <c r="A42" s="62" t="s">
        <v>110</v>
      </c>
      <c r="B42" s="65" t="s">
        <v>125</v>
      </c>
      <c r="C42" s="91" t="s">
        <v>73</v>
      </c>
      <c r="D42" s="92"/>
      <c r="E42" s="63"/>
      <c r="F42" s="63">
        <v>185.63</v>
      </c>
      <c r="G42" s="28">
        <f t="shared" si="1"/>
        <v>185.63</v>
      </c>
      <c r="H42" s="75" t="s">
        <v>103</v>
      </c>
      <c r="I42" s="65">
        <v>15</v>
      </c>
      <c r="J42" s="65">
        <v>1.25</v>
      </c>
      <c r="K42" s="66" t="s">
        <v>76</v>
      </c>
      <c r="L42" s="31">
        <v>1880.43</v>
      </c>
      <c r="M42" s="32" t="s">
        <v>61</v>
      </c>
      <c r="N42" s="52"/>
      <c r="O42" s="54">
        <f t="shared" si="0"/>
        <v>0</v>
      </c>
    </row>
    <row r="43" spans="1:15" ht="15" thickBot="1" x14ac:dyDescent="0.35">
      <c r="A43" s="62" t="s">
        <v>110</v>
      </c>
      <c r="B43" s="65" t="s">
        <v>125</v>
      </c>
      <c r="C43" s="91" t="s">
        <v>74</v>
      </c>
      <c r="D43" s="92"/>
      <c r="E43" s="63"/>
      <c r="F43" s="63">
        <v>20.63</v>
      </c>
      <c r="G43" s="28">
        <f t="shared" si="1"/>
        <v>20.63</v>
      </c>
      <c r="H43" s="28" t="s">
        <v>103</v>
      </c>
      <c r="I43" s="65">
        <v>15</v>
      </c>
      <c r="J43" s="65">
        <v>1.25</v>
      </c>
      <c r="K43" s="66" t="s">
        <v>76</v>
      </c>
      <c r="L43" s="31">
        <v>254.32</v>
      </c>
      <c r="M43" s="32" t="s">
        <v>61</v>
      </c>
      <c r="N43" s="52"/>
      <c r="O43" s="54">
        <f t="shared" si="0"/>
        <v>0</v>
      </c>
    </row>
    <row r="44" spans="1:15" ht="15" thickBot="1" x14ac:dyDescent="0.35">
      <c r="A44" s="62" t="s">
        <v>110</v>
      </c>
      <c r="B44" s="65" t="s">
        <v>126</v>
      </c>
      <c r="C44" s="91" t="s">
        <v>73</v>
      </c>
      <c r="D44" s="92"/>
      <c r="E44" s="63"/>
      <c r="F44" s="63">
        <v>232.93</v>
      </c>
      <c r="G44" s="28">
        <f t="shared" si="1"/>
        <v>232.93</v>
      </c>
      <c r="H44" s="28" t="s">
        <v>103</v>
      </c>
      <c r="I44" s="65">
        <v>30</v>
      </c>
      <c r="J44" s="65">
        <v>1.51</v>
      </c>
      <c r="K44" s="66" t="s">
        <v>76</v>
      </c>
      <c r="L44" s="31">
        <v>2289.6999999999998</v>
      </c>
      <c r="M44" s="32" t="s">
        <v>61</v>
      </c>
      <c r="N44" s="52"/>
      <c r="O44" s="54">
        <f t="shared" si="0"/>
        <v>0</v>
      </c>
    </row>
    <row r="45" spans="1:15" ht="15" thickBot="1" x14ac:dyDescent="0.35">
      <c r="A45" s="62" t="s">
        <v>110</v>
      </c>
      <c r="B45" s="65" t="s">
        <v>126</v>
      </c>
      <c r="C45" s="91" t="s">
        <v>74</v>
      </c>
      <c r="D45" s="92"/>
      <c r="E45" s="63"/>
      <c r="F45" s="63">
        <v>25.88</v>
      </c>
      <c r="G45" s="28">
        <f t="shared" si="1"/>
        <v>25.88</v>
      </c>
      <c r="H45" s="75" t="s">
        <v>103</v>
      </c>
      <c r="I45" s="65">
        <v>30</v>
      </c>
      <c r="J45" s="65">
        <v>1.51</v>
      </c>
      <c r="K45" s="66" t="s">
        <v>76</v>
      </c>
      <c r="L45" s="31">
        <v>360.82</v>
      </c>
      <c r="M45" s="32" t="s">
        <v>61</v>
      </c>
      <c r="N45" s="52"/>
      <c r="O45" s="54">
        <f t="shared" si="0"/>
        <v>0</v>
      </c>
    </row>
    <row r="46" spans="1:15" ht="15" thickBot="1" x14ac:dyDescent="0.35">
      <c r="A46" s="69" t="s">
        <v>110</v>
      </c>
      <c r="B46" s="57" t="s">
        <v>136</v>
      </c>
      <c r="C46" s="91" t="s">
        <v>73</v>
      </c>
      <c r="D46" s="92"/>
      <c r="E46" s="58"/>
      <c r="F46" s="58">
        <v>15.87</v>
      </c>
      <c r="G46" s="28">
        <f t="shared" si="1"/>
        <v>15.87</v>
      </c>
      <c r="H46" s="28" t="s">
        <v>37</v>
      </c>
      <c r="I46" s="58">
        <v>25</v>
      </c>
      <c r="J46" s="58">
        <v>1.1299999999999999</v>
      </c>
      <c r="K46" s="59" t="s">
        <v>94</v>
      </c>
      <c r="L46" s="60">
        <v>189.49</v>
      </c>
      <c r="M46" s="32" t="s">
        <v>61</v>
      </c>
      <c r="N46" s="61"/>
      <c r="O46" s="54">
        <f t="shared" si="0"/>
        <v>0</v>
      </c>
    </row>
    <row r="47" spans="1:15" ht="15" thickBot="1" x14ac:dyDescent="0.35">
      <c r="A47" s="70" t="s">
        <v>110</v>
      </c>
      <c r="B47" s="65" t="s">
        <v>137</v>
      </c>
      <c r="C47" s="91" t="s">
        <v>73</v>
      </c>
      <c r="D47" s="92"/>
      <c r="E47" s="63"/>
      <c r="F47" s="63">
        <v>12.93</v>
      </c>
      <c r="G47" s="28">
        <f t="shared" si="1"/>
        <v>12.93</v>
      </c>
      <c r="H47" s="28" t="s">
        <v>37</v>
      </c>
      <c r="I47" s="65">
        <v>5</v>
      </c>
      <c r="J47" s="65">
        <v>1.08</v>
      </c>
      <c r="K47" s="59" t="s">
        <v>115</v>
      </c>
      <c r="L47" s="31">
        <v>173.94</v>
      </c>
      <c r="M47" s="32" t="s">
        <v>61</v>
      </c>
      <c r="N47" s="61"/>
      <c r="O47" s="54">
        <f t="shared" si="0"/>
        <v>0</v>
      </c>
    </row>
    <row r="48" spans="1:15" ht="15" thickBot="1" x14ac:dyDescent="0.35">
      <c r="A48" s="62" t="s">
        <v>110</v>
      </c>
      <c r="B48" s="65" t="s">
        <v>127</v>
      </c>
      <c r="C48" s="91" t="s">
        <v>71</v>
      </c>
      <c r="D48" s="92"/>
      <c r="E48" s="63"/>
      <c r="F48" s="63">
        <v>300</v>
      </c>
      <c r="G48" s="28">
        <f t="shared" si="1"/>
        <v>300</v>
      </c>
      <c r="H48" s="28" t="s">
        <v>102</v>
      </c>
      <c r="I48" s="65">
        <v>45</v>
      </c>
      <c r="J48" s="65">
        <v>0.69</v>
      </c>
      <c r="K48" s="66" t="s">
        <v>192</v>
      </c>
      <c r="L48" s="31">
        <v>5205</v>
      </c>
      <c r="M48" s="32" t="s">
        <v>61</v>
      </c>
      <c r="N48" s="52"/>
      <c r="O48" s="54">
        <f t="shared" si="0"/>
        <v>0</v>
      </c>
    </row>
    <row r="49" spans="1:15" ht="15" thickBot="1" x14ac:dyDescent="0.35">
      <c r="A49" s="62" t="s">
        <v>110</v>
      </c>
      <c r="B49" s="65" t="s">
        <v>127</v>
      </c>
      <c r="C49" s="91" t="s">
        <v>72</v>
      </c>
      <c r="D49" s="92"/>
      <c r="E49" s="63"/>
      <c r="F49" s="63">
        <v>100</v>
      </c>
      <c r="G49" s="28">
        <f t="shared" si="1"/>
        <v>100</v>
      </c>
      <c r="H49" s="28" t="s">
        <v>102</v>
      </c>
      <c r="I49" s="65">
        <v>45</v>
      </c>
      <c r="J49" s="65">
        <v>0.69</v>
      </c>
      <c r="K49" s="66" t="s">
        <v>192</v>
      </c>
      <c r="L49" s="31">
        <v>2041</v>
      </c>
      <c r="M49" s="32" t="s">
        <v>61</v>
      </c>
      <c r="N49" s="52"/>
      <c r="O49" s="54">
        <f t="shared" si="0"/>
        <v>0</v>
      </c>
    </row>
    <row r="50" spans="1:15" ht="15" thickBot="1" x14ac:dyDescent="0.35">
      <c r="A50" s="70" t="s">
        <v>110</v>
      </c>
      <c r="B50" s="65" t="s">
        <v>128</v>
      </c>
      <c r="C50" s="91" t="s">
        <v>71</v>
      </c>
      <c r="D50" s="92"/>
      <c r="E50" s="63"/>
      <c r="F50" s="63">
        <v>50.97</v>
      </c>
      <c r="G50" s="28">
        <f t="shared" si="1"/>
        <v>50.97</v>
      </c>
      <c r="H50" s="28" t="s">
        <v>102</v>
      </c>
      <c r="I50" s="65">
        <v>30</v>
      </c>
      <c r="J50" s="65">
        <v>0.48</v>
      </c>
      <c r="K50" s="66" t="s">
        <v>141</v>
      </c>
      <c r="L50" s="31">
        <v>879.23</v>
      </c>
      <c r="M50" s="32" t="s">
        <v>61</v>
      </c>
      <c r="N50" s="52"/>
      <c r="O50" s="54">
        <f t="shared" si="0"/>
        <v>0</v>
      </c>
    </row>
    <row r="51" spans="1:15" ht="15" thickBot="1" x14ac:dyDescent="0.35">
      <c r="A51" s="62" t="s">
        <v>110</v>
      </c>
      <c r="B51" s="65" t="s">
        <v>128</v>
      </c>
      <c r="C51" s="91" t="s">
        <v>72</v>
      </c>
      <c r="D51" s="92"/>
      <c r="E51" s="63"/>
      <c r="F51" s="63">
        <v>5.66</v>
      </c>
      <c r="G51" s="28">
        <f t="shared" si="1"/>
        <v>5.66</v>
      </c>
      <c r="H51" s="28" t="s">
        <v>102</v>
      </c>
      <c r="I51" s="65">
        <v>30</v>
      </c>
      <c r="J51" s="65">
        <v>0.48</v>
      </c>
      <c r="K51" s="66" t="s">
        <v>141</v>
      </c>
      <c r="L51" s="31">
        <v>112.4</v>
      </c>
      <c r="M51" s="32" t="s">
        <v>61</v>
      </c>
      <c r="N51" s="52"/>
      <c r="O51" s="54">
        <f t="shared" si="0"/>
        <v>0</v>
      </c>
    </row>
    <row r="52" spans="1:15" ht="15" thickBot="1" x14ac:dyDescent="0.35">
      <c r="A52" s="62" t="s">
        <v>110</v>
      </c>
      <c r="B52" s="58" t="s">
        <v>138</v>
      </c>
      <c r="C52" s="91" t="s">
        <v>73</v>
      </c>
      <c r="D52" s="92"/>
      <c r="E52" s="64">
        <v>0.25</v>
      </c>
      <c r="F52" s="64">
        <v>3.78</v>
      </c>
      <c r="G52" s="28">
        <f t="shared" si="1"/>
        <v>4.0299999999999994</v>
      </c>
      <c r="H52" s="28" t="s">
        <v>37</v>
      </c>
      <c r="I52" s="58">
        <v>40</v>
      </c>
      <c r="J52" s="58">
        <v>0.81</v>
      </c>
      <c r="K52" s="59" t="s">
        <v>139</v>
      </c>
      <c r="L52" s="31">
        <v>48.49</v>
      </c>
      <c r="M52" s="32" t="s">
        <v>61</v>
      </c>
      <c r="N52" s="61"/>
      <c r="O52" s="54">
        <f t="shared" si="0"/>
        <v>0</v>
      </c>
    </row>
    <row r="53" spans="1:15" ht="15" thickBot="1" x14ac:dyDescent="0.35">
      <c r="A53" s="62" t="s">
        <v>110</v>
      </c>
      <c r="B53" s="65" t="s">
        <v>129</v>
      </c>
      <c r="C53" s="91" t="s">
        <v>73</v>
      </c>
      <c r="D53" s="92"/>
      <c r="E53" s="76"/>
      <c r="F53" s="63">
        <v>92.9</v>
      </c>
      <c r="G53" s="28">
        <f t="shared" si="1"/>
        <v>92.9</v>
      </c>
      <c r="H53" s="28" t="s">
        <v>102</v>
      </c>
      <c r="I53" s="65">
        <v>35</v>
      </c>
      <c r="J53" s="65">
        <v>0.61</v>
      </c>
      <c r="K53" s="66" t="s">
        <v>130</v>
      </c>
      <c r="L53" s="31">
        <v>978.24</v>
      </c>
      <c r="M53" s="77" t="s">
        <v>61</v>
      </c>
      <c r="N53" s="52"/>
      <c r="O53" s="54">
        <f t="shared" si="0"/>
        <v>0</v>
      </c>
    </row>
    <row r="54" spans="1:15" ht="15" thickBot="1" x14ac:dyDescent="0.35">
      <c r="A54" s="84" t="s">
        <v>110</v>
      </c>
      <c r="B54" s="80" t="s">
        <v>129</v>
      </c>
      <c r="C54" s="91" t="s">
        <v>74</v>
      </c>
      <c r="D54" s="92"/>
      <c r="E54" s="78"/>
      <c r="F54" s="79">
        <v>10.32</v>
      </c>
      <c r="G54" s="28">
        <f t="shared" si="1"/>
        <v>10.32</v>
      </c>
      <c r="H54" s="28" t="s">
        <v>102</v>
      </c>
      <c r="I54" s="80">
        <v>35</v>
      </c>
      <c r="J54" s="80">
        <v>0.61</v>
      </c>
      <c r="K54" s="81" t="s">
        <v>130</v>
      </c>
      <c r="L54" s="82">
        <v>135.05000000000001</v>
      </c>
      <c r="M54" s="82" t="s">
        <v>61</v>
      </c>
      <c r="N54" s="83"/>
      <c r="O54" s="54">
        <f t="shared" si="0"/>
        <v>0</v>
      </c>
    </row>
    <row r="55" spans="1:15" ht="15" thickBot="1" x14ac:dyDescent="0.35">
      <c r="A55" s="70" t="s">
        <v>105</v>
      </c>
      <c r="B55" s="58" t="s">
        <v>145</v>
      </c>
      <c r="C55" s="91" t="s">
        <v>73</v>
      </c>
      <c r="D55" s="92"/>
      <c r="E55" s="64"/>
      <c r="F55" s="64">
        <v>26.53</v>
      </c>
      <c r="G55" s="28">
        <f t="shared" si="1"/>
        <v>26.53</v>
      </c>
      <c r="H55" s="28" t="s">
        <v>146</v>
      </c>
      <c r="I55" s="58">
        <v>5</v>
      </c>
      <c r="J55" s="58">
        <v>0.8</v>
      </c>
      <c r="K55" s="59" t="s">
        <v>97</v>
      </c>
      <c r="L55" s="31">
        <v>302.26</v>
      </c>
      <c r="M55" s="32" t="s">
        <v>61</v>
      </c>
      <c r="N55" s="61"/>
      <c r="O55" s="54">
        <f t="shared" si="0"/>
        <v>0</v>
      </c>
    </row>
    <row r="56" spans="1:15" ht="15" thickBot="1" x14ac:dyDescent="0.35">
      <c r="A56" s="62" t="s">
        <v>105</v>
      </c>
      <c r="B56" s="58" t="s">
        <v>147</v>
      </c>
      <c r="C56" s="91" t="s">
        <v>73</v>
      </c>
      <c r="D56" s="92"/>
      <c r="E56" s="64"/>
      <c r="F56" s="64">
        <v>20.43</v>
      </c>
      <c r="G56" s="28">
        <f t="shared" si="1"/>
        <v>20.43</v>
      </c>
      <c r="H56" s="28" t="s">
        <v>146</v>
      </c>
      <c r="I56" s="58">
        <v>40</v>
      </c>
      <c r="J56" s="58">
        <v>0.82</v>
      </c>
      <c r="K56" s="59" t="s">
        <v>97</v>
      </c>
      <c r="L56" s="31">
        <v>204.74</v>
      </c>
      <c r="M56" s="32" t="s">
        <v>61</v>
      </c>
      <c r="N56" s="61"/>
      <c r="O56" s="54">
        <f t="shared" si="0"/>
        <v>0</v>
      </c>
    </row>
    <row r="57" spans="1:15" ht="15" thickBot="1" x14ac:dyDescent="0.35">
      <c r="A57" s="62" t="s">
        <v>105</v>
      </c>
      <c r="B57" s="58" t="s">
        <v>148</v>
      </c>
      <c r="C57" s="91" t="s">
        <v>73</v>
      </c>
      <c r="D57" s="92"/>
      <c r="E57" s="64"/>
      <c r="F57" s="64">
        <v>10.99</v>
      </c>
      <c r="G57" s="28">
        <f t="shared" si="1"/>
        <v>10.99</v>
      </c>
      <c r="H57" s="28" t="s">
        <v>37</v>
      </c>
      <c r="I57" s="58">
        <v>20</v>
      </c>
      <c r="J57" s="58">
        <v>0.98</v>
      </c>
      <c r="K57" s="59" t="s">
        <v>149</v>
      </c>
      <c r="L57" s="31">
        <v>143.97</v>
      </c>
      <c r="M57" s="32" t="s">
        <v>61</v>
      </c>
      <c r="N57" s="61"/>
      <c r="O57" s="54">
        <f t="shared" si="0"/>
        <v>0</v>
      </c>
    </row>
    <row r="58" spans="1:15" ht="15" thickBot="1" x14ac:dyDescent="0.35">
      <c r="A58" s="62" t="s">
        <v>105</v>
      </c>
      <c r="B58" s="58" t="s">
        <v>148</v>
      </c>
      <c r="C58" s="91" t="s">
        <v>74</v>
      </c>
      <c r="D58" s="92"/>
      <c r="E58" s="64"/>
      <c r="F58" s="64">
        <v>4.71</v>
      </c>
      <c r="G58" s="28">
        <f t="shared" si="1"/>
        <v>4.71</v>
      </c>
      <c r="H58" s="28" t="s">
        <v>37</v>
      </c>
      <c r="I58" s="58">
        <v>20</v>
      </c>
      <c r="J58" s="58">
        <v>0.98</v>
      </c>
      <c r="K58" s="59" t="s">
        <v>149</v>
      </c>
      <c r="L58" s="31">
        <v>75.17</v>
      </c>
      <c r="M58" s="32" t="s">
        <v>61</v>
      </c>
      <c r="N58" s="61"/>
      <c r="O58" s="54">
        <f t="shared" si="0"/>
        <v>0</v>
      </c>
    </row>
    <row r="59" spans="1:15" ht="15" thickBot="1" x14ac:dyDescent="0.35">
      <c r="A59" s="62" t="s">
        <v>105</v>
      </c>
      <c r="B59" s="58" t="s">
        <v>157</v>
      </c>
      <c r="C59" s="91" t="s">
        <v>71</v>
      </c>
      <c r="D59" s="92"/>
      <c r="E59" s="64">
        <v>64.92</v>
      </c>
      <c r="F59" s="64">
        <v>161.22999999999999</v>
      </c>
      <c r="G59" s="28">
        <f t="shared" si="1"/>
        <v>226.14999999999998</v>
      </c>
      <c r="H59" s="28" t="s">
        <v>101</v>
      </c>
      <c r="I59" s="58">
        <v>20</v>
      </c>
      <c r="J59" s="58">
        <v>0.59</v>
      </c>
      <c r="K59" s="59" t="s">
        <v>192</v>
      </c>
      <c r="L59" s="31">
        <v>3435.22</v>
      </c>
      <c r="M59" s="32" t="s">
        <v>61</v>
      </c>
      <c r="N59" s="61"/>
      <c r="O59" s="54">
        <f t="shared" si="0"/>
        <v>0</v>
      </c>
    </row>
    <row r="60" spans="1:15" ht="15" thickBot="1" x14ac:dyDescent="0.35">
      <c r="A60" s="62" t="s">
        <v>105</v>
      </c>
      <c r="B60" s="58" t="s">
        <v>157</v>
      </c>
      <c r="C60" s="91" t="s">
        <v>72</v>
      </c>
      <c r="D60" s="92"/>
      <c r="E60" s="64"/>
      <c r="F60" s="64">
        <v>339.2</v>
      </c>
      <c r="G60" s="28">
        <f t="shared" si="1"/>
        <v>339.2</v>
      </c>
      <c r="H60" s="28" t="s">
        <v>101</v>
      </c>
      <c r="I60" s="58">
        <v>20</v>
      </c>
      <c r="J60" s="58">
        <v>0.59</v>
      </c>
      <c r="K60" s="59" t="s">
        <v>192</v>
      </c>
      <c r="L60" s="31">
        <v>6060.05</v>
      </c>
      <c r="M60" s="32" t="s">
        <v>61</v>
      </c>
      <c r="N60" s="61"/>
      <c r="O60" s="54">
        <f t="shared" si="0"/>
        <v>0</v>
      </c>
    </row>
    <row r="61" spans="1:15" ht="15" thickBot="1" x14ac:dyDescent="0.35">
      <c r="A61" s="62" t="s">
        <v>105</v>
      </c>
      <c r="B61" s="58" t="s">
        <v>158</v>
      </c>
      <c r="C61" s="91" t="s">
        <v>71</v>
      </c>
      <c r="D61" s="92"/>
      <c r="E61" s="64">
        <v>12.85</v>
      </c>
      <c r="F61" s="64">
        <v>149.37</v>
      </c>
      <c r="G61" s="28">
        <f t="shared" si="1"/>
        <v>162.22</v>
      </c>
      <c r="H61" s="28" t="s">
        <v>101</v>
      </c>
      <c r="I61" s="58">
        <v>30</v>
      </c>
      <c r="J61" s="58">
        <v>0.68</v>
      </c>
      <c r="K61" s="59" t="s">
        <v>179</v>
      </c>
      <c r="L61" s="31">
        <v>2249.9899999999998</v>
      </c>
      <c r="M61" s="32" t="s">
        <v>61</v>
      </c>
      <c r="N61" s="61"/>
      <c r="O61" s="54">
        <f t="shared" si="0"/>
        <v>0</v>
      </c>
    </row>
    <row r="62" spans="1:15" ht="15" thickBot="1" x14ac:dyDescent="0.35">
      <c r="A62" s="62" t="s">
        <v>105</v>
      </c>
      <c r="B62" s="58" t="s">
        <v>158</v>
      </c>
      <c r="C62" s="91" t="s">
        <v>72</v>
      </c>
      <c r="D62" s="92"/>
      <c r="E62" s="64"/>
      <c r="F62" s="64">
        <v>243.33</v>
      </c>
      <c r="G62" s="28">
        <f t="shared" si="1"/>
        <v>243.33</v>
      </c>
      <c r="H62" s="28" t="s">
        <v>101</v>
      </c>
      <c r="I62" s="58">
        <v>30</v>
      </c>
      <c r="J62" s="58">
        <v>0.68</v>
      </c>
      <c r="K62" s="59" t="s">
        <v>179</v>
      </c>
      <c r="L62" s="31">
        <v>3997.78</v>
      </c>
      <c r="M62" s="32" t="s">
        <v>61</v>
      </c>
      <c r="N62" s="61"/>
      <c r="O62" s="54">
        <f t="shared" si="0"/>
        <v>0</v>
      </c>
    </row>
    <row r="63" spans="1:15" ht="15" thickBot="1" x14ac:dyDescent="0.35">
      <c r="A63" s="62" t="s">
        <v>105</v>
      </c>
      <c r="B63" s="58" t="s">
        <v>159</v>
      </c>
      <c r="C63" s="91" t="s">
        <v>71</v>
      </c>
      <c r="D63" s="92"/>
      <c r="E63" s="64">
        <v>16.16</v>
      </c>
      <c r="F63" s="64">
        <v>9.7100000000000009</v>
      </c>
      <c r="G63" s="28">
        <f t="shared" si="1"/>
        <v>25.87</v>
      </c>
      <c r="H63" s="28" t="s">
        <v>101</v>
      </c>
      <c r="I63" s="58">
        <v>40</v>
      </c>
      <c r="J63" s="58">
        <v>0.37</v>
      </c>
      <c r="K63" s="59" t="s">
        <v>140</v>
      </c>
      <c r="L63" s="31">
        <v>519.47</v>
      </c>
      <c r="M63" s="32" t="s">
        <v>61</v>
      </c>
      <c r="N63" s="61"/>
      <c r="O63" s="54">
        <f t="shared" si="0"/>
        <v>0</v>
      </c>
    </row>
    <row r="64" spans="1:15" ht="15" thickBot="1" x14ac:dyDescent="0.35">
      <c r="A64" s="62" t="s">
        <v>105</v>
      </c>
      <c r="B64" s="58" t="s">
        <v>159</v>
      </c>
      <c r="C64" s="91" t="s">
        <v>72</v>
      </c>
      <c r="D64" s="92"/>
      <c r="E64" s="64"/>
      <c r="F64" s="64">
        <v>103.47</v>
      </c>
      <c r="G64" s="28">
        <f t="shared" si="1"/>
        <v>103.47</v>
      </c>
      <c r="H64" s="28" t="s">
        <v>101</v>
      </c>
      <c r="I64" s="58">
        <v>40</v>
      </c>
      <c r="J64" s="58">
        <v>0.37</v>
      </c>
      <c r="K64" s="59" t="s">
        <v>140</v>
      </c>
      <c r="L64" s="31">
        <v>2392.12</v>
      </c>
      <c r="M64" s="32" t="s">
        <v>61</v>
      </c>
      <c r="N64" s="61"/>
      <c r="O64" s="54">
        <f t="shared" si="0"/>
        <v>0</v>
      </c>
    </row>
    <row r="65" spans="1:15" ht="15" thickBot="1" x14ac:dyDescent="0.35">
      <c r="A65" s="62" t="s">
        <v>105</v>
      </c>
      <c r="B65" s="58" t="s">
        <v>160</v>
      </c>
      <c r="C65" s="91" t="s">
        <v>71</v>
      </c>
      <c r="D65" s="92"/>
      <c r="E65" s="64">
        <v>21.24</v>
      </c>
      <c r="F65" s="64">
        <v>0</v>
      </c>
      <c r="G65" s="28">
        <f t="shared" si="1"/>
        <v>21.24</v>
      </c>
      <c r="H65" s="28" t="s">
        <v>101</v>
      </c>
      <c r="I65" s="58">
        <v>40</v>
      </c>
      <c r="J65" s="58">
        <v>0.36</v>
      </c>
      <c r="K65" s="59" t="s">
        <v>179</v>
      </c>
      <c r="L65" s="31">
        <v>426.5</v>
      </c>
      <c r="M65" s="32" t="s">
        <v>61</v>
      </c>
      <c r="N65" s="61"/>
      <c r="O65" s="54">
        <f t="shared" si="0"/>
        <v>0</v>
      </c>
    </row>
    <row r="66" spans="1:15" ht="15" thickBot="1" x14ac:dyDescent="0.35">
      <c r="A66" s="62" t="s">
        <v>105</v>
      </c>
      <c r="B66" s="58" t="s">
        <v>160</v>
      </c>
      <c r="C66" s="91" t="s">
        <v>72</v>
      </c>
      <c r="D66" s="92"/>
      <c r="E66" s="64"/>
      <c r="F66" s="64">
        <v>64.67</v>
      </c>
      <c r="G66" s="28">
        <f t="shared" si="1"/>
        <v>64.67</v>
      </c>
      <c r="H66" s="28" t="s">
        <v>101</v>
      </c>
      <c r="I66" s="58">
        <v>40</v>
      </c>
      <c r="J66" s="58">
        <v>0.36</v>
      </c>
      <c r="K66" s="59" t="s">
        <v>179</v>
      </c>
      <c r="L66" s="31">
        <v>1503.33</v>
      </c>
      <c r="M66" s="32" t="s">
        <v>61</v>
      </c>
      <c r="N66" s="61"/>
      <c r="O66" s="54">
        <f t="shared" si="0"/>
        <v>0</v>
      </c>
    </row>
    <row r="67" spans="1:15" ht="15" thickBot="1" x14ac:dyDescent="0.35">
      <c r="A67" s="62" t="s">
        <v>105</v>
      </c>
      <c r="B67" s="58" t="s">
        <v>161</v>
      </c>
      <c r="C67" s="91" t="s">
        <v>71</v>
      </c>
      <c r="D67" s="92"/>
      <c r="E67" s="64"/>
      <c r="F67" s="64">
        <v>10.43</v>
      </c>
      <c r="G67" s="28">
        <f t="shared" si="1"/>
        <v>10.43</v>
      </c>
      <c r="H67" s="28" t="s">
        <v>101</v>
      </c>
      <c r="I67" s="58">
        <v>40</v>
      </c>
      <c r="J67" s="58">
        <v>0.41</v>
      </c>
      <c r="K67" s="59" t="s">
        <v>198</v>
      </c>
      <c r="L67" s="31">
        <v>194.73</v>
      </c>
      <c r="M67" s="32" t="s">
        <v>61</v>
      </c>
      <c r="N67" s="61"/>
      <c r="O67" s="54">
        <f t="shared" si="0"/>
        <v>0</v>
      </c>
    </row>
    <row r="68" spans="1:15" ht="15" thickBot="1" x14ac:dyDescent="0.35">
      <c r="A68" s="62" t="s">
        <v>105</v>
      </c>
      <c r="B68" s="58" t="s">
        <v>161</v>
      </c>
      <c r="C68" s="91" t="s">
        <v>72</v>
      </c>
      <c r="D68" s="92"/>
      <c r="E68" s="64"/>
      <c r="F68" s="64">
        <v>93.85</v>
      </c>
      <c r="G68" s="28">
        <f t="shared" si="1"/>
        <v>93.85</v>
      </c>
      <c r="H68" s="28" t="s">
        <v>101</v>
      </c>
      <c r="I68" s="58">
        <v>40</v>
      </c>
      <c r="J68" s="58">
        <v>0.41</v>
      </c>
      <c r="K68" s="59" t="s">
        <v>198</v>
      </c>
      <c r="L68" s="31">
        <v>2020.78</v>
      </c>
      <c r="M68" s="32" t="s">
        <v>61</v>
      </c>
      <c r="N68" s="61"/>
      <c r="O68" s="54">
        <f t="shared" si="0"/>
        <v>0</v>
      </c>
    </row>
    <row r="69" spans="1:15" ht="15" thickBot="1" x14ac:dyDescent="0.35">
      <c r="A69" s="62" t="s">
        <v>105</v>
      </c>
      <c r="B69" s="58" t="s">
        <v>170</v>
      </c>
      <c r="C69" s="91" t="s">
        <v>73</v>
      </c>
      <c r="D69" s="92"/>
      <c r="E69" s="64"/>
      <c r="F69" s="64">
        <v>40.409999999999997</v>
      </c>
      <c r="G69" s="28">
        <f t="shared" si="1"/>
        <v>40.409999999999997</v>
      </c>
      <c r="H69" s="28" t="s">
        <v>103</v>
      </c>
      <c r="I69" s="58">
        <v>65</v>
      </c>
      <c r="J69" s="58">
        <v>1.35</v>
      </c>
      <c r="K69" s="59" t="s">
        <v>76</v>
      </c>
      <c r="L69" s="31">
        <v>400.22</v>
      </c>
      <c r="M69" s="32" t="s">
        <v>61</v>
      </c>
      <c r="N69" s="61"/>
      <c r="O69" s="54">
        <f t="shared" si="0"/>
        <v>0</v>
      </c>
    </row>
    <row r="70" spans="1:15" ht="15" thickBot="1" x14ac:dyDescent="0.35">
      <c r="A70" s="62" t="s">
        <v>105</v>
      </c>
      <c r="B70" s="58" t="s">
        <v>162</v>
      </c>
      <c r="C70" s="91" t="s">
        <v>71</v>
      </c>
      <c r="D70" s="92"/>
      <c r="E70" s="64">
        <v>23.65</v>
      </c>
      <c r="F70" s="64">
        <v>31.35</v>
      </c>
      <c r="G70" s="28">
        <f t="shared" si="1"/>
        <v>55</v>
      </c>
      <c r="H70" s="28" t="s">
        <v>101</v>
      </c>
      <c r="I70" s="58">
        <v>30</v>
      </c>
      <c r="J70" s="58">
        <v>0.49</v>
      </c>
      <c r="K70" s="59" t="s">
        <v>120</v>
      </c>
      <c r="L70" s="31">
        <v>578.6</v>
      </c>
      <c r="M70" s="32" t="s">
        <v>61</v>
      </c>
      <c r="N70" s="61"/>
      <c r="O70" s="54">
        <f t="shared" si="0"/>
        <v>0</v>
      </c>
    </row>
    <row r="71" spans="1:15" ht="15" thickBot="1" x14ac:dyDescent="0.35">
      <c r="A71" s="62" t="s">
        <v>105</v>
      </c>
      <c r="B71" s="58" t="s">
        <v>162</v>
      </c>
      <c r="C71" s="91" t="s">
        <v>72</v>
      </c>
      <c r="D71" s="92"/>
      <c r="E71" s="64"/>
      <c r="F71" s="64">
        <v>128.34</v>
      </c>
      <c r="G71" s="28">
        <f t="shared" si="1"/>
        <v>128.34</v>
      </c>
      <c r="H71" s="28" t="s">
        <v>101</v>
      </c>
      <c r="I71" s="58">
        <v>30</v>
      </c>
      <c r="J71" s="58">
        <v>0.49</v>
      </c>
      <c r="K71" s="59" t="s">
        <v>120</v>
      </c>
      <c r="L71" s="31">
        <v>1701.45</v>
      </c>
      <c r="M71" s="32" t="s">
        <v>61</v>
      </c>
      <c r="N71" s="61"/>
      <c r="O71" s="54">
        <f t="shared" si="0"/>
        <v>0</v>
      </c>
    </row>
    <row r="72" spans="1:15" ht="15" thickBot="1" x14ac:dyDescent="0.35">
      <c r="A72" s="62" t="s">
        <v>105</v>
      </c>
      <c r="B72" s="58" t="s">
        <v>163</v>
      </c>
      <c r="C72" s="91" t="s">
        <v>71</v>
      </c>
      <c r="D72" s="92"/>
      <c r="E72" s="64"/>
      <c r="F72" s="64">
        <v>10.6</v>
      </c>
      <c r="G72" s="28">
        <f t="shared" si="1"/>
        <v>10.6</v>
      </c>
      <c r="H72" s="28" t="s">
        <v>101</v>
      </c>
      <c r="I72" s="58">
        <v>50</v>
      </c>
      <c r="J72" s="58">
        <v>0.42</v>
      </c>
      <c r="K72" s="59" t="s">
        <v>95</v>
      </c>
      <c r="L72" s="31">
        <v>148.08000000000001</v>
      </c>
      <c r="M72" s="32" t="s">
        <v>61</v>
      </c>
      <c r="N72" s="61"/>
      <c r="O72" s="54">
        <f t="shared" si="0"/>
        <v>0</v>
      </c>
    </row>
    <row r="73" spans="1:15" ht="15" thickBot="1" x14ac:dyDescent="0.35">
      <c r="A73" s="62" t="s">
        <v>105</v>
      </c>
      <c r="B73" s="58" t="s">
        <v>163</v>
      </c>
      <c r="C73" s="91" t="s">
        <v>72</v>
      </c>
      <c r="D73" s="92"/>
      <c r="E73" s="64"/>
      <c r="F73" s="64">
        <v>10.6</v>
      </c>
      <c r="G73" s="28">
        <f t="shared" si="1"/>
        <v>10.6</v>
      </c>
      <c r="H73" s="28" t="s">
        <v>101</v>
      </c>
      <c r="I73" s="58">
        <v>50</v>
      </c>
      <c r="J73" s="58">
        <v>0.42</v>
      </c>
      <c r="K73" s="59" t="s">
        <v>95</v>
      </c>
      <c r="L73" s="31">
        <v>178.16</v>
      </c>
      <c r="M73" s="32" t="s">
        <v>61</v>
      </c>
      <c r="N73" s="61"/>
      <c r="O73" s="54">
        <f t="shared" si="0"/>
        <v>0</v>
      </c>
    </row>
    <row r="74" spans="1:15" ht="15" thickBot="1" x14ac:dyDescent="0.35">
      <c r="A74" s="62" t="s">
        <v>105</v>
      </c>
      <c r="B74" s="58" t="s">
        <v>171</v>
      </c>
      <c r="C74" s="91" t="s">
        <v>73</v>
      </c>
      <c r="D74" s="92"/>
      <c r="E74" s="64"/>
      <c r="F74" s="64">
        <v>436</v>
      </c>
      <c r="G74" s="28">
        <f t="shared" si="1"/>
        <v>436</v>
      </c>
      <c r="H74" s="28" t="s">
        <v>103</v>
      </c>
      <c r="I74" s="58">
        <v>50</v>
      </c>
      <c r="J74" s="58">
        <v>0.97</v>
      </c>
      <c r="K74" s="59" t="s">
        <v>124</v>
      </c>
      <c r="L74" s="31">
        <v>5048.88</v>
      </c>
      <c r="M74" s="32" t="s">
        <v>61</v>
      </c>
      <c r="N74" s="61"/>
      <c r="O74" s="54">
        <f t="shared" si="0"/>
        <v>0</v>
      </c>
    </row>
    <row r="75" spans="1:15" ht="15" thickBot="1" x14ac:dyDescent="0.35">
      <c r="A75" s="62" t="s">
        <v>105</v>
      </c>
      <c r="B75" s="58" t="s">
        <v>171</v>
      </c>
      <c r="C75" s="91" t="s">
        <v>74</v>
      </c>
      <c r="D75" s="92"/>
      <c r="E75" s="64"/>
      <c r="F75" s="64">
        <v>48.45</v>
      </c>
      <c r="G75" s="28">
        <f t="shared" si="1"/>
        <v>48.45</v>
      </c>
      <c r="H75" s="28" t="s">
        <v>103</v>
      </c>
      <c r="I75" s="58">
        <v>50</v>
      </c>
      <c r="J75" s="58">
        <v>0.97</v>
      </c>
      <c r="K75" s="59" t="s">
        <v>124</v>
      </c>
      <c r="L75" s="31">
        <v>685.31</v>
      </c>
      <c r="M75" s="32" t="s">
        <v>61</v>
      </c>
      <c r="N75" s="61"/>
      <c r="O75" s="54">
        <f t="shared" si="0"/>
        <v>0</v>
      </c>
    </row>
    <row r="76" spans="1:15" ht="15" thickBot="1" x14ac:dyDescent="0.35">
      <c r="A76" s="62" t="s">
        <v>105</v>
      </c>
      <c r="B76" s="58" t="s">
        <v>164</v>
      </c>
      <c r="C76" s="91" t="s">
        <v>72</v>
      </c>
      <c r="D76" s="92"/>
      <c r="E76" s="64"/>
      <c r="F76" s="64">
        <v>35.69</v>
      </c>
      <c r="G76" s="28">
        <f t="shared" si="1"/>
        <v>35.69</v>
      </c>
      <c r="H76" s="28" t="s">
        <v>101</v>
      </c>
      <c r="I76" s="58">
        <v>40</v>
      </c>
      <c r="J76" s="58">
        <v>0.19</v>
      </c>
      <c r="K76" s="59" t="s">
        <v>142</v>
      </c>
      <c r="L76" s="31">
        <v>1213.3499999999999</v>
      </c>
      <c r="M76" s="32" t="s">
        <v>61</v>
      </c>
      <c r="N76" s="61"/>
      <c r="O76" s="54">
        <f t="shared" ref="O76:O139" si="3">SUM(N76*G76)</f>
        <v>0</v>
      </c>
    </row>
    <row r="77" spans="1:15" ht="15" thickBot="1" x14ac:dyDescent="0.35">
      <c r="A77" s="62" t="s">
        <v>105</v>
      </c>
      <c r="B77" s="58" t="s">
        <v>166</v>
      </c>
      <c r="C77" s="91" t="s">
        <v>73</v>
      </c>
      <c r="D77" s="92"/>
      <c r="E77" s="64"/>
      <c r="F77" s="64">
        <v>61.7</v>
      </c>
      <c r="G77" s="28">
        <f t="shared" ref="G77:G140" si="4">E77+F77</f>
        <v>61.7</v>
      </c>
      <c r="H77" s="28" t="s">
        <v>102</v>
      </c>
      <c r="I77" s="58">
        <v>30</v>
      </c>
      <c r="J77" s="58">
        <v>0.61</v>
      </c>
      <c r="K77" s="59" t="s">
        <v>192</v>
      </c>
      <c r="L77" s="31">
        <v>833.57</v>
      </c>
      <c r="M77" s="32" t="s">
        <v>61</v>
      </c>
      <c r="N77" s="61"/>
      <c r="O77" s="54">
        <f t="shared" si="3"/>
        <v>0</v>
      </c>
    </row>
    <row r="78" spans="1:15" ht="15" thickBot="1" x14ac:dyDescent="0.35">
      <c r="A78" s="62" t="s">
        <v>105</v>
      </c>
      <c r="B78" s="58" t="s">
        <v>166</v>
      </c>
      <c r="C78" s="91" t="s">
        <v>74</v>
      </c>
      <c r="D78" s="92"/>
      <c r="E78" s="64"/>
      <c r="F78" s="64">
        <v>143.97999999999999</v>
      </c>
      <c r="G78" s="28">
        <f t="shared" si="4"/>
        <v>143.97999999999999</v>
      </c>
      <c r="H78" s="28" t="s">
        <v>102</v>
      </c>
      <c r="I78" s="58">
        <v>30</v>
      </c>
      <c r="J78" s="58">
        <v>0.61</v>
      </c>
      <c r="K78" s="59" t="s">
        <v>192</v>
      </c>
      <c r="L78" s="31">
        <v>2313.04</v>
      </c>
      <c r="M78" s="32" t="s">
        <v>61</v>
      </c>
      <c r="N78" s="61"/>
      <c r="O78" s="54">
        <f t="shared" si="3"/>
        <v>0</v>
      </c>
    </row>
    <row r="79" spans="1:15" ht="15" thickBot="1" x14ac:dyDescent="0.35">
      <c r="A79" s="62" t="s">
        <v>105</v>
      </c>
      <c r="B79" s="58" t="s">
        <v>167</v>
      </c>
      <c r="C79" s="91" t="s">
        <v>73</v>
      </c>
      <c r="D79" s="92"/>
      <c r="E79" s="64"/>
      <c r="F79" s="64">
        <v>2.72</v>
      </c>
      <c r="G79" s="28">
        <f t="shared" si="4"/>
        <v>2.72</v>
      </c>
      <c r="H79" s="28" t="s">
        <v>102</v>
      </c>
      <c r="I79" s="58">
        <v>40</v>
      </c>
      <c r="J79" s="58">
        <v>0.47</v>
      </c>
      <c r="K79" s="59" t="s">
        <v>199</v>
      </c>
      <c r="L79" s="31">
        <v>45.07</v>
      </c>
      <c r="M79" s="32" t="s">
        <v>61</v>
      </c>
      <c r="N79" s="61"/>
      <c r="O79" s="54">
        <f t="shared" si="3"/>
        <v>0</v>
      </c>
    </row>
    <row r="80" spans="1:15" ht="15" thickBot="1" x14ac:dyDescent="0.35">
      <c r="A80" s="62" t="s">
        <v>105</v>
      </c>
      <c r="B80" s="58" t="s">
        <v>167</v>
      </c>
      <c r="C80" s="91" t="s">
        <v>74</v>
      </c>
      <c r="D80" s="92"/>
      <c r="E80" s="64"/>
      <c r="F80" s="64">
        <v>10.9</v>
      </c>
      <c r="G80" s="28">
        <f t="shared" si="4"/>
        <v>10.9</v>
      </c>
      <c r="H80" s="28" t="s">
        <v>102</v>
      </c>
      <c r="I80" s="58">
        <v>40</v>
      </c>
      <c r="J80" s="58">
        <v>0.47</v>
      </c>
      <c r="K80" s="59" t="s">
        <v>199</v>
      </c>
      <c r="L80" s="31">
        <v>212.72</v>
      </c>
      <c r="M80" s="32" t="s">
        <v>61</v>
      </c>
      <c r="N80" s="61"/>
      <c r="O80" s="54">
        <f t="shared" si="3"/>
        <v>0</v>
      </c>
    </row>
    <row r="81" spans="1:15" ht="15" thickBot="1" x14ac:dyDescent="0.35">
      <c r="A81" s="62" t="s">
        <v>105</v>
      </c>
      <c r="B81" s="58" t="s">
        <v>165</v>
      </c>
      <c r="C81" s="91" t="s">
        <v>72</v>
      </c>
      <c r="D81" s="92"/>
      <c r="E81" s="64"/>
      <c r="F81" s="64">
        <v>11.75</v>
      </c>
      <c r="G81" s="28">
        <f t="shared" si="4"/>
        <v>11.75</v>
      </c>
      <c r="H81" s="28" t="s">
        <v>101</v>
      </c>
      <c r="I81" s="58">
        <v>40</v>
      </c>
      <c r="J81" s="58">
        <v>0.2</v>
      </c>
      <c r="K81" s="59" t="s">
        <v>200</v>
      </c>
      <c r="L81" s="31">
        <v>326.49</v>
      </c>
      <c r="M81" s="32" t="s">
        <v>61</v>
      </c>
      <c r="N81" s="61"/>
      <c r="O81" s="54">
        <f t="shared" si="3"/>
        <v>0</v>
      </c>
    </row>
    <row r="82" spans="1:15" ht="15" thickBot="1" x14ac:dyDescent="0.35">
      <c r="A82" s="62" t="s">
        <v>105</v>
      </c>
      <c r="B82" s="58" t="s">
        <v>172</v>
      </c>
      <c r="C82" s="91" t="s">
        <v>73</v>
      </c>
      <c r="D82" s="92"/>
      <c r="E82" s="64"/>
      <c r="F82" s="64">
        <v>59.11</v>
      </c>
      <c r="G82" s="28">
        <f t="shared" si="4"/>
        <v>59.11</v>
      </c>
      <c r="H82" s="28" t="s">
        <v>103</v>
      </c>
      <c r="I82" s="58">
        <v>65</v>
      </c>
      <c r="J82" s="58">
        <v>2.1</v>
      </c>
      <c r="K82" s="59" t="s">
        <v>100</v>
      </c>
      <c r="L82" s="31">
        <v>522.5</v>
      </c>
      <c r="M82" s="32" t="s">
        <v>61</v>
      </c>
      <c r="N82" s="61"/>
      <c r="O82" s="54">
        <f t="shared" si="3"/>
        <v>0</v>
      </c>
    </row>
    <row r="83" spans="1:15" ht="15" thickBot="1" x14ac:dyDescent="0.35">
      <c r="A83" s="62" t="s">
        <v>105</v>
      </c>
      <c r="B83" s="58" t="s">
        <v>150</v>
      </c>
      <c r="C83" s="91" t="s">
        <v>73</v>
      </c>
      <c r="D83" s="92"/>
      <c r="E83" s="64"/>
      <c r="F83" s="64">
        <v>26.29</v>
      </c>
      <c r="G83" s="28">
        <f t="shared" si="4"/>
        <v>26.29</v>
      </c>
      <c r="H83" s="28" t="s">
        <v>37</v>
      </c>
      <c r="I83" s="58">
        <v>20</v>
      </c>
      <c r="J83" s="58">
        <v>1.1000000000000001</v>
      </c>
      <c r="K83" s="59" t="s">
        <v>94</v>
      </c>
      <c r="L83" s="31">
        <v>312.33</v>
      </c>
      <c r="M83" s="32" t="s">
        <v>61</v>
      </c>
      <c r="N83" s="61"/>
      <c r="O83" s="54">
        <f t="shared" si="3"/>
        <v>0</v>
      </c>
    </row>
    <row r="84" spans="1:15" ht="15" thickBot="1" x14ac:dyDescent="0.35">
      <c r="A84" s="62" t="s">
        <v>105</v>
      </c>
      <c r="B84" s="58" t="s">
        <v>150</v>
      </c>
      <c r="C84" s="91" t="s">
        <v>74</v>
      </c>
      <c r="D84" s="92"/>
      <c r="E84" s="64"/>
      <c r="F84" s="64">
        <v>26.29</v>
      </c>
      <c r="G84" s="28">
        <f t="shared" si="4"/>
        <v>26.29</v>
      </c>
      <c r="H84" s="28" t="s">
        <v>37</v>
      </c>
      <c r="I84" s="58">
        <v>20</v>
      </c>
      <c r="J84" s="58">
        <v>1.1000000000000001</v>
      </c>
      <c r="K84" s="59" t="s">
        <v>94</v>
      </c>
      <c r="L84" s="31">
        <v>387.54</v>
      </c>
      <c r="M84" s="32" t="s">
        <v>61</v>
      </c>
      <c r="N84" s="61"/>
      <c r="O84" s="54">
        <f t="shared" si="3"/>
        <v>0</v>
      </c>
    </row>
    <row r="85" spans="1:15" ht="15" thickBot="1" x14ac:dyDescent="0.35">
      <c r="A85" s="62" t="s">
        <v>105</v>
      </c>
      <c r="B85" s="58" t="s">
        <v>151</v>
      </c>
      <c r="C85" s="91" t="s">
        <v>73</v>
      </c>
      <c r="D85" s="92"/>
      <c r="E85" s="64"/>
      <c r="F85" s="64">
        <v>18.07</v>
      </c>
      <c r="G85" s="28">
        <f t="shared" si="4"/>
        <v>18.07</v>
      </c>
      <c r="H85" s="28" t="s">
        <v>37</v>
      </c>
      <c r="I85" s="58">
        <v>25</v>
      </c>
      <c r="J85" s="58">
        <v>0.75</v>
      </c>
      <c r="K85" s="59" t="s">
        <v>97</v>
      </c>
      <c r="L85" s="31">
        <v>211.06</v>
      </c>
      <c r="M85" s="32" t="s">
        <v>61</v>
      </c>
      <c r="N85" s="61"/>
      <c r="O85" s="54">
        <f t="shared" si="3"/>
        <v>0</v>
      </c>
    </row>
    <row r="86" spans="1:15" ht="15" thickBot="1" x14ac:dyDescent="0.35">
      <c r="A86" s="62" t="s">
        <v>105</v>
      </c>
      <c r="B86" s="65" t="s">
        <v>151</v>
      </c>
      <c r="C86" s="91" t="s">
        <v>74</v>
      </c>
      <c r="D86" s="92"/>
      <c r="E86" s="63"/>
      <c r="F86" s="63">
        <v>18.07</v>
      </c>
      <c r="G86" s="28">
        <f t="shared" si="4"/>
        <v>18.07</v>
      </c>
      <c r="H86" s="28" t="s">
        <v>37</v>
      </c>
      <c r="I86" s="65">
        <v>25</v>
      </c>
      <c r="J86" s="65">
        <v>0.75</v>
      </c>
      <c r="K86" s="66" t="s">
        <v>97</v>
      </c>
      <c r="L86" s="31">
        <v>263.63</v>
      </c>
      <c r="M86" s="32" t="s">
        <v>61</v>
      </c>
      <c r="N86" s="61"/>
      <c r="O86" s="54">
        <f t="shared" si="3"/>
        <v>0</v>
      </c>
    </row>
    <row r="87" spans="1:15" ht="15" thickBot="1" x14ac:dyDescent="0.35">
      <c r="A87" s="62" t="s">
        <v>105</v>
      </c>
      <c r="B87" s="65" t="s">
        <v>152</v>
      </c>
      <c r="C87" s="91" t="s">
        <v>73</v>
      </c>
      <c r="D87" s="92"/>
      <c r="E87" s="63">
        <v>13.26</v>
      </c>
      <c r="F87" s="63">
        <v>13.82</v>
      </c>
      <c r="G87" s="28">
        <f t="shared" si="4"/>
        <v>27.08</v>
      </c>
      <c r="H87" s="28" t="s">
        <v>37</v>
      </c>
      <c r="I87" s="65">
        <v>25</v>
      </c>
      <c r="J87" s="65">
        <v>1.02</v>
      </c>
      <c r="K87" s="66" t="s">
        <v>106</v>
      </c>
      <c r="L87" s="31">
        <v>326.58</v>
      </c>
      <c r="M87" s="32" t="s">
        <v>61</v>
      </c>
      <c r="N87" s="61"/>
      <c r="O87" s="54">
        <f t="shared" si="3"/>
        <v>0</v>
      </c>
    </row>
    <row r="88" spans="1:15" ht="15" thickBot="1" x14ac:dyDescent="0.35">
      <c r="A88" s="70" t="s">
        <v>105</v>
      </c>
      <c r="B88" s="65" t="s">
        <v>152</v>
      </c>
      <c r="C88" s="91" t="s">
        <v>74</v>
      </c>
      <c r="D88" s="92"/>
      <c r="E88" s="63"/>
      <c r="F88" s="63">
        <v>11.61</v>
      </c>
      <c r="G88" s="28">
        <f t="shared" si="4"/>
        <v>11.61</v>
      </c>
      <c r="H88" s="28" t="s">
        <v>37</v>
      </c>
      <c r="I88" s="65">
        <v>25</v>
      </c>
      <c r="J88" s="65">
        <v>1.02</v>
      </c>
      <c r="K88" s="66" t="s">
        <v>106</v>
      </c>
      <c r="L88" s="31">
        <v>168.6</v>
      </c>
      <c r="M88" s="32" t="s">
        <v>61</v>
      </c>
      <c r="N88" s="61"/>
      <c r="O88" s="54">
        <f t="shared" si="3"/>
        <v>0</v>
      </c>
    </row>
    <row r="89" spans="1:15" ht="15" thickBot="1" x14ac:dyDescent="0.35">
      <c r="A89" s="62" t="s">
        <v>105</v>
      </c>
      <c r="B89" s="65" t="s">
        <v>153</v>
      </c>
      <c r="C89" s="91" t="s">
        <v>73</v>
      </c>
      <c r="D89" s="92"/>
      <c r="E89" s="63"/>
      <c r="F89" s="63">
        <v>17.64</v>
      </c>
      <c r="G89" s="28">
        <f t="shared" si="4"/>
        <v>17.64</v>
      </c>
      <c r="H89" s="28" t="s">
        <v>37</v>
      </c>
      <c r="I89" s="65">
        <v>40</v>
      </c>
      <c r="J89" s="65">
        <v>1.04</v>
      </c>
      <c r="K89" s="66" t="s">
        <v>99</v>
      </c>
      <c r="L89" s="31">
        <v>224.73</v>
      </c>
      <c r="M89" s="32" t="s">
        <v>61</v>
      </c>
      <c r="N89" s="61"/>
      <c r="O89" s="54">
        <f t="shared" si="3"/>
        <v>0</v>
      </c>
    </row>
    <row r="90" spans="1:15" ht="15" thickBot="1" x14ac:dyDescent="0.35">
      <c r="A90" s="62" t="s">
        <v>105</v>
      </c>
      <c r="B90" s="65" t="s">
        <v>153</v>
      </c>
      <c r="C90" s="91" t="s">
        <v>74</v>
      </c>
      <c r="D90" s="92"/>
      <c r="E90" s="76"/>
      <c r="F90" s="63">
        <v>17.64</v>
      </c>
      <c r="G90" s="28">
        <f t="shared" si="4"/>
        <v>17.64</v>
      </c>
      <c r="H90" s="28" t="s">
        <v>37</v>
      </c>
      <c r="I90" s="65">
        <v>40</v>
      </c>
      <c r="J90" s="65">
        <v>1.04</v>
      </c>
      <c r="K90" s="66" t="s">
        <v>99</v>
      </c>
      <c r="L90" s="31">
        <v>269.94</v>
      </c>
      <c r="M90" s="77" t="s">
        <v>61</v>
      </c>
      <c r="N90" s="61"/>
      <c r="O90" s="54">
        <f t="shared" si="3"/>
        <v>0</v>
      </c>
    </row>
    <row r="91" spans="1:15" ht="15" thickBot="1" x14ac:dyDescent="0.35">
      <c r="A91" s="62" t="s">
        <v>105</v>
      </c>
      <c r="B91" s="80" t="s">
        <v>154</v>
      </c>
      <c r="C91" s="93" t="s">
        <v>73</v>
      </c>
      <c r="D91" s="94"/>
      <c r="E91" s="87"/>
      <c r="F91" s="88">
        <v>469.94</v>
      </c>
      <c r="G91" s="28">
        <f t="shared" si="4"/>
        <v>469.94</v>
      </c>
      <c r="H91" s="28" t="s">
        <v>103</v>
      </c>
      <c r="I91" s="86">
        <v>40</v>
      </c>
      <c r="J91" s="86">
        <v>0.91</v>
      </c>
      <c r="K91" s="89" t="s">
        <v>149</v>
      </c>
      <c r="L91" s="90">
        <v>4760.49</v>
      </c>
      <c r="M91" s="32" t="s">
        <v>61</v>
      </c>
      <c r="N91" s="61"/>
      <c r="O91" s="54">
        <f t="shared" si="3"/>
        <v>0</v>
      </c>
    </row>
    <row r="92" spans="1:15" ht="15" thickBot="1" x14ac:dyDescent="0.35">
      <c r="A92" s="62" t="s">
        <v>105</v>
      </c>
      <c r="B92" s="57" t="s">
        <v>155</v>
      </c>
      <c r="C92" s="93" t="s">
        <v>74</v>
      </c>
      <c r="D92" s="94"/>
      <c r="E92" s="87"/>
      <c r="F92" s="88">
        <v>117.49</v>
      </c>
      <c r="G92" s="28">
        <f t="shared" si="4"/>
        <v>117.49</v>
      </c>
      <c r="H92" s="28" t="s">
        <v>103</v>
      </c>
      <c r="I92" s="86">
        <v>40</v>
      </c>
      <c r="J92" s="86">
        <v>0.91</v>
      </c>
      <c r="K92" s="89" t="s">
        <v>149</v>
      </c>
      <c r="L92" s="90">
        <v>1485.78</v>
      </c>
      <c r="M92" s="32" t="s">
        <v>61</v>
      </c>
      <c r="N92" s="61"/>
      <c r="O92" s="54">
        <f t="shared" si="3"/>
        <v>0</v>
      </c>
    </row>
    <row r="93" spans="1:15" ht="15" thickBot="1" x14ac:dyDescent="0.35">
      <c r="A93" s="70" t="s">
        <v>105</v>
      </c>
      <c r="B93" s="80" t="s">
        <v>154</v>
      </c>
      <c r="C93" s="93" t="s">
        <v>73</v>
      </c>
      <c r="D93" s="94"/>
      <c r="E93" s="78"/>
      <c r="F93" s="79">
        <v>32.69</v>
      </c>
      <c r="G93" s="28">
        <f t="shared" si="4"/>
        <v>32.69</v>
      </c>
      <c r="H93" s="28" t="s">
        <v>37</v>
      </c>
      <c r="I93" s="80">
        <v>40</v>
      </c>
      <c r="J93" s="80">
        <v>1.26</v>
      </c>
      <c r="K93" s="81" t="s">
        <v>75</v>
      </c>
      <c r="L93" s="82">
        <v>370.7</v>
      </c>
      <c r="M93" s="32" t="s">
        <v>61</v>
      </c>
      <c r="N93" s="61"/>
      <c r="O93" s="54">
        <f t="shared" si="3"/>
        <v>0</v>
      </c>
    </row>
    <row r="94" spans="1:15" ht="15" thickBot="1" x14ac:dyDescent="0.35">
      <c r="A94" s="62" t="s">
        <v>105</v>
      </c>
      <c r="B94" s="57" t="s">
        <v>155</v>
      </c>
      <c r="C94" s="93" t="s">
        <v>74</v>
      </c>
      <c r="D94" s="94"/>
      <c r="E94" s="71"/>
      <c r="F94" s="71">
        <v>32.69</v>
      </c>
      <c r="G94" s="28">
        <f t="shared" si="4"/>
        <v>32.69</v>
      </c>
      <c r="H94" s="28" t="s">
        <v>37</v>
      </c>
      <c r="I94" s="58">
        <v>40</v>
      </c>
      <c r="J94" s="58">
        <v>1.26</v>
      </c>
      <c r="K94" s="85" t="s">
        <v>75</v>
      </c>
      <c r="L94" s="72">
        <v>455.2</v>
      </c>
      <c r="M94" s="32" t="s">
        <v>61</v>
      </c>
      <c r="N94" s="61"/>
      <c r="O94" s="54">
        <f t="shared" si="3"/>
        <v>0</v>
      </c>
    </row>
    <row r="95" spans="1:15" ht="15" thickBot="1" x14ac:dyDescent="0.35">
      <c r="A95" s="62" t="s">
        <v>105</v>
      </c>
      <c r="B95" s="65" t="s">
        <v>107</v>
      </c>
      <c r="C95" s="93" t="s">
        <v>73</v>
      </c>
      <c r="D95" s="94"/>
      <c r="E95" s="73"/>
      <c r="F95" s="73">
        <v>9.43</v>
      </c>
      <c r="G95" s="28">
        <f t="shared" si="4"/>
        <v>9.43</v>
      </c>
      <c r="H95" s="28" t="s">
        <v>37</v>
      </c>
      <c r="I95" s="65">
        <v>40</v>
      </c>
      <c r="J95" s="65">
        <v>1.35</v>
      </c>
      <c r="K95" s="59" t="s">
        <v>120</v>
      </c>
      <c r="L95" s="31">
        <v>90.35</v>
      </c>
      <c r="M95" s="32" t="s">
        <v>61</v>
      </c>
      <c r="N95" s="61"/>
      <c r="O95" s="54">
        <f t="shared" si="3"/>
        <v>0</v>
      </c>
    </row>
    <row r="96" spans="1:15" ht="15" thickBot="1" x14ac:dyDescent="0.35">
      <c r="A96" s="62" t="s">
        <v>105</v>
      </c>
      <c r="B96" s="58" t="s">
        <v>168</v>
      </c>
      <c r="C96" s="91" t="s">
        <v>73</v>
      </c>
      <c r="D96" s="92"/>
      <c r="E96" s="74"/>
      <c r="F96" s="74">
        <v>10.07</v>
      </c>
      <c r="G96" s="28">
        <f t="shared" si="4"/>
        <v>10.07</v>
      </c>
      <c r="H96" s="28" t="s">
        <v>102</v>
      </c>
      <c r="I96" s="58">
        <v>45</v>
      </c>
      <c r="J96" s="58">
        <v>0.52</v>
      </c>
      <c r="K96" s="59" t="s">
        <v>179</v>
      </c>
      <c r="L96" s="31">
        <v>171.49</v>
      </c>
      <c r="M96" s="32" t="s">
        <v>61</v>
      </c>
      <c r="N96" s="61"/>
      <c r="O96" s="54">
        <f t="shared" si="3"/>
        <v>0</v>
      </c>
    </row>
    <row r="97" spans="1:15" ht="15" thickBot="1" x14ac:dyDescent="0.35">
      <c r="A97" s="62" t="s">
        <v>105</v>
      </c>
      <c r="B97" s="58" t="s">
        <v>168</v>
      </c>
      <c r="C97" s="91" t="s">
        <v>74</v>
      </c>
      <c r="D97" s="92"/>
      <c r="E97" s="74"/>
      <c r="F97" s="74">
        <v>90.64</v>
      </c>
      <c r="G97" s="28">
        <f t="shared" si="4"/>
        <v>90.64</v>
      </c>
      <c r="H97" s="57" t="s">
        <v>102</v>
      </c>
      <c r="I97" s="58">
        <v>45</v>
      </c>
      <c r="J97" s="58">
        <v>0.52</v>
      </c>
      <c r="K97" s="59" t="s">
        <v>179</v>
      </c>
      <c r="L97" s="31">
        <v>1804.06</v>
      </c>
      <c r="M97" s="32" t="s">
        <v>61</v>
      </c>
      <c r="N97" s="61"/>
      <c r="O97" s="54">
        <f t="shared" si="3"/>
        <v>0</v>
      </c>
    </row>
    <row r="98" spans="1:15" ht="15" thickBot="1" x14ac:dyDescent="0.35">
      <c r="A98" s="62" t="s">
        <v>105</v>
      </c>
      <c r="B98" s="58" t="s">
        <v>156</v>
      </c>
      <c r="C98" s="93" t="s">
        <v>73</v>
      </c>
      <c r="D98" s="94"/>
      <c r="E98" s="74"/>
      <c r="F98" s="74">
        <v>24.43</v>
      </c>
      <c r="G98" s="28">
        <f t="shared" si="4"/>
        <v>24.43</v>
      </c>
      <c r="H98" s="28" t="s">
        <v>37</v>
      </c>
      <c r="I98" s="58">
        <v>35</v>
      </c>
      <c r="J98" s="58">
        <v>1.06</v>
      </c>
      <c r="K98" s="59" t="s">
        <v>97</v>
      </c>
      <c r="L98" s="31">
        <v>270.49</v>
      </c>
      <c r="M98" s="32" t="s">
        <v>61</v>
      </c>
      <c r="N98" s="61"/>
      <c r="O98" s="54">
        <f t="shared" si="3"/>
        <v>0</v>
      </c>
    </row>
    <row r="99" spans="1:15" ht="15" thickBot="1" x14ac:dyDescent="0.35">
      <c r="A99" s="62" t="s">
        <v>105</v>
      </c>
      <c r="B99" s="58" t="s">
        <v>173</v>
      </c>
      <c r="C99" s="91" t="s">
        <v>73</v>
      </c>
      <c r="D99" s="92"/>
      <c r="E99" s="74"/>
      <c r="F99" s="74">
        <v>100.28</v>
      </c>
      <c r="G99" s="28">
        <f t="shared" si="4"/>
        <v>100.28</v>
      </c>
      <c r="H99" s="28" t="s">
        <v>103</v>
      </c>
      <c r="I99" s="58">
        <v>25</v>
      </c>
      <c r="J99" s="58">
        <v>0.91</v>
      </c>
      <c r="K99" s="59" t="s">
        <v>109</v>
      </c>
      <c r="L99" s="31">
        <v>1077.01</v>
      </c>
      <c r="M99" s="32" t="s">
        <v>61</v>
      </c>
      <c r="N99" s="61"/>
      <c r="O99" s="54">
        <f t="shared" si="3"/>
        <v>0</v>
      </c>
    </row>
    <row r="100" spans="1:15" ht="15" thickBot="1" x14ac:dyDescent="0.35">
      <c r="A100" s="62" t="s">
        <v>105</v>
      </c>
      <c r="B100" s="58" t="s">
        <v>173</v>
      </c>
      <c r="C100" s="91" t="s">
        <v>74</v>
      </c>
      <c r="D100" s="92"/>
      <c r="E100" s="74"/>
      <c r="F100" s="74">
        <v>100.28</v>
      </c>
      <c r="G100" s="28">
        <f t="shared" si="4"/>
        <v>100.28</v>
      </c>
      <c r="H100" s="28" t="s">
        <v>103</v>
      </c>
      <c r="I100" s="58">
        <v>25</v>
      </c>
      <c r="J100" s="58">
        <v>0.91</v>
      </c>
      <c r="K100" s="59" t="s">
        <v>109</v>
      </c>
      <c r="L100" s="31">
        <v>1332.32</v>
      </c>
      <c r="M100" s="32" t="s">
        <v>61</v>
      </c>
      <c r="N100" s="61"/>
      <c r="O100" s="54">
        <f t="shared" si="3"/>
        <v>0</v>
      </c>
    </row>
    <row r="101" spans="1:15" ht="15" thickBot="1" x14ac:dyDescent="0.35">
      <c r="A101" s="62" t="s">
        <v>105</v>
      </c>
      <c r="B101" s="58" t="s">
        <v>169</v>
      </c>
      <c r="C101" s="91" t="s">
        <v>73</v>
      </c>
      <c r="D101" s="92"/>
      <c r="E101" s="74"/>
      <c r="F101" s="74">
        <v>63.73</v>
      </c>
      <c r="G101" s="28">
        <f t="shared" si="4"/>
        <v>63.73</v>
      </c>
      <c r="H101" s="28" t="s">
        <v>102</v>
      </c>
      <c r="I101" s="58">
        <v>30</v>
      </c>
      <c r="J101" s="58">
        <v>0.53</v>
      </c>
      <c r="K101" s="59" t="s">
        <v>179</v>
      </c>
      <c r="L101" s="31">
        <v>1056.6400000000001</v>
      </c>
      <c r="M101" s="32" t="s">
        <v>61</v>
      </c>
      <c r="N101" s="53"/>
      <c r="O101" s="54">
        <f t="shared" si="3"/>
        <v>0</v>
      </c>
    </row>
    <row r="102" spans="1:15" ht="15" thickBot="1" x14ac:dyDescent="0.35">
      <c r="A102" s="62" t="s">
        <v>105</v>
      </c>
      <c r="B102" s="58" t="s">
        <v>169</v>
      </c>
      <c r="C102" s="91" t="s">
        <v>74</v>
      </c>
      <c r="D102" s="92"/>
      <c r="E102" s="74"/>
      <c r="F102" s="74">
        <v>63.73</v>
      </c>
      <c r="G102" s="28">
        <f t="shared" si="4"/>
        <v>63.73</v>
      </c>
      <c r="H102" s="57" t="s">
        <v>102</v>
      </c>
      <c r="I102" s="58">
        <v>30</v>
      </c>
      <c r="J102" s="58">
        <v>0.53</v>
      </c>
      <c r="K102" s="59" t="s">
        <v>179</v>
      </c>
      <c r="L102" s="31">
        <v>1237.51</v>
      </c>
      <c r="M102" s="32" t="s">
        <v>61</v>
      </c>
      <c r="N102" s="53"/>
      <c r="O102" s="54">
        <f t="shared" si="3"/>
        <v>0</v>
      </c>
    </row>
    <row r="103" spans="1:15" ht="15" thickBot="1" x14ac:dyDescent="0.35">
      <c r="A103" s="62" t="s">
        <v>105</v>
      </c>
      <c r="B103" s="65" t="s">
        <v>108</v>
      </c>
      <c r="C103" s="91" t="s">
        <v>73</v>
      </c>
      <c r="D103" s="92"/>
      <c r="E103" s="73"/>
      <c r="F103" s="73">
        <v>137</v>
      </c>
      <c r="G103" s="28">
        <f t="shared" si="4"/>
        <v>137</v>
      </c>
      <c r="H103" s="28" t="s">
        <v>102</v>
      </c>
      <c r="I103" s="65">
        <v>40</v>
      </c>
      <c r="J103" s="65">
        <v>0.74</v>
      </c>
      <c r="K103" s="66" t="s">
        <v>109</v>
      </c>
      <c r="L103" s="31">
        <v>1739.9</v>
      </c>
      <c r="M103" s="32" t="s">
        <v>61</v>
      </c>
      <c r="N103" s="52"/>
      <c r="O103" s="54">
        <f t="shared" si="3"/>
        <v>0</v>
      </c>
    </row>
    <row r="104" spans="1:15" ht="15" thickBot="1" x14ac:dyDescent="0.35">
      <c r="A104" s="62" t="s">
        <v>105</v>
      </c>
      <c r="B104" s="65" t="s">
        <v>108</v>
      </c>
      <c r="C104" s="91" t="s">
        <v>74</v>
      </c>
      <c r="D104" s="92"/>
      <c r="E104" s="73"/>
      <c r="F104" s="73">
        <v>137</v>
      </c>
      <c r="G104" s="28">
        <f t="shared" si="4"/>
        <v>137</v>
      </c>
      <c r="H104" s="57" t="s">
        <v>102</v>
      </c>
      <c r="I104" s="65">
        <v>40</v>
      </c>
      <c r="J104" s="65">
        <v>0.74</v>
      </c>
      <c r="K104" s="66" t="s">
        <v>109</v>
      </c>
      <c r="L104" s="31">
        <v>2074.1799999999998</v>
      </c>
      <c r="M104" s="32" t="s">
        <v>61</v>
      </c>
      <c r="N104" s="52"/>
      <c r="O104" s="54">
        <f t="shared" si="3"/>
        <v>0</v>
      </c>
    </row>
    <row r="105" spans="1:15" ht="15" thickBot="1" x14ac:dyDescent="0.35">
      <c r="A105" s="62" t="s">
        <v>77</v>
      </c>
      <c r="B105" s="27" t="s">
        <v>181</v>
      </c>
      <c r="C105" s="91" t="s">
        <v>73</v>
      </c>
      <c r="D105" s="92"/>
      <c r="E105" s="28"/>
      <c r="F105" s="28">
        <v>31.73</v>
      </c>
      <c r="G105" s="28">
        <f t="shared" si="4"/>
        <v>31.73</v>
      </c>
      <c r="H105" s="28" t="s">
        <v>37</v>
      </c>
      <c r="I105" s="28">
        <v>50</v>
      </c>
      <c r="J105" s="28">
        <v>1.76</v>
      </c>
      <c r="K105" s="29" t="s">
        <v>109</v>
      </c>
      <c r="L105" s="30">
        <v>398.07</v>
      </c>
      <c r="M105" s="32" t="s">
        <v>61</v>
      </c>
      <c r="N105" s="61"/>
      <c r="O105" s="54">
        <f t="shared" si="3"/>
        <v>0</v>
      </c>
    </row>
    <row r="106" spans="1:15" ht="15" thickBot="1" x14ac:dyDescent="0.35">
      <c r="A106" s="68" t="s">
        <v>77</v>
      </c>
      <c r="B106" s="58" t="s">
        <v>178</v>
      </c>
      <c r="C106" s="91" t="s">
        <v>71</v>
      </c>
      <c r="D106" s="92"/>
      <c r="E106" s="74">
        <v>14.98</v>
      </c>
      <c r="F106" s="74">
        <v>0</v>
      </c>
      <c r="G106" s="28">
        <f t="shared" si="4"/>
        <v>14.98</v>
      </c>
      <c r="H106" s="28" t="s">
        <v>37</v>
      </c>
      <c r="I106" s="58">
        <v>60</v>
      </c>
      <c r="J106" s="58">
        <v>0.94</v>
      </c>
      <c r="K106" s="59" t="s">
        <v>179</v>
      </c>
      <c r="L106" s="31">
        <v>214.78</v>
      </c>
      <c r="M106" s="32" t="s">
        <v>61</v>
      </c>
      <c r="N106" s="53"/>
      <c r="O106" s="54">
        <f t="shared" si="3"/>
        <v>0</v>
      </c>
    </row>
    <row r="107" spans="1:15" ht="15" thickBot="1" x14ac:dyDescent="0.35">
      <c r="A107" s="69" t="s">
        <v>77</v>
      </c>
      <c r="B107" s="58" t="s">
        <v>180</v>
      </c>
      <c r="C107" s="91" t="s">
        <v>71</v>
      </c>
      <c r="D107" s="92"/>
      <c r="E107" s="74">
        <v>10.96</v>
      </c>
      <c r="F107" s="74">
        <v>0</v>
      </c>
      <c r="G107" s="28">
        <f t="shared" si="4"/>
        <v>10.96</v>
      </c>
      <c r="H107" s="28" t="s">
        <v>37</v>
      </c>
      <c r="I107" s="58">
        <v>50</v>
      </c>
      <c r="J107" s="58">
        <v>0.84</v>
      </c>
      <c r="K107" s="59" t="s">
        <v>179</v>
      </c>
      <c r="L107" s="31">
        <v>145.07</v>
      </c>
      <c r="M107" s="32" t="s">
        <v>61</v>
      </c>
      <c r="N107" s="53"/>
      <c r="O107" s="54">
        <f t="shared" si="3"/>
        <v>0</v>
      </c>
    </row>
    <row r="108" spans="1:15" ht="15" thickBot="1" x14ac:dyDescent="0.35">
      <c r="A108" s="68" t="s">
        <v>77</v>
      </c>
      <c r="B108" s="27" t="s">
        <v>78</v>
      </c>
      <c r="C108" s="91" t="s">
        <v>71</v>
      </c>
      <c r="D108" s="92"/>
      <c r="E108" s="28">
        <v>2.4700000000000002</v>
      </c>
      <c r="F108" s="28">
        <v>26.7</v>
      </c>
      <c r="G108" s="28">
        <f t="shared" si="4"/>
        <v>29.169999999999998</v>
      </c>
      <c r="H108" s="28" t="s">
        <v>101</v>
      </c>
      <c r="I108" s="28">
        <v>60</v>
      </c>
      <c r="J108" s="28">
        <v>0.45</v>
      </c>
      <c r="K108" s="29" t="s">
        <v>202</v>
      </c>
      <c r="L108" s="30">
        <v>556.27</v>
      </c>
      <c r="M108" s="32" t="s">
        <v>61</v>
      </c>
      <c r="N108" s="51"/>
      <c r="O108" s="54">
        <f t="shared" si="3"/>
        <v>0</v>
      </c>
    </row>
    <row r="109" spans="1:15" ht="15" thickBot="1" x14ac:dyDescent="0.35">
      <c r="A109" s="69" t="s">
        <v>77</v>
      </c>
      <c r="B109" s="57" t="s">
        <v>78</v>
      </c>
      <c r="C109" s="91" t="s">
        <v>72</v>
      </c>
      <c r="D109" s="92"/>
      <c r="E109" s="58"/>
      <c r="F109" s="58">
        <v>116.67</v>
      </c>
      <c r="G109" s="28">
        <f t="shared" si="4"/>
        <v>116.67</v>
      </c>
      <c r="H109" s="28" t="s">
        <v>101</v>
      </c>
      <c r="I109" s="58">
        <v>60</v>
      </c>
      <c r="J109" s="58">
        <v>0.45</v>
      </c>
      <c r="K109" s="29" t="s">
        <v>202</v>
      </c>
      <c r="L109" s="60">
        <v>2547.65</v>
      </c>
      <c r="M109" s="32" t="s">
        <v>61</v>
      </c>
      <c r="N109" s="61"/>
      <c r="O109" s="54">
        <f t="shared" si="3"/>
        <v>0</v>
      </c>
    </row>
    <row r="110" spans="1:15" ht="15" thickBot="1" x14ac:dyDescent="0.35">
      <c r="A110" s="68" t="s">
        <v>77</v>
      </c>
      <c r="B110" s="57" t="s">
        <v>193</v>
      </c>
      <c r="C110" s="91" t="s">
        <v>71</v>
      </c>
      <c r="D110" s="92"/>
      <c r="E110" s="58">
        <v>0.91</v>
      </c>
      <c r="F110" s="58">
        <v>13.9</v>
      </c>
      <c r="G110" s="28">
        <f t="shared" si="4"/>
        <v>14.81</v>
      </c>
      <c r="H110" s="28" t="s">
        <v>101</v>
      </c>
      <c r="I110" s="58">
        <v>40</v>
      </c>
      <c r="J110" s="58">
        <v>0.19</v>
      </c>
      <c r="K110" s="59" t="s">
        <v>192</v>
      </c>
      <c r="L110" s="60">
        <v>424.01</v>
      </c>
      <c r="M110" s="32" t="s">
        <v>61</v>
      </c>
      <c r="N110" s="61"/>
      <c r="O110" s="54">
        <f t="shared" si="3"/>
        <v>0</v>
      </c>
    </row>
    <row r="111" spans="1:15" ht="15" thickBot="1" x14ac:dyDescent="0.35">
      <c r="A111" s="69" t="s">
        <v>77</v>
      </c>
      <c r="B111" s="57" t="s">
        <v>193</v>
      </c>
      <c r="C111" s="91" t="s">
        <v>72</v>
      </c>
      <c r="D111" s="92"/>
      <c r="E111" s="58"/>
      <c r="F111" s="58">
        <v>59.24</v>
      </c>
      <c r="G111" s="28">
        <f t="shared" si="4"/>
        <v>59.24</v>
      </c>
      <c r="H111" s="28" t="s">
        <v>101</v>
      </c>
      <c r="I111" s="58">
        <v>40</v>
      </c>
      <c r="J111" s="58">
        <v>0.19</v>
      </c>
      <c r="K111" s="59" t="s">
        <v>192</v>
      </c>
      <c r="L111" s="60">
        <v>1977.05</v>
      </c>
      <c r="M111" s="32" t="s">
        <v>61</v>
      </c>
      <c r="N111" s="61"/>
      <c r="O111" s="54">
        <f t="shared" si="3"/>
        <v>0</v>
      </c>
    </row>
    <row r="112" spans="1:15" ht="15" thickBot="1" x14ac:dyDescent="0.35">
      <c r="A112" s="68" t="s">
        <v>77</v>
      </c>
      <c r="B112" s="57" t="s">
        <v>194</v>
      </c>
      <c r="C112" s="91" t="s">
        <v>71</v>
      </c>
      <c r="D112" s="92"/>
      <c r="E112" s="58"/>
      <c r="F112" s="58">
        <v>3.14</v>
      </c>
      <c r="G112" s="28">
        <f t="shared" si="4"/>
        <v>3.14</v>
      </c>
      <c r="H112" s="28" t="s">
        <v>101</v>
      </c>
      <c r="I112" s="58">
        <v>50</v>
      </c>
      <c r="J112" s="58">
        <v>0.21</v>
      </c>
      <c r="K112" s="59" t="s">
        <v>192</v>
      </c>
      <c r="L112" s="60">
        <v>67.64</v>
      </c>
      <c r="M112" s="32" t="s">
        <v>61</v>
      </c>
      <c r="N112" s="61"/>
      <c r="O112" s="54">
        <f t="shared" si="3"/>
        <v>0</v>
      </c>
    </row>
    <row r="113" spans="1:15" ht="15" thickBot="1" x14ac:dyDescent="0.35">
      <c r="A113" s="69" t="s">
        <v>77</v>
      </c>
      <c r="B113" s="57" t="s">
        <v>194</v>
      </c>
      <c r="C113" s="91" t="s">
        <v>72</v>
      </c>
      <c r="D113" s="92"/>
      <c r="E113" s="58"/>
      <c r="F113" s="58">
        <v>28.21</v>
      </c>
      <c r="G113" s="28">
        <f t="shared" si="4"/>
        <v>28.21</v>
      </c>
      <c r="H113" s="28" t="s">
        <v>101</v>
      </c>
      <c r="I113" s="58">
        <v>50</v>
      </c>
      <c r="J113" s="58">
        <v>0.21</v>
      </c>
      <c r="K113" s="59" t="s">
        <v>192</v>
      </c>
      <c r="L113" s="60">
        <v>717.84</v>
      </c>
      <c r="M113" s="32" t="s">
        <v>61</v>
      </c>
      <c r="N113" s="61"/>
      <c r="O113" s="54">
        <f t="shared" si="3"/>
        <v>0</v>
      </c>
    </row>
    <row r="114" spans="1:15" ht="15" thickBot="1" x14ac:dyDescent="0.35">
      <c r="A114" s="69" t="s">
        <v>77</v>
      </c>
      <c r="B114" s="57" t="s">
        <v>79</v>
      </c>
      <c r="C114" s="91" t="s">
        <v>71</v>
      </c>
      <c r="D114" s="92"/>
      <c r="E114" s="58">
        <v>3.83</v>
      </c>
      <c r="F114" s="58">
        <v>26.63</v>
      </c>
      <c r="G114" s="28">
        <f t="shared" si="4"/>
        <v>30.46</v>
      </c>
      <c r="H114" s="28" t="s">
        <v>101</v>
      </c>
      <c r="I114" s="58">
        <v>50</v>
      </c>
      <c r="J114" s="58">
        <v>0.27</v>
      </c>
      <c r="K114" s="59" t="s">
        <v>203</v>
      </c>
      <c r="L114" s="60">
        <v>679.26</v>
      </c>
      <c r="M114" s="32" t="s">
        <v>61</v>
      </c>
      <c r="N114" s="61"/>
      <c r="O114" s="54">
        <f t="shared" si="3"/>
        <v>0</v>
      </c>
    </row>
    <row r="115" spans="1:15" ht="15" thickBot="1" x14ac:dyDescent="0.35">
      <c r="A115" s="69" t="s">
        <v>77</v>
      </c>
      <c r="B115" s="57" t="s">
        <v>79</v>
      </c>
      <c r="C115" s="91" t="s">
        <v>72</v>
      </c>
      <c r="D115" s="92"/>
      <c r="E115" s="58"/>
      <c r="F115" s="58">
        <v>121.85</v>
      </c>
      <c r="G115" s="28">
        <f t="shared" si="4"/>
        <v>121.85</v>
      </c>
      <c r="H115" s="28" t="s">
        <v>101</v>
      </c>
      <c r="I115" s="58">
        <v>50</v>
      </c>
      <c r="J115" s="58">
        <v>0.27</v>
      </c>
      <c r="K115" s="59" t="s">
        <v>203</v>
      </c>
      <c r="L115" s="60">
        <v>3177.63</v>
      </c>
      <c r="M115" s="32" t="s">
        <v>61</v>
      </c>
      <c r="N115" s="61"/>
      <c r="O115" s="54">
        <f t="shared" si="3"/>
        <v>0</v>
      </c>
    </row>
    <row r="116" spans="1:15" ht="15" thickBot="1" x14ac:dyDescent="0.35">
      <c r="A116" s="69" t="s">
        <v>77</v>
      </c>
      <c r="B116" s="57" t="s">
        <v>80</v>
      </c>
      <c r="C116" s="91" t="s">
        <v>71</v>
      </c>
      <c r="D116" s="92"/>
      <c r="E116" s="58">
        <v>3.04</v>
      </c>
      <c r="F116" s="58">
        <v>13.68</v>
      </c>
      <c r="G116" s="28">
        <f t="shared" si="4"/>
        <v>16.72</v>
      </c>
      <c r="H116" s="28" t="s">
        <v>101</v>
      </c>
      <c r="I116" s="58">
        <v>45</v>
      </c>
      <c r="J116" s="58">
        <v>0.23</v>
      </c>
      <c r="K116" s="59" t="s">
        <v>204</v>
      </c>
      <c r="L116" s="60">
        <v>405.79</v>
      </c>
      <c r="M116" s="32" t="s">
        <v>61</v>
      </c>
      <c r="N116" s="61"/>
      <c r="O116" s="54">
        <f t="shared" si="3"/>
        <v>0</v>
      </c>
    </row>
    <row r="117" spans="1:15" ht="15" thickBot="1" x14ac:dyDescent="0.35">
      <c r="A117" s="70" t="s">
        <v>77</v>
      </c>
      <c r="B117" s="65" t="s">
        <v>80</v>
      </c>
      <c r="C117" s="91" t="s">
        <v>72</v>
      </c>
      <c r="D117" s="92"/>
      <c r="E117" s="63"/>
      <c r="F117" s="63">
        <v>66.86</v>
      </c>
      <c r="G117" s="28">
        <f t="shared" si="4"/>
        <v>66.86</v>
      </c>
      <c r="H117" s="28" t="s">
        <v>101</v>
      </c>
      <c r="I117" s="65">
        <v>45</v>
      </c>
      <c r="J117" s="65">
        <v>0.23</v>
      </c>
      <c r="K117" s="59" t="s">
        <v>204</v>
      </c>
      <c r="L117" s="31">
        <v>1875.39</v>
      </c>
      <c r="M117" s="32" t="s">
        <v>61</v>
      </c>
      <c r="N117" s="52"/>
      <c r="O117" s="54">
        <f t="shared" si="3"/>
        <v>0</v>
      </c>
    </row>
    <row r="118" spans="1:15" ht="15" thickBot="1" x14ac:dyDescent="0.35">
      <c r="A118" s="62" t="s">
        <v>77</v>
      </c>
      <c r="B118" s="58" t="s">
        <v>195</v>
      </c>
      <c r="C118" s="91" t="s">
        <v>71</v>
      </c>
      <c r="D118" s="92"/>
      <c r="E118" s="64">
        <v>1.72</v>
      </c>
      <c r="F118" s="64">
        <v>26.65</v>
      </c>
      <c r="G118" s="28">
        <f t="shared" si="4"/>
        <v>28.369999999999997</v>
      </c>
      <c r="H118" s="28" t="s">
        <v>101</v>
      </c>
      <c r="I118" s="58">
        <v>30</v>
      </c>
      <c r="J118" s="58">
        <v>0.24</v>
      </c>
      <c r="K118" s="59" t="s">
        <v>192</v>
      </c>
      <c r="L118" s="31">
        <v>569.1</v>
      </c>
      <c r="M118" s="32" t="s">
        <v>61</v>
      </c>
      <c r="N118" s="53"/>
      <c r="O118" s="54">
        <f t="shared" si="3"/>
        <v>0</v>
      </c>
    </row>
    <row r="119" spans="1:15" ht="15" thickBot="1" x14ac:dyDescent="0.35">
      <c r="A119" s="62" t="s">
        <v>77</v>
      </c>
      <c r="B119" s="58" t="s">
        <v>195</v>
      </c>
      <c r="C119" s="91" t="s">
        <v>72</v>
      </c>
      <c r="D119" s="92"/>
      <c r="E119" s="64"/>
      <c r="F119" s="64">
        <v>113.48</v>
      </c>
      <c r="G119" s="28">
        <f t="shared" si="4"/>
        <v>113.48</v>
      </c>
      <c r="H119" s="28" t="s">
        <v>101</v>
      </c>
      <c r="I119" s="58">
        <v>30</v>
      </c>
      <c r="J119" s="58">
        <v>0.24</v>
      </c>
      <c r="K119" s="59" t="s">
        <v>192</v>
      </c>
      <c r="L119" s="31">
        <v>2708.52</v>
      </c>
      <c r="M119" s="32" t="s">
        <v>61</v>
      </c>
      <c r="N119" s="53"/>
      <c r="O119" s="54">
        <f t="shared" si="3"/>
        <v>0</v>
      </c>
    </row>
    <row r="120" spans="1:15" ht="15" thickBot="1" x14ac:dyDescent="0.35">
      <c r="A120" s="62" t="s">
        <v>77</v>
      </c>
      <c r="B120" s="58" t="s">
        <v>196</v>
      </c>
      <c r="C120" s="91" t="s">
        <v>71</v>
      </c>
      <c r="D120" s="92"/>
      <c r="E120" s="64"/>
      <c r="F120" s="64">
        <v>36.92</v>
      </c>
      <c r="G120" s="28">
        <f t="shared" si="4"/>
        <v>36.92</v>
      </c>
      <c r="H120" s="28" t="s">
        <v>101</v>
      </c>
      <c r="I120" s="58">
        <v>35</v>
      </c>
      <c r="J120" s="58">
        <v>0.28999999999999998</v>
      </c>
      <c r="K120" s="59" t="s">
        <v>192</v>
      </c>
      <c r="L120" s="31">
        <v>771.26</v>
      </c>
      <c r="M120" s="32" t="s">
        <v>61</v>
      </c>
      <c r="N120" s="53"/>
      <c r="O120" s="54">
        <f t="shared" si="3"/>
        <v>0</v>
      </c>
    </row>
    <row r="121" spans="1:15" ht="15" thickBot="1" x14ac:dyDescent="0.35">
      <c r="A121" s="62" t="s">
        <v>77</v>
      </c>
      <c r="B121" s="58" t="s">
        <v>196</v>
      </c>
      <c r="C121" s="91" t="s">
        <v>72</v>
      </c>
      <c r="D121" s="92"/>
      <c r="E121" s="64"/>
      <c r="F121" s="64">
        <v>147.68</v>
      </c>
      <c r="G121" s="28">
        <f t="shared" si="4"/>
        <v>147.68</v>
      </c>
      <c r="H121" s="28" t="s">
        <v>101</v>
      </c>
      <c r="I121" s="58">
        <v>35</v>
      </c>
      <c r="J121" s="58">
        <v>0.28999999999999998</v>
      </c>
      <c r="K121" s="59" t="s">
        <v>192</v>
      </c>
      <c r="L121" s="31">
        <v>3661.82</v>
      </c>
      <c r="M121" s="32" t="s">
        <v>61</v>
      </c>
      <c r="N121" s="53"/>
      <c r="O121" s="54">
        <f t="shared" si="3"/>
        <v>0</v>
      </c>
    </row>
    <row r="122" spans="1:15" ht="15" thickBot="1" x14ac:dyDescent="0.35">
      <c r="A122" s="62" t="s">
        <v>77</v>
      </c>
      <c r="B122" s="58" t="s">
        <v>81</v>
      </c>
      <c r="C122" s="91" t="s">
        <v>73</v>
      </c>
      <c r="D122" s="92"/>
      <c r="E122" s="64">
        <v>3.65</v>
      </c>
      <c r="F122" s="64">
        <v>3.03</v>
      </c>
      <c r="G122" s="28">
        <f t="shared" si="4"/>
        <v>6.68</v>
      </c>
      <c r="H122" s="28" t="s">
        <v>101</v>
      </c>
      <c r="I122" s="58">
        <v>30</v>
      </c>
      <c r="J122" s="58">
        <v>0.64</v>
      </c>
      <c r="K122" s="59" t="s">
        <v>94</v>
      </c>
      <c r="L122" s="31">
        <v>73.08</v>
      </c>
      <c r="M122" s="32" t="s">
        <v>61</v>
      </c>
      <c r="N122" s="53"/>
      <c r="O122" s="54">
        <f t="shared" si="3"/>
        <v>0</v>
      </c>
    </row>
    <row r="123" spans="1:15" ht="15" thickBot="1" x14ac:dyDescent="0.35">
      <c r="A123" s="62" t="s">
        <v>77</v>
      </c>
      <c r="B123" s="58" t="s">
        <v>81</v>
      </c>
      <c r="C123" s="91" t="s">
        <v>74</v>
      </c>
      <c r="D123" s="92"/>
      <c r="E123" s="64"/>
      <c r="F123" s="64">
        <v>26.72</v>
      </c>
      <c r="G123" s="28">
        <f t="shared" si="4"/>
        <v>26.72</v>
      </c>
      <c r="H123" s="28" t="s">
        <v>101</v>
      </c>
      <c r="I123" s="58">
        <v>30</v>
      </c>
      <c r="J123" s="58">
        <v>0.64</v>
      </c>
      <c r="K123" s="59" t="s">
        <v>94</v>
      </c>
      <c r="L123" s="31">
        <v>355.44</v>
      </c>
      <c r="M123" s="32" t="s">
        <v>61</v>
      </c>
      <c r="N123" s="53"/>
      <c r="O123" s="54">
        <f t="shared" si="3"/>
        <v>0</v>
      </c>
    </row>
    <row r="124" spans="1:15" ht="15" thickBot="1" x14ac:dyDescent="0.35">
      <c r="A124" s="62" t="s">
        <v>77</v>
      </c>
      <c r="B124" s="57" t="s">
        <v>182</v>
      </c>
      <c r="C124" s="91" t="s">
        <v>73</v>
      </c>
      <c r="D124" s="92"/>
      <c r="E124" s="58"/>
      <c r="F124" s="58">
        <v>7.6</v>
      </c>
      <c r="G124" s="28">
        <f t="shared" si="4"/>
        <v>7.6</v>
      </c>
      <c r="H124" s="28" t="s">
        <v>37</v>
      </c>
      <c r="I124" s="58">
        <v>40</v>
      </c>
      <c r="J124" s="58">
        <v>0.95</v>
      </c>
      <c r="K124" s="29" t="s">
        <v>94</v>
      </c>
      <c r="L124" s="60">
        <v>100.84</v>
      </c>
      <c r="M124" s="32" t="s">
        <v>61</v>
      </c>
      <c r="N124" s="61"/>
      <c r="O124" s="54">
        <f t="shared" si="3"/>
        <v>0</v>
      </c>
    </row>
    <row r="125" spans="1:15" ht="15" thickBot="1" x14ac:dyDescent="0.35">
      <c r="A125" s="62" t="s">
        <v>77</v>
      </c>
      <c r="B125" s="57" t="s">
        <v>183</v>
      </c>
      <c r="C125" s="91" t="s">
        <v>73</v>
      </c>
      <c r="D125" s="92"/>
      <c r="E125" s="58"/>
      <c r="F125" s="58">
        <v>10.01</v>
      </c>
      <c r="G125" s="28">
        <f t="shared" si="4"/>
        <v>10.01</v>
      </c>
      <c r="H125" s="28" t="s">
        <v>37</v>
      </c>
      <c r="I125" s="58">
        <v>25</v>
      </c>
      <c r="J125" s="58">
        <v>0.77</v>
      </c>
      <c r="K125" s="59" t="s">
        <v>124</v>
      </c>
      <c r="L125" s="60">
        <v>132.47999999999999</v>
      </c>
      <c r="M125" s="32" t="s">
        <v>61</v>
      </c>
      <c r="N125" s="61"/>
      <c r="O125" s="54">
        <f t="shared" si="3"/>
        <v>0</v>
      </c>
    </row>
    <row r="126" spans="1:15" ht="15" thickBot="1" x14ac:dyDescent="0.35">
      <c r="A126" s="62" t="s">
        <v>77</v>
      </c>
      <c r="B126" s="57" t="s">
        <v>184</v>
      </c>
      <c r="C126" s="91" t="s">
        <v>73</v>
      </c>
      <c r="D126" s="92"/>
      <c r="E126" s="58"/>
      <c r="F126" s="58">
        <v>9.26</v>
      </c>
      <c r="G126" s="28">
        <f t="shared" si="4"/>
        <v>9.26</v>
      </c>
      <c r="H126" s="28" t="s">
        <v>37</v>
      </c>
      <c r="I126" s="58">
        <v>40</v>
      </c>
      <c r="J126" s="58">
        <v>0.84</v>
      </c>
      <c r="K126" s="59" t="s">
        <v>76</v>
      </c>
      <c r="L126" s="60">
        <v>112.38</v>
      </c>
      <c r="M126" s="32" t="s">
        <v>61</v>
      </c>
      <c r="N126" s="61"/>
      <c r="O126" s="54">
        <f t="shared" si="3"/>
        <v>0</v>
      </c>
    </row>
    <row r="127" spans="1:15" ht="15" thickBot="1" x14ac:dyDescent="0.35">
      <c r="A127" s="62" t="s">
        <v>77</v>
      </c>
      <c r="B127" s="65" t="s">
        <v>82</v>
      </c>
      <c r="C127" s="91" t="s">
        <v>73</v>
      </c>
      <c r="D127" s="92"/>
      <c r="E127" s="63"/>
      <c r="F127" s="63">
        <v>100</v>
      </c>
      <c r="G127" s="28">
        <f t="shared" si="4"/>
        <v>100</v>
      </c>
      <c r="H127" s="28" t="s">
        <v>103</v>
      </c>
      <c r="I127" s="65">
        <v>20</v>
      </c>
      <c r="J127" s="65">
        <v>0.74</v>
      </c>
      <c r="K127" s="66" t="s">
        <v>95</v>
      </c>
      <c r="L127" s="31">
        <v>1117</v>
      </c>
      <c r="M127" s="32" t="s">
        <v>61</v>
      </c>
      <c r="N127" s="52"/>
      <c r="O127" s="54">
        <f t="shared" si="3"/>
        <v>0</v>
      </c>
    </row>
    <row r="128" spans="1:15" ht="15" thickBot="1" x14ac:dyDescent="0.35">
      <c r="A128" s="62" t="s">
        <v>77</v>
      </c>
      <c r="B128" s="65" t="s">
        <v>82</v>
      </c>
      <c r="C128" s="91" t="s">
        <v>74</v>
      </c>
      <c r="D128" s="92"/>
      <c r="E128" s="63"/>
      <c r="F128" s="63">
        <v>42.78</v>
      </c>
      <c r="G128" s="28">
        <f t="shared" si="4"/>
        <v>42.78</v>
      </c>
      <c r="H128" s="28" t="s">
        <v>103</v>
      </c>
      <c r="I128" s="65">
        <v>20</v>
      </c>
      <c r="J128" s="65">
        <v>0.74</v>
      </c>
      <c r="K128" s="66" t="s">
        <v>95</v>
      </c>
      <c r="L128" s="31">
        <v>596.80999999999995</v>
      </c>
      <c r="M128" s="32" t="s">
        <v>61</v>
      </c>
      <c r="N128" s="52"/>
      <c r="O128" s="54">
        <f t="shared" si="3"/>
        <v>0</v>
      </c>
    </row>
    <row r="129" spans="1:15" ht="15" thickBot="1" x14ac:dyDescent="0.35">
      <c r="A129" s="62" t="s">
        <v>77</v>
      </c>
      <c r="B129" s="65" t="s">
        <v>83</v>
      </c>
      <c r="C129" s="91" t="s">
        <v>71</v>
      </c>
      <c r="D129" s="92"/>
      <c r="E129" s="63"/>
      <c r="F129" s="63">
        <v>300</v>
      </c>
      <c r="G129" s="28">
        <f t="shared" si="4"/>
        <v>300</v>
      </c>
      <c r="H129" s="28" t="s">
        <v>103</v>
      </c>
      <c r="I129" s="65">
        <v>35</v>
      </c>
      <c r="J129" s="65">
        <v>0.52</v>
      </c>
      <c r="K129" s="66" t="s">
        <v>202</v>
      </c>
      <c r="L129" s="31">
        <v>5739</v>
      </c>
      <c r="M129" s="32" t="s">
        <v>61</v>
      </c>
      <c r="N129" s="52"/>
      <c r="O129" s="54">
        <f t="shared" si="3"/>
        <v>0</v>
      </c>
    </row>
    <row r="130" spans="1:15" ht="15" thickBot="1" x14ac:dyDescent="0.35">
      <c r="A130" s="62" t="s">
        <v>77</v>
      </c>
      <c r="B130" s="65" t="s">
        <v>84</v>
      </c>
      <c r="C130" s="91" t="s">
        <v>72</v>
      </c>
      <c r="D130" s="92"/>
      <c r="E130" s="63"/>
      <c r="F130" s="63">
        <v>108</v>
      </c>
      <c r="G130" s="28">
        <f t="shared" si="4"/>
        <v>108</v>
      </c>
      <c r="H130" s="28" t="s">
        <v>103</v>
      </c>
      <c r="I130" s="65">
        <v>35</v>
      </c>
      <c r="J130" s="65">
        <v>0.52</v>
      </c>
      <c r="K130" s="66" t="s">
        <v>202</v>
      </c>
      <c r="L130" s="31">
        <v>2400.84</v>
      </c>
      <c r="M130" s="32" t="s">
        <v>61</v>
      </c>
      <c r="N130" s="52"/>
      <c r="O130" s="54">
        <f t="shared" si="3"/>
        <v>0</v>
      </c>
    </row>
    <row r="131" spans="1:15" ht="15" thickBot="1" x14ac:dyDescent="0.35">
      <c r="A131" s="62" t="s">
        <v>77</v>
      </c>
      <c r="B131" s="65" t="s">
        <v>85</v>
      </c>
      <c r="C131" s="91" t="s">
        <v>71</v>
      </c>
      <c r="D131" s="92"/>
      <c r="E131" s="63"/>
      <c r="F131" s="63">
        <v>239.67</v>
      </c>
      <c r="G131" s="28">
        <f t="shared" si="4"/>
        <v>239.67</v>
      </c>
      <c r="H131" s="28" t="s">
        <v>103</v>
      </c>
      <c r="I131" s="65">
        <v>40</v>
      </c>
      <c r="J131" s="65">
        <v>0.5</v>
      </c>
      <c r="K131" s="66" t="s">
        <v>202</v>
      </c>
      <c r="L131" s="31">
        <v>4117.53</v>
      </c>
      <c r="M131" s="32" t="s">
        <v>61</v>
      </c>
      <c r="N131" s="52"/>
      <c r="O131" s="54">
        <f t="shared" si="3"/>
        <v>0</v>
      </c>
    </row>
    <row r="132" spans="1:15" ht="15" thickBot="1" x14ac:dyDescent="0.35">
      <c r="A132" s="62" t="s">
        <v>77</v>
      </c>
      <c r="B132" s="65" t="s">
        <v>85</v>
      </c>
      <c r="C132" s="91" t="s">
        <v>72</v>
      </c>
      <c r="D132" s="92"/>
      <c r="E132" s="63"/>
      <c r="F132" s="63">
        <v>30</v>
      </c>
      <c r="G132" s="28">
        <f t="shared" si="4"/>
        <v>30</v>
      </c>
      <c r="H132" s="28" t="s">
        <v>103</v>
      </c>
      <c r="I132" s="65">
        <v>40</v>
      </c>
      <c r="J132" s="65">
        <v>0.5</v>
      </c>
      <c r="K132" s="66" t="s">
        <v>202</v>
      </c>
      <c r="L132" s="31">
        <v>600.6</v>
      </c>
      <c r="M132" s="32" t="s">
        <v>61</v>
      </c>
      <c r="N132" s="52"/>
      <c r="O132" s="54">
        <f t="shared" si="3"/>
        <v>0</v>
      </c>
    </row>
    <row r="133" spans="1:15" ht="15" thickBot="1" x14ac:dyDescent="0.35">
      <c r="A133" s="62" t="s">
        <v>77</v>
      </c>
      <c r="B133" s="65" t="s">
        <v>104</v>
      </c>
      <c r="C133" s="91" t="s">
        <v>71</v>
      </c>
      <c r="D133" s="92"/>
      <c r="E133" s="63"/>
      <c r="F133" s="63">
        <v>280</v>
      </c>
      <c r="G133" s="28">
        <f t="shared" si="4"/>
        <v>280</v>
      </c>
      <c r="H133" s="28" t="s">
        <v>103</v>
      </c>
      <c r="I133" s="65">
        <v>40</v>
      </c>
      <c r="J133" s="65">
        <v>0.62</v>
      </c>
      <c r="K133" s="66" t="s">
        <v>202</v>
      </c>
      <c r="L133" s="31">
        <v>4690</v>
      </c>
      <c r="M133" s="32" t="s">
        <v>61</v>
      </c>
      <c r="N133" s="52"/>
      <c r="O133" s="54">
        <f t="shared" si="3"/>
        <v>0</v>
      </c>
    </row>
    <row r="134" spans="1:15" ht="15" thickBot="1" x14ac:dyDescent="0.35">
      <c r="A134" s="62" t="s">
        <v>77</v>
      </c>
      <c r="B134" s="65" t="s">
        <v>104</v>
      </c>
      <c r="C134" s="91" t="s">
        <v>72</v>
      </c>
      <c r="D134" s="92"/>
      <c r="E134" s="63"/>
      <c r="F134" s="63">
        <v>32.229999999999997</v>
      </c>
      <c r="G134" s="28">
        <f t="shared" si="4"/>
        <v>32.229999999999997</v>
      </c>
      <c r="H134" s="28" t="s">
        <v>103</v>
      </c>
      <c r="I134" s="65">
        <v>40</v>
      </c>
      <c r="J134" s="65">
        <v>0.62</v>
      </c>
      <c r="K134" s="66" t="s">
        <v>202</v>
      </c>
      <c r="L134" s="31">
        <v>630.41999999999996</v>
      </c>
      <c r="M134" s="32" t="s">
        <v>61</v>
      </c>
      <c r="N134" s="52"/>
      <c r="O134" s="54">
        <f t="shared" si="3"/>
        <v>0</v>
      </c>
    </row>
    <row r="135" spans="1:15" ht="15" thickBot="1" x14ac:dyDescent="0.35">
      <c r="A135" s="69" t="s">
        <v>77</v>
      </c>
      <c r="B135" s="58" t="s">
        <v>185</v>
      </c>
      <c r="C135" s="91" t="s">
        <v>73</v>
      </c>
      <c r="D135" s="92"/>
      <c r="E135" s="74"/>
      <c r="F135" s="74">
        <v>9.16</v>
      </c>
      <c r="G135" s="28">
        <f t="shared" si="4"/>
        <v>9.16</v>
      </c>
      <c r="H135" s="28" t="s">
        <v>37</v>
      </c>
      <c r="I135" s="58">
        <v>50</v>
      </c>
      <c r="J135" s="58">
        <v>0.65</v>
      </c>
      <c r="K135" s="59" t="s">
        <v>95</v>
      </c>
      <c r="L135" s="31">
        <v>108.92</v>
      </c>
      <c r="M135" s="32" t="s">
        <v>61</v>
      </c>
      <c r="N135" s="61"/>
      <c r="O135" s="54">
        <f t="shared" si="3"/>
        <v>0</v>
      </c>
    </row>
    <row r="136" spans="1:15" ht="15" thickBot="1" x14ac:dyDescent="0.35">
      <c r="A136" s="70" t="s">
        <v>77</v>
      </c>
      <c r="B136" s="58" t="s">
        <v>186</v>
      </c>
      <c r="C136" s="91" t="s">
        <v>71</v>
      </c>
      <c r="D136" s="92"/>
      <c r="E136" s="74"/>
      <c r="F136" s="74">
        <v>11.9</v>
      </c>
      <c r="G136" s="28">
        <f t="shared" si="4"/>
        <v>11.9</v>
      </c>
      <c r="H136" s="28" t="s">
        <v>37</v>
      </c>
      <c r="I136" s="58">
        <v>45</v>
      </c>
      <c r="J136" s="58">
        <v>0.6</v>
      </c>
      <c r="K136" s="59" t="s">
        <v>205</v>
      </c>
      <c r="L136" s="31">
        <v>233.39</v>
      </c>
      <c r="M136" s="32" t="s">
        <v>61</v>
      </c>
      <c r="N136" s="61"/>
      <c r="O136" s="54">
        <f t="shared" si="3"/>
        <v>0</v>
      </c>
    </row>
    <row r="137" spans="1:15" ht="15" thickBot="1" x14ac:dyDescent="0.35">
      <c r="A137" s="62" t="s">
        <v>77</v>
      </c>
      <c r="B137" s="58" t="s">
        <v>187</v>
      </c>
      <c r="C137" s="91" t="s">
        <v>71</v>
      </c>
      <c r="D137" s="92"/>
      <c r="E137" s="74"/>
      <c r="F137" s="74">
        <v>17.21</v>
      </c>
      <c r="G137" s="28">
        <f t="shared" si="4"/>
        <v>17.21</v>
      </c>
      <c r="H137" s="28" t="s">
        <v>37</v>
      </c>
      <c r="I137" s="58">
        <v>45</v>
      </c>
      <c r="J137" s="58">
        <v>0.66</v>
      </c>
      <c r="K137" s="59" t="s">
        <v>188</v>
      </c>
      <c r="L137" s="31">
        <v>282.56</v>
      </c>
      <c r="M137" s="32" t="s">
        <v>61</v>
      </c>
      <c r="N137" s="61"/>
      <c r="O137" s="54">
        <f t="shared" si="3"/>
        <v>0</v>
      </c>
    </row>
    <row r="138" spans="1:15" ht="15" thickBot="1" x14ac:dyDescent="0.35">
      <c r="A138" s="62" t="s">
        <v>77</v>
      </c>
      <c r="B138" s="65" t="s">
        <v>189</v>
      </c>
      <c r="C138" s="91" t="s">
        <v>71</v>
      </c>
      <c r="D138" s="92"/>
      <c r="E138" s="73"/>
      <c r="F138" s="73">
        <v>20.54</v>
      </c>
      <c r="G138" s="28">
        <f t="shared" si="4"/>
        <v>20.54</v>
      </c>
      <c r="H138" s="28" t="s">
        <v>37</v>
      </c>
      <c r="I138" s="65">
        <v>45</v>
      </c>
      <c r="J138" s="65">
        <v>0.82</v>
      </c>
      <c r="K138" s="66" t="s">
        <v>142</v>
      </c>
      <c r="L138" s="31">
        <v>311.76</v>
      </c>
      <c r="M138" s="32" t="s">
        <v>61</v>
      </c>
      <c r="N138" s="61"/>
      <c r="O138" s="54">
        <f t="shared" si="3"/>
        <v>0</v>
      </c>
    </row>
    <row r="139" spans="1:15" ht="15" thickBot="1" x14ac:dyDescent="0.35">
      <c r="A139" s="62" t="s">
        <v>77</v>
      </c>
      <c r="B139" s="65" t="s">
        <v>190</v>
      </c>
      <c r="C139" s="91" t="s">
        <v>71</v>
      </c>
      <c r="D139" s="92"/>
      <c r="E139" s="73"/>
      <c r="F139" s="73">
        <v>27.8</v>
      </c>
      <c r="G139" s="28">
        <f t="shared" si="4"/>
        <v>27.8</v>
      </c>
      <c r="H139" s="28" t="s">
        <v>37</v>
      </c>
      <c r="I139" s="65">
        <v>55</v>
      </c>
      <c r="J139" s="65">
        <v>0.82</v>
      </c>
      <c r="K139" s="66" t="s">
        <v>141</v>
      </c>
      <c r="L139" s="31">
        <v>440.73</v>
      </c>
      <c r="M139" s="32" t="s">
        <v>61</v>
      </c>
      <c r="N139" s="61"/>
      <c r="O139" s="54">
        <f t="shared" si="3"/>
        <v>0</v>
      </c>
    </row>
    <row r="140" spans="1:15" ht="15" thickBot="1" x14ac:dyDescent="0.35">
      <c r="A140" s="62" t="s">
        <v>77</v>
      </c>
      <c r="B140" s="65" t="s">
        <v>191</v>
      </c>
      <c r="C140" s="91" t="s">
        <v>71</v>
      </c>
      <c r="D140" s="92"/>
      <c r="E140" s="73"/>
      <c r="F140" s="73">
        <v>9.57</v>
      </c>
      <c r="G140" s="28">
        <f t="shared" si="4"/>
        <v>9.57</v>
      </c>
      <c r="H140" s="57" t="s">
        <v>37</v>
      </c>
      <c r="I140" s="65">
        <v>50</v>
      </c>
      <c r="J140" s="65">
        <v>0.56000000000000005</v>
      </c>
      <c r="K140" s="66" t="s">
        <v>192</v>
      </c>
      <c r="L140" s="31">
        <v>173.57</v>
      </c>
      <c r="M140" s="32" t="s">
        <v>61</v>
      </c>
      <c r="N140" s="61"/>
      <c r="O140" s="54">
        <f t="shared" ref="O140:O161" si="5">SUM(N140*G140)</f>
        <v>0</v>
      </c>
    </row>
    <row r="141" spans="1:15" ht="15" thickBot="1" x14ac:dyDescent="0.35">
      <c r="A141" s="62" t="s">
        <v>77</v>
      </c>
      <c r="B141" s="57" t="s">
        <v>176</v>
      </c>
      <c r="C141" s="91" t="s">
        <v>73</v>
      </c>
      <c r="D141" s="92"/>
      <c r="E141" s="58"/>
      <c r="F141" s="58">
        <v>14.12</v>
      </c>
      <c r="G141" s="28">
        <f t="shared" ref="G141:G161" si="6">E141+F141</f>
        <v>14.12</v>
      </c>
      <c r="H141" s="28" t="s">
        <v>37</v>
      </c>
      <c r="I141" s="58">
        <v>35</v>
      </c>
      <c r="J141" s="58">
        <v>0.94</v>
      </c>
      <c r="K141" s="59" t="s">
        <v>97</v>
      </c>
      <c r="L141" s="60">
        <v>154.12</v>
      </c>
      <c r="M141" s="32" t="s">
        <v>61</v>
      </c>
      <c r="N141" s="61"/>
      <c r="O141" s="54">
        <f t="shared" si="5"/>
        <v>0</v>
      </c>
    </row>
    <row r="142" spans="1:15" ht="15" thickBot="1" x14ac:dyDescent="0.35">
      <c r="A142" s="62" t="s">
        <v>77</v>
      </c>
      <c r="B142" s="57" t="s">
        <v>197</v>
      </c>
      <c r="C142" s="91" t="s">
        <v>71</v>
      </c>
      <c r="D142" s="92"/>
      <c r="E142" s="58">
        <v>1.1399999999999999</v>
      </c>
      <c r="F142" s="58">
        <v>10.48</v>
      </c>
      <c r="G142" s="28">
        <f t="shared" si="6"/>
        <v>11.620000000000001</v>
      </c>
      <c r="H142" s="28" t="s">
        <v>101</v>
      </c>
      <c r="I142" s="58">
        <v>20</v>
      </c>
      <c r="J142" s="58">
        <v>0.23</v>
      </c>
      <c r="K142" s="59" t="s">
        <v>192</v>
      </c>
      <c r="L142" s="60">
        <v>243.67</v>
      </c>
      <c r="M142" s="32" t="s">
        <v>61</v>
      </c>
      <c r="N142" s="61"/>
      <c r="O142" s="54">
        <f t="shared" si="5"/>
        <v>0</v>
      </c>
    </row>
    <row r="143" spans="1:15" ht="15" thickBot="1" x14ac:dyDescent="0.35">
      <c r="A143" s="62" t="s">
        <v>77</v>
      </c>
      <c r="B143" s="57" t="s">
        <v>197</v>
      </c>
      <c r="C143" s="91" t="s">
        <v>72</v>
      </c>
      <c r="D143" s="92"/>
      <c r="E143" s="58"/>
      <c r="F143" s="58">
        <v>46.47</v>
      </c>
      <c r="G143" s="28">
        <f t="shared" si="6"/>
        <v>46.47</v>
      </c>
      <c r="H143" s="28" t="s">
        <v>101</v>
      </c>
      <c r="I143" s="58">
        <v>20</v>
      </c>
      <c r="J143" s="58">
        <v>0.23</v>
      </c>
      <c r="K143" s="59" t="s">
        <v>192</v>
      </c>
      <c r="L143" s="60">
        <v>1159.1099999999999</v>
      </c>
      <c r="M143" s="32" t="s">
        <v>61</v>
      </c>
      <c r="N143" s="61"/>
      <c r="O143" s="54">
        <f t="shared" si="5"/>
        <v>0</v>
      </c>
    </row>
    <row r="144" spans="1:15" ht="15" thickBot="1" x14ac:dyDescent="0.35">
      <c r="A144" s="62" t="s">
        <v>77</v>
      </c>
      <c r="B144" s="65" t="s">
        <v>86</v>
      </c>
      <c r="C144" s="91" t="s">
        <v>71</v>
      </c>
      <c r="D144" s="92"/>
      <c r="E144" s="63">
        <v>2.2400000000000002</v>
      </c>
      <c r="F144" s="63">
        <v>12.21</v>
      </c>
      <c r="G144" s="28">
        <f t="shared" si="6"/>
        <v>14.450000000000001</v>
      </c>
      <c r="H144" s="28" t="s">
        <v>101</v>
      </c>
      <c r="I144" s="65">
        <v>40</v>
      </c>
      <c r="J144" s="65">
        <v>0.23</v>
      </c>
      <c r="K144" s="66" t="s">
        <v>202</v>
      </c>
      <c r="L144" s="31">
        <v>317.89999999999998</v>
      </c>
      <c r="M144" s="32" t="s">
        <v>61</v>
      </c>
      <c r="N144" s="52"/>
      <c r="O144" s="54">
        <f t="shared" si="5"/>
        <v>0</v>
      </c>
    </row>
    <row r="145" spans="1:15" ht="15" thickBot="1" x14ac:dyDescent="0.35">
      <c r="A145" s="62" t="s">
        <v>77</v>
      </c>
      <c r="B145" s="65" t="s">
        <v>86</v>
      </c>
      <c r="C145" s="91" t="s">
        <v>72</v>
      </c>
      <c r="D145" s="92"/>
      <c r="E145" s="63"/>
      <c r="F145" s="63">
        <v>33.72</v>
      </c>
      <c r="G145" s="28">
        <f t="shared" si="6"/>
        <v>33.72</v>
      </c>
      <c r="H145" s="28" t="s">
        <v>101</v>
      </c>
      <c r="I145" s="65">
        <v>40</v>
      </c>
      <c r="J145" s="65">
        <v>0.23</v>
      </c>
      <c r="K145" s="66" t="s">
        <v>202</v>
      </c>
      <c r="L145" s="31">
        <v>870.16</v>
      </c>
      <c r="M145" s="32" t="s">
        <v>61</v>
      </c>
      <c r="N145" s="52"/>
      <c r="O145" s="54">
        <f t="shared" si="5"/>
        <v>0</v>
      </c>
    </row>
    <row r="146" spans="1:15" ht="15" thickBot="1" x14ac:dyDescent="0.35">
      <c r="A146" s="62" t="s">
        <v>77</v>
      </c>
      <c r="B146" s="57" t="s">
        <v>174</v>
      </c>
      <c r="C146" s="91" t="s">
        <v>73</v>
      </c>
      <c r="D146" s="92"/>
      <c r="E146" s="58"/>
      <c r="F146" s="58">
        <v>8.16</v>
      </c>
      <c r="G146" s="28">
        <f t="shared" si="6"/>
        <v>8.16</v>
      </c>
      <c r="H146" s="28" t="s">
        <v>37</v>
      </c>
      <c r="I146" s="58">
        <v>20</v>
      </c>
      <c r="J146" s="58">
        <v>0.57999999999999996</v>
      </c>
      <c r="K146" s="59" t="s">
        <v>94</v>
      </c>
      <c r="L146" s="60">
        <v>118.62</v>
      </c>
      <c r="M146" s="32" t="s">
        <v>61</v>
      </c>
      <c r="N146" s="61"/>
      <c r="O146" s="54">
        <f t="shared" si="5"/>
        <v>0</v>
      </c>
    </row>
    <row r="147" spans="1:15" ht="15" thickBot="1" x14ac:dyDescent="0.35">
      <c r="A147" s="62" t="s">
        <v>77</v>
      </c>
      <c r="B147" s="65" t="s">
        <v>175</v>
      </c>
      <c r="C147" s="91" t="s">
        <v>73</v>
      </c>
      <c r="D147" s="92"/>
      <c r="E147" s="63"/>
      <c r="F147" s="63">
        <v>9.1300000000000008</v>
      </c>
      <c r="G147" s="28">
        <f t="shared" si="6"/>
        <v>9.1300000000000008</v>
      </c>
      <c r="H147" s="28" t="s">
        <v>37</v>
      </c>
      <c r="I147" s="65">
        <v>25</v>
      </c>
      <c r="J147" s="65">
        <v>0.7</v>
      </c>
      <c r="K147" s="59" t="s">
        <v>95</v>
      </c>
      <c r="L147" s="31">
        <v>99.84</v>
      </c>
      <c r="M147" s="32" t="s">
        <v>61</v>
      </c>
      <c r="N147" s="52"/>
      <c r="O147" s="54">
        <f t="shared" si="5"/>
        <v>0</v>
      </c>
    </row>
    <row r="148" spans="1:15" ht="15" thickBot="1" x14ac:dyDescent="0.35">
      <c r="A148" s="62" t="s">
        <v>77</v>
      </c>
      <c r="B148" s="65" t="s">
        <v>87</v>
      </c>
      <c r="C148" s="93" t="s">
        <v>73</v>
      </c>
      <c r="D148" s="94"/>
      <c r="E148" s="63"/>
      <c r="F148" s="63">
        <v>145.21</v>
      </c>
      <c r="G148" s="28">
        <f t="shared" si="6"/>
        <v>145.21</v>
      </c>
      <c r="H148" s="28" t="s">
        <v>102</v>
      </c>
      <c r="I148" s="65">
        <v>25</v>
      </c>
      <c r="J148" s="65">
        <v>0.39</v>
      </c>
      <c r="K148" s="66" t="s">
        <v>98</v>
      </c>
      <c r="L148" s="31">
        <v>2359.66</v>
      </c>
      <c r="M148" s="32" t="s">
        <v>61</v>
      </c>
      <c r="N148" s="52"/>
      <c r="O148" s="54">
        <f t="shared" si="5"/>
        <v>0</v>
      </c>
    </row>
    <row r="149" spans="1:15" ht="15" thickBot="1" x14ac:dyDescent="0.35">
      <c r="A149" s="62" t="s">
        <v>77</v>
      </c>
      <c r="B149" s="65" t="s">
        <v>87</v>
      </c>
      <c r="C149" s="93" t="s">
        <v>74</v>
      </c>
      <c r="D149" s="94"/>
      <c r="E149" s="63"/>
      <c r="F149" s="63">
        <v>96.8</v>
      </c>
      <c r="G149" s="28">
        <f t="shared" si="6"/>
        <v>96.8</v>
      </c>
      <c r="H149" s="28" t="s">
        <v>102</v>
      </c>
      <c r="I149" s="65">
        <v>25</v>
      </c>
      <c r="J149" s="65">
        <v>0.39</v>
      </c>
      <c r="K149" s="66" t="s">
        <v>98</v>
      </c>
      <c r="L149" s="31">
        <v>1860.93</v>
      </c>
      <c r="M149" s="32" t="s">
        <v>61</v>
      </c>
      <c r="N149" s="52"/>
      <c r="O149" s="54">
        <f t="shared" si="5"/>
        <v>0</v>
      </c>
    </row>
    <row r="150" spans="1:15" ht="15" thickBot="1" x14ac:dyDescent="0.35">
      <c r="A150" s="62" t="s">
        <v>77</v>
      </c>
      <c r="B150" s="65" t="s">
        <v>88</v>
      </c>
      <c r="C150" s="91" t="s">
        <v>71</v>
      </c>
      <c r="D150" s="92"/>
      <c r="E150" s="63"/>
      <c r="F150" s="63">
        <v>229.6</v>
      </c>
      <c r="G150" s="28">
        <f t="shared" si="6"/>
        <v>229.6</v>
      </c>
      <c r="H150" s="28" t="s">
        <v>103</v>
      </c>
      <c r="I150" s="65">
        <v>40</v>
      </c>
      <c r="J150" s="65">
        <v>0.76</v>
      </c>
      <c r="K150" s="66" t="s">
        <v>206</v>
      </c>
      <c r="L150" s="31">
        <v>5432.34</v>
      </c>
      <c r="M150" s="32" t="s">
        <v>61</v>
      </c>
      <c r="N150" s="52"/>
      <c r="O150" s="54">
        <f t="shared" si="5"/>
        <v>0</v>
      </c>
    </row>
    <row r="151" spans="1:15" ht="15" thickBot="1" x14ac:dyDescent="0.35">
      <c r="A151" s="62" t="s">
        <v>77</v>
      </c>
      <c r="B151" s="65" t="s">
        <v>88</v>
      </c>
      <c r="C151" s="91" t="s">
        <v>72</v>
      </c>
      <c r="D151" s="92"/>
      <c r="E151" s="63"/>
      <c r="F151" s="63">
        <v>25.21</v>
      </c>
      <c r="G151" s="28">
        <f t="shared" si="6"/>
        <v>25.21</v>
      </c>
      <c r="H151" s="28" t="s">
        <v>103</v>
      </c>
      <c r="I151" s="65">
        <v>40</v>
      </c>
      <c r="J151" s="65">
        <v>0.76</v>
      </c>
      <c r="K151" s="66" t="s">
        <v>206</v>
      </c>
      <c r="L151" s="31">
        <v>698.07</v>
      </c>
      <c r="M151" s="32" t="s">
        <v>61</v>
      </c>
      <c r="N151" s="52"/>
      <c r="O151" s="54">
        <f t="shared" si="5"/>
        <v>0</v>
      </c>
    </row>
    <row r="152" spans="1:15" ht="15" thickBot="1" x14ac:dyDescent="0.35">
      <c r="A152" s="62" t="s">
        <v>77</v>
      </c>
      <c r="B152" s="65" t="s">
        <v>89</v>
      </c>
      <c r="C152" s="91" t="s">
        <v>73</v>
      </c>
      <c r="D152" s="92"/>
      <c r="E152" s="63"/>
      <c r="F152" s="63">
        <v>23.6</v>
      </c>
      <c r="G152" s="28">
        <f t="shared" si="6"/>
        <v>23.6</v>
      </c>
      <c r="H152" s="28" t="s">
        <v>102</v>
      </c>
      <c r="I152" s="65">
        <v>35</v>
      </c>
      <c r="J152" s="65">
        <v>0.37</v>
      </c>
      <c r="K152" s="66" t="s">
        <v>75</v>
      </c>
      <c r="L152" s="31">
        <v>349.52</v>
      </c>
      <c r="M152" s="32" t="s">
        <v>61</v>
      </c>
      <c r="N152" s="52"/>
      <c r="O152" s="54">
        <f t="shared" si="5"/>
        <v>0</v>
      </c>
    </row>
    <row r="153" spans="1:15" ht="15" thickBot="1" x14ac:dyDescent="0.35">
      <c r="A153" s="62" t="s">
        <v>77</v>
      </c>
      <c r="B153" s="65" t="s">
        <v>90</v>
      </c>
      <c r="C153" s="91" t="s">
        <v>74</v>
      </c>
      <c r="D153" s="92"/>
      <c r="E153" s="63"/>
      <c r="F153" s="63">
        <v>2.62</v>
      </c>
      <c r="G153" s="28">
        <f t="shared" si="6"/>
        <v>2.62</v>
      </c>
      <c r="H153" s="28" t="s">
        <v>102</v>
      </c>
      <c r="I153" s="65">
        <v>35</v>
      </c>
      <c r="J153" s="65">
        <v>0.37</v>
      </c>
      <c r="K153" s="66" t="s">
        <v>75</v>
      </c>
      <c r="L153" s="31">
        <v>46.22</v>
      </c>
      <c r="M153" s="32" t="s">
        <v>61</v>
      </c>
      <c r="N153" s="52"/>
      <c r="O153" s="54">
        <f t="shared" si="5"/>
        <v>0</v>
      </c>
    </row>
    <row r="154" spans="1:15" ht="15" thickBot="1" x14ac:dyDescent="0.35">
      <c r="A154" s="62" t="s">
        <v>77</v>
      </c>
      <c r="B154" s="65" t="s">
        <v>91</v>
      </c>
      <c r="C154" s="91" t="s">
        <v>73</v>
      </c>
      <c r="D154" s="92"/>
      <c r="E154" s="63"/>
      <c r="F154" s="63">
        <v>52.32</v>
      </c>
      <c r="G154" s="28">
        <f t="shared" si="6"/>
        <v>52.32</v>
      </c>
      <c r="H154" s="28" t="s">
        <v>102</v>
      </c>
      <c r="I154" s="65">
        <v>40</v>
      </c>
      <c r="J154" s="65">
        <v>0.2</v>
      </c>
      <c r="K154" s="66" t="s">
        <v>99</v>
      </c>
      <c r="L154" s="31">
        <v>1172.49</v>
      </c>
      <c r="M154" s="32" t="s">
        <v>61</v>
      </c>
      <c r="N154" s="52"/>
      <c r="O154" s="54">
        <f t="shared" si="5"/>
        <v>0</v>
      </c>
    </row>
    <row r="155" spans="1:15" ht="15" thickBot="1" x14ac:dyDescent="0.35">
      <c r="A155" s="62" t="s">
        <v>77</v>
      </c>
      <c r="B155" s="65" t="s">
        <v>91</v>
      </c>
      <c r="C155" s="91" t="s">
        <v>74</v>
      </c>
      <c r="D155" s="92"/>
      <c r="E155" s="63"/>
      <c r="F155" s="63">
        <v>13.08</v>
      </c>
      <c r="G155" s="28">
        <f t="shared" si="6"/>
        <v>13.08</v>
      </c>
      <c r="H155" s="28" t="s">
        <v>102</v>
      </c>
      <c r="I155" s="65">
        <v>40</v>
      </c>
      <c r="J155" s="65">
        <v>0.2</v>
      </c>
      <c r="K155" s="66" t="s">
        <v>99</v>
      </c>
      <c r="L155" s="31">
        <v>345.18</v>
      </c>
      <c r="M155" s="32" t="s">
        <v>61</v>
      </c>
      <c r="N155" s="52"/>
      <c r="O155" s="54">
        <f t="shared" si="5"/>
        <v>0</v>
      </c>
    </row>
    <row r="156" spans="1:15" ht="15" thickBot="1" x14ac:dyDescent="0.35">
      <c r="A156" s="62" t="s">
        <v>77</v>
      </c>
      <c r="B156" s="65" t="s">
        <v>92</v>
      </c>
      <c r="C156" s="91" t="s">
        <v>73</v>
      </c>
      <c r="D156" s="92"/>
      <c r="E156" s="63"/>
      <c r="F156" s="63">
        <v>330.74</v>
      </c>
      <c r="G156" s="28">
        <f t="shared" si="6"/>
        <v>330.74</v>
      </c>
      <c r="H156" s="28" t="s">
        <v>103</v>
      </c>
      <c r="I156" s="65">
        <v>20</v>
      </c>
      <c r="J156" s="65">
        <v>1.62</v>
      </c>
      <c r="K156" s="66" t="s">
        <v>96</v>
      </c>
      <c r="L156" s="31">
        <v>3343.78</v>
      </c>
      <c r="M156" s="32" t="s">
        <v>61</v>
      </c>
      <c r="N156" s="52"/>
      <c r="O156" s="54">
        <f t="shared" si="5"/>
        <v>0</v>
      </c>
    </row>
    <row r="157" spans="1:15" ht="15" thickBot="1" x14ac:dyDescent="0.35">
      <c r="A157" s="70" t="s">
        <v>77</v>
      </c>
      <c r="B157" s="65" t="s">
        <v>92</v>
      </c>
      <c r="C157" s="91" t="s">
        <v>74</v>
      </c>
      <c r="D157" s="92"/>
      <c r="E157" s="63"/>
      <c r="F157" s="63">
        <v>82.69</v>
      </c>
      <c r="G157" s="28">
        <f t="shared" si="6"/>
        <v>82.69</v>
      </c>
      <c r="H157" s="28" t="s">
        <v>103</v>
      </c>
      <c r="I157" s="65">
        <v>20</v>
      </c>
      <c r="J157" s="65">
        <v>1.62</v>
      </c>
      <c r="K157" s="66" t="s">
        <v>96</v>
      </c>
      <c r="L157" s="31">
        <v>1044.98</v>
      </c>
      <c r="M157" s="32" t="s">
        <v>61</v>
      </c>
      <c r="N157" s="52"/>
      <c r="O157" s="54">
        <f t="shared" si="5"/>
        <v>0</v>
      </c>
    </row>
    <row r="158" spans="1:15" ht="15" thickBot="1" x14ac:dyDescent="0.35">
      <c r="A158" s="62" t="s">
        <v>77</v>
      </c>
      <c r="B158" s="58" t="s">
        <v>93</v>
      </c>
      <c r="C158" s="91" t="s">
        <v>73</v>
      </c>
      <c r="D158" s="92"/>
      <c r="E158" s="64"/>
      <c r="F158" s="64">
        <v>15.1</v>
      </c>
      <c r="G158" s="28">
        <f t="shared" si="6"/>
        <v>15.1</v>
      </c>
      <c r="H158" s="28" t="s">
        <v>37</v>
      </c>
      <c r="I158" s="58">
        <v>20</v>
      </c>
      <c r="J158" s="58">
        <v>1.26</v>
      </c>
      <c r="K158" s="59" t="s">
        <v>76</v>
      </c>
      <c r="L158" s="31">
        <v>167.13</v>
      </c>
      <c r="M158" s="32" t="s">
        <v>61</v>
      </c>
      <c r="N158" s="53"/>
      <c r="O158" s="54">
        <f t="shared" si="5"/>
        <v>0</v>
      </c>
    </row>
    <row r="159" spans="1:15" ht="15" thickBot="1" x14ac:dyDescent="0.35">
      <c r="A159" s="62" t="s">
        <v>77</v>
      </c>
      <c r="B159" s="65" t="s">
        <v>93</v>
      </c>
      <c r="C159" s="91" t="s">
        <v>73</v>
      </c>
      <c r="D159" s="92"/>
      <c r="E159" s="63"/>
      <c r="F159" s="63">
        <v>126.43</v>
      </c>
      <c r="G159" s="28">
        <f t="shared" si="6"/>
        <v>126.43</v>
      </c>
      <c r="H159" s="28" t="s">
        <v>102</v>
      </c>
      <c r="I159" s="65">
        <v>20</v>
      </c>
      <c r="J159" s="65">
        <v>0.27</v>
      </c>
      <c r="K159" s="66" t="s">
        <v>100</v>
      </c>
      <c r="L159" s="31">
        <v>2134.14</v>
      </c>
      <c r="M159" s="32" t="s">
        <v>61</v>
      </c>
      <c r="N159" s="52"/>
      <c r="O159" s="54">
        <f t="shared" si="5"/>
        <v>0</v>
      </c>
    </row>
    <row r="160" spans="1:15" ht="15" thickBot="1" x14ac:dyDescent="0.35">
      <c r="A160" s="62" t="s">
        <v>77</v>
      </c>
      <c r="B160" s="65" t="s">
        <v>93</v>
      </c>
      <c r="C160" s="91" t="s">
        <v>74</v>
      </c>
      <c r="D160" s="92"/>
      <c r="E160" s="63"/>
      <c r="F160" s="63">
        <v>54.19</v>
      </c>
      <c r="G160" s="28">
        <f t="shared" si="6"/>
        <v>54.19</v>
      </c>
      <c r="H160" s="28" t="s">
        <v>102</v>
      </c>
      <c r="I160" s="65">
        <v>20</v>
      </c>
      <c r="J160" s="65">
        <v>0.27</v>
      </c>
      <c r="K160" s="66" t="s">
        <v>100</v>
      </c>
      <c r="L160" s="31">
        <v>1111.18</v>
      </c>
      <c r="M160" s="32" t="s">
        <v>61</v>
      </c>
      <c r="N160" s="52"/>
      <c r="O160" s="54">
        <f t="shared" si="5"/>
        <v>0</v>
      </c>
    </row>
    <row r="161" spans="1:15" ht="15" thickBot="1" x14ac:dyDescent="0.35">
      <c r="A161" s="62" t="s">
        <v>77</v>
      </c>
      <c r="B161" s="65" t="s">
        <v>177</v>
      </c>
      <c r="C161" s="91" t="s">
        <v>73</v>
      </c>
      <c r="D161" s="92"/>
      <c r="E161" s="63"/>
      <c r="F161" s="63">
        <v>33.89</v>
      </c>
      <c r="G161" s="28">
        <f t="shared" si="6"/>
        <v>33.89</v>
      </c>
      <c r="H161" s="28" t="s">
        <v>37</v>
      </c>
      <c r="I161" s="65">
        <v>10</v>
      </c>
      <c r="J161" s="65">
        <v>0.72</v>
      </c>
      <c r="K161" s="66" t="s">
        <v>95</v>
      </c>
      <c r="L161" s="31">
        <v>355.95</v>
      </c>
      <c r="M161" s="32" t="s">
        <v>61</v>
      </c>
      <c r="N161" s="52"/>
      <c r="O161" s="54">
        <f t="shared" si="5"/>
        <v>0</v>
      </c>
    </row>
    <row r="162" spans="1:15" ht="15" thickBot="1" x14ac:dyDescent="0.35">
      <c r="A162" s="33"/>
      <c r="B162" s="34"/>
      <c r="C162" s="35"/>
      <c r="D162" s="36"/>
      <c r="E162" s="58">
        <f>SUM(E12:E161)</f>
        <v>197.26999999999998</v>
      </c>
      <c r="F162" s="67">
        <f>SUM(F12:F161)</f>
        <v>11205.279999999993</v>
      </c>
      <c r="G162" s="67">
        <f>SUM(G12:G161)</f>
        <v>11402.549999999996</v>
      </c>
      <c r="H162" s="37"/>
      <c r="I162" s="34"/>
      <c r="J162" s="34"/>
      <c r="K162" s="35"/>
      <c r="L162" s="38">
        <f>SUM(L12:L161)</f>
        <v>175871.7600000001</v>
      </c>
      <c r="M162" s="39"/>
      <c r="N162" s="42"/>
      <c r="O162" s="43"/>
    </row>
    <row r="163" spans="1:15" ht="15" thickBot="1" x14ac:dyDescent="0.35">
      <c r="A163" s="56"/>
      <c r="B163" s="40"/>
      <c r="C163" s="40"/>
      <c r="D163" s="40"/>
      <c r="E163" s="40"/>
      <c r="F163" s="40"/>
      <c r="G163" s="40"/>
      <c r="H163" s="40"/>
      <c r="I163" s="40"/>
      <c r="J163" s="112" t="s">
        <v>13</v>
      </c>
      <c r="K163" s="112"/>
      <c r="L163" s="43"/>
      <c r="M163" s="41"/>
      <c r="N163" s="44" t="s">
        <v>14</v>
      </c>
      <c r="O163" s="38">
        <f>SUM(O117:O161)</f>
        <v>0</v>
      </c>
    </row>
    <row r="164" spans="1:15" ht="15" thickBot="1" x14ac:dyDescent="0.35">
      <c r="A164" s="113" t="s">
        <v>15</v>
      </c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5"/>
      <c r="O164" s="38">
        <f>O165-O163</f>
        <v>0</v>
      </c>
    </row>
    <row r="165" spans="1:15" ht="15" thickBot="1" x14ac:dyDescent="0.35">
      <c r="A165" s="113" t="s">
        <v>16</v>
      </c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5"/>
      <c r="O165" s="38">
        <f>IF("nie"=MID(I173,1,3),O163,(O163*1.2))</f>
        <v>0</v>
      </c>
    </row>
    <row r="166" spans="1:15" x14ac:dyDescent="0.3">
      <c r="A166" s="98" t="s">
        <v>17</v>
      </c>
      <c r="B166" s="98"/>
      <c r="C166" s="98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</row>
    <row r="167" spans="1:15" x14ac:dyDescent="0.3">
      <c r="A167" s="116" t="s">
        <v>65</v>
      </c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</row>
    <row r="168" spans="1:15" x14ac:dyDescent="0.3">
      <c r="A168" s="46" t="s">
        <v>57</v>
      </c>
      <c r="B168" s="46"/>
      <c r="C168" s="46"/>
      <c r="D168" s="46"/>
      <c r="E168" s="46"/>
      <c r="F168" s="46"/>
      <c r="G168" s="47" t="s">
        <v>55</v>
      </c>
      <c r="H168" s="46"/>
      <c r="I168" s="46"/>
      <c r="J168" s="48"/>
      <c r="K168" s="48"/>
      <c r="L168" s="48"/>
      <c r="M168" s="48"/>
      <c r="N168" s="48"/>
      <c r="O168" s="48"/>
    </row>
    <row r="169" spans="1:15" x14ac:dyDescent="0.3">
      <c r="A169" s="103" t="s">
        <v>67</v>
      </c>
      <c r="B169" s="104"/>
      <c r="C169" s="104"/>
      <c r="D169" s="104"/>
      <c r="E169" s="105"/>
      <c r="F169" s="99" t="s">
        <v>56</v>
      </c>
      <c r="G169" s="49" t="s">
        <v>18</v>
      </c>
      <c r="H169" s="100"/>
      <c r="I169" s="101"/>
      <c r="J169" s="101"/>
      <c r="K169" s="101"/>
      <c r="L169" s="101"/>
      <c r="M169" s="101"/>
      <c r="N169" s="101"/>
      <c r="O169" s="102"/>
    </row>
    <row r="170" spans="1:15" x14ac:dyDescent="0.3">
      <c r="A170" s="106"/>
      <c r="B170" s="107"/>
      <c r="C170" s="107"/>
      <c r="D170" s="107"/>
      <c r="E170" s="108"/>
      <c r="F170" s="99"/>
      <c r="G170" s="49" t="s">
        <v>19</v>
      </c>
      <c r="H170" s="100"/>
      <c r="I170" s="101"/>
      <c r="J170" s="101"/>
      <c r="K170" s="101"/>
      <c r="L170" s="101"/>
      <c r="M170" s="101"/>
      <c r="N170" s="101"/>
      <c r="O170" s="102"/>
    </row>
    <row r="171" spans="1:15" x14ac:dyDescent="0.3">
      <c r="A171" s="106"/>
      <c r="B171" s="107"/>
      <c r="C171" s="107"/>
      <c r="D171" s="107"/>
      <c r="E171" s="108"/>
      <c r="F171" s="99"/>
      <c r="G171" s="49" t="s">
        <v>20</v>
      </c>
      <c r="H171" s="100"/>
      <c r="I171" s="101"/>
      <c r="J171" s="101"/>
      <c r="K171" s="101"/>
      <c r="L171" s="101"/>
      <c r="M171" s="101"/>
      <c r="N171" s="101"/>
      <c r="O171" s="102"/>
    </row>
    <row r="172" spans="1:15" x14ac:dyDescent="0.3">
      <c r="A172" s="106"/>
      <c r="B172" s="107"/>
      <c r="C172" s="107"/>
      <c r="D172" s="107"/>
      <c r="E172" s="108"/>
      <c r="F172" s="99"/>
      <c r="G172" s="49" t="s">
        <v>21</v>
      </c>
      <c r="H172" s="100"/>
      <c r="I172" s="101"/>
      <c r="J172" s="101"/>
      <c r="K172" s="101"/>
      <c r="L172" s="101"/>
      <c r="M172" s="101"/>
      <c r="N172" s="101"/>
      <c r="O172" s="102"/>
    </row>
    <row r="173" spans="1:15" x14ac:dyDescent="0.3">
      <c r="A173" s="106"/>
      <c r="B173" s="107"/>
      <c r="C173" s="107"/>
      <c r="D173" s="107"/>
      <c r="E173" s="108"/>
      <c r="F173" s="99"/>
      <c r="G173" s="49" t="s">
        <v>22</v>
      </c>
      <c r="H173" s="100"/>
      <c r="I173" s="101"/>
      <c r="J173" s="101"/>
      <c r="K173" s="101"/>
      <c r="L173" s="101"/>
      <c r="M173" s="101"/>
      <c r="N173" s="101"/>
      <c r="O173" s="102"/>
    </row>
    <row r="174" spans="1:15" x14ac:dyDescent="0.3">
      <c r="A174" s="106"/>
      <c r="B174" s="107"/>
      <c r="C174" s="107"/>
      <c r="D174" s="107"/>
      <c r="E174" s="108"/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 spans="1:15" x14ac:dyDescent="0.3">
      <c r="A175" s="106"/>
      <c r="B175" s="107"/>
      <c r="C175" s="107"/>
      <c r="D175" s="107"/>
      <c r="E175" s="108"/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 spans="1:15" x14ac:dyDescent="0.3">
      <c r="A176" s="109"/>
      <c r="B176" s="110"/>
      <c r="C176" s="110"/>
      <c r="D176" s="110"/>
      <c r="E176" s="111"/>
      <c r="F176" s="48"/>
      <c r="G176" s="24"/>
      <c r="H176" s="18"/>
      <c r="I176" s="24"/>
      <c r="J176" s="24" t="s">
        <v>23</v>
      </c>
      <c r="K176" s="24"/>
      <c r="L176" s="95"/>
      <c r="M176" s="96"/>
      <c r="N176" s="97"/>
      <c r="O176" s="24"/>
    </row>
    <row r="177" spans="1:15" x14ac:dyDescent="0.3">
      <c r="A177" s="48"/>
      <c r="B177" s="48"/>
      <c r="C177" s="48"/>
      <c r="D177" s="48"/>
      <c r="E177" s="48"/>
      <c r="F177" s="48"/>
      <c r="G177" s="24"/>
      <c r="H177" s="24"/>
      <c r="I177" s="24"/>
      <c r="J177" s="24"/>
      <c r="K177" s="24"/>
      <c r="L177" s="24"/>
      <c r="M177" s="24"/>
      <c r="N177" s="24"/>
      <c r="O177" s="24"/>
    </row>
    <row r="178" spans="1:15" x14ac:dyDescent="0.3">
      <c r="A178" s="21"/>
      <c r="B178" s="21"/>
      <c r="C178" s="21"/>
      <c r="D178" s="21"/>
      <c r="E178" s="21"/>
      <c r="F178" s="21"/>
      <c r="G178" s="24"/>
      <c r="H178" s="24"/>
      <c r="I178" s="24"/>
      <c r="J178" s="24"/>
      <c r="K178" s="24"/>
      <c r="L178" s="24"/>
      <c r="M178" s="24"/>
      <c r="N178" s="24"/>
      <c r="O178" s="24"/>
    </row>
  </sheetData>
  <mergeCells count="184">
    <mergeCell ref="C59:D59"/>
    <mergeCell ref="C60:D60"/>
    <mergeCell ref="C61:D61"/>
    <mergeCell ref="C62:D62"/>
    <mergeCell ref="C63:D63"/>
    <mergeCell ref="C13:D13"/>
    <mergeCell ref="C120:D120"/>
    <mergeCell ref="C121:D121"/>
    <mergeCell ref="C142:D142"/>
    <mergeCell ref="C128:D128"/>
    <mergeCell ref="C129:D129"/>
    <mergeCell ref="C130:D130"/>
    <mergeCell ref="C131:D131"/>
    <mergeCell ref="C97:D97"/>
    <mergeCell ref="C69:D69"/>
    <mergeCell ref="C82:D82"/>
    <mergeCell ref="C74:D74"/>
    <mergeCell ref="C75:D75"/>
    <mergeCell ref="C91:D91"/>
    <mergeCell ref="C92:D92"/>
    <mergeCell ref="C99:D99"/>
    <mergeCell ref="C100:D100"/>
    <mergeCell ref="C79:D79"/>
    <mergeCell ref="C80:D80"/>
    <mergeCell ref="C37:D37"/>
    <mergeCell ref="C46:D46"/>
    <mergeCell ref="C47:D47"/>
    <mergeCell ref="C26:D26"/>
    <mergeCell ref="C27:D27"/>
    <mergeCell ref="C28:D28"/>
    <mergeCell ref="C29:D29"/>
    <mergeCell ref="C30:D30"/>
    <mergeCell ref="C33:D33"/>
    <mergeCell ref="C34:D34"/>
    <mergeCell ref="C31:D31"/>
    <mergeCell ref="C32:D32"/>
    <mergeCell ref="C35:D35"/>
    <mergeCell ref="C36:D36"/>
    <mergeCell ref="C40:D40"/>
    <mergeCell ref="C41:D41"/>
    <mergeCell ref="C42:D42"/>
    <mergeCell ref="C43:D43"/>
    <mergeCell ref="C44:D44"/>
    <mergeCell ref="C45:D45"/>
    <mergeCell ref="C38:D38"/>
    <mergeCell ref="C39:D39"/>
    <mergeCell ref="C14:D14"/>
    <mergeCell ref="C15:D15"/>
    <mergeCell ref="C16:D16"/>
    <mergeCell ref="C17:D17"/>
    <mergeCell ref="C18:D18"/>
    <mergeCell ref="C19:D19"/>
    <mergeCell ref="C20:D20"/>
    <mergeCell ref="C21:D21"/>
    <mergeCell ref="C25:D25"/>
    <mergeCell ref="C22:D22"/>
    <mergeCell ref="C23:D23"/>
    <mergeCell ref="C24:D24"/>
    <mergeCell ref="C104:D104"/>
    <mergeCell ref="C98:D98"/>
    <mergeCell ref="C101:D101"/>
    <mergeCell ref="C102:D102"/>
    <mergeCell ref="C93:D93"/>
    <mergeCell ref="C89:D89"/>
    <mergeCell ref="C90:D90"/>
    <mergeCell ref="C48:D48"/>
    <mergeCell ref="C49:D49"/>
    <mergeCell ref="C52:D52"/>
    <mergeCell ref="C58:D58"/>
    <mergeCell ref="C54:D54"/>
    <mergeCell ref="C50:D50"/>
    <mergeCell ref="C70:D70"/>
    <mergeCell ref="C71:D71"/>
    <mergeCell ref="C72:D72"/>
    <mergeCell ref="C73:D73"/>
    <mergeCell ref="C56:D56"/>
    <mergeCell ref="C57:D57"/>
    <mergeCell ref="C51:D51"/>
    <mergeCell ref="C53:D53"/>
    <mergeCell ref="C85:D85"/>
    <mergeCell ref="C86:D86"/>
    <mergeCell ref="C87:D87"/>
    <mergeCell ref="C65:D65"/>
    <mergeCell ref="C66:D66"/>
    <mergeCell ref="C67:D67"/>
    <mergeCell ref="C68:D68"/>
    <mergeCell ref="C81:D81"/>
    <mergeCell ref="C76:D76"/>
    <mergeCell ref="C77:D77"/>
    <mergeCell ref="C78:D78"/>
    <mergeCell ref="C103:D103"/>
    <mergeCell ref="C88:D88"/>
    <mergeCell ref="C96:D96"/>
    <mergeCell ref="C94:D94"/>
    <mergeCell ref="C95:D95"/>
    <mergeCell ref="C83:D83"/>
    <mergeCell ref="C84:D84"/>
    <mergeCell ref="A1:L1"/>
    <mergeCell ref="C12:D12"/>
    <mergeCell ref="C117:D117"/>
    <mergeCell ref="C126:D126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118:D118"/>
    <mergeCell ref="C119:D119"/>
    <mergeCell ref="C122:D122"/>
    <mergeCell ref="C123:D123"/>
    <mergeCell ref="C109:D109"/>
    <mergeCell ref="C114:D114"/>
    <mergeCell ref="C55:D55"/>
    <mergeCell ref="C64:D64"/>
    <mergeCell ref="N9:N11"/>
    <mergeCell ref="O9:O11"/>
    <mergeCell ref="C10:D11"/>
    <mergeCell ref="E10:E11"/>
    <mergeCell ref="F10:F11"/>
    <mergeCell ref="G10:G11"/>
    <mergeCell ref="M9:M11"/>
    <mergeCell ref="C3:K3"/>
    <mergeCell ref="H173:O173"/>
    <mergeCell ref="C115:D115"/>
    <mergeCell ref="C116:D116"/>
    <mergeCell ref="C124:D124"/>
    <mergeCell ref="C125:D125"/>
    <mergeCell ref="C161:D161"/>
    <mergeCell ref="C156:D156"/>
    <mergeCell ref="C157:D157"/>
    <mergeCell ref="C159:D159"/>
    <mergeCell ref="C158:D158"/>
    <mergeCell ref="C146:D146"/>
    <mergeCell ref="C147:D147"/>
    <mergeCell ref="C160:D160"/>
    <mergeCell ref="C127:D127"/>
    <mergeCell ref="C155:D155"/>
    <mergeCell ref="C151:D151"/>
    <mergeCell ref="L176:N176"/>
    <mergeCell ref="A166:C166"/>
    <mergeCell ref="F169:F173"/>
    <mergeCell ref="H169:O169"/>
    <mergeCell ref="H170:O170"/>
    <mergeCell ref="H171:O171"/>
    <mergeCell ref="H172:O172"/>
    <mergeCell ref="A169:E176"/>
    <mergeCell ref="J163:K163"/>
    <mergeCell ref="A164:N164"/>
    <mergeCell ref="A165:N165"/>
    <mergeCell ref="A167:O167"/>
    <mergeCell ref="C105:D105"/>
    <mergeCell ref="C135:D135"/>
    <mergeCell ref="C136:D136"/>
    <mergeCell ref="C137:D137"/>
    <mergeCell ref="C138:D138"/>
    <mergeCell ref="C139:D139"/>
    <mergeCell ref="C140:D140"/>
    <mergeCell ref="C108:D108"/>
    <mergeCell ref="C110:D110"/>
    <mergeCell ref="C111:D111"/>
    <mergeCell ref="C112:D112"/>
    <mergeCell ref="C113:D113"/>
    <mergeCell ref="C153:D153"/>
    <mergeCell ref="C154:D154"/>
    <mergeCell ref="C132:D132"/>
    <mergeCell ref="C133:D133"/>
    <mergeCell ref="C134:D134"/>
    <mergeCell ref="C141:D141"/>
    <mergeCell ref="C150:D150"/>
    <mergeCell ref="C152:D152"/>
    <mergeCell ref="C106:D106"/>
    <mergeCell ref="C107:D107"/>
    <mergeCell ref="C144:D144"/>
    <mergeCell ref="C145:D145"/>
    <mergeCell ref="C148:D148"/>
    <mergeCell ref="C149:D149"/>
    <mergeCell ref="C143:D143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51" t="s">
        <v>51</v>
      </c>
      <c r="M2" s="151"/>
    </row>
    <row r="3" spans="1:14" x14ac:dyDescent="0.3">
      <c r="A3" s="5" t="s">
        <v>25</v>
      </c>
      <c r="B3" s="152" t="s">
        <v>26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x14ac:dyDescent="0.3">
      <c r="A4" s="5" t="s">
        <v>27</v>
      </c>
      <c r="B4" s="152" t="s">
        <v>28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x14ac:dyDescent="0.3">
      <c r="A5" s="5" t="s">
        <v>8</v>
      </c>
      <c r="B5" s="152" t="s">
        <v>29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x14ac:dyDescent="0.3">
      <c r="A6" s="5" t="s">
        <v>2</v>
      </c>
      <c r="B6" s="152" t="s">
        <v>30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3">
      <c r="A7" s="6" t="s">
        <v>31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50"/>
    </row>
    <row r="8" spans="1:14" x14ac:dyDescent="0.3">
      <c r="A8" s="5" t="s">
        <v>12</v>
      </c>
      <c r="B8" s="152" t="s">
        <v>32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x14ac:dyDescent="0.3">
      <c r="A9" s="7" t="s">
        <v>33</v>
      </c>
      <c r="B9" s="152" t="s">
        <v>34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x14ac:dyDescent="0.3">
      <c r="A10" s="7" t="s">
        <v>35</v>
      </c>
      <c r="B10" s="152" t="s">
        <v>36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1:14" x14ac:dyDescent="0.3">
      <c r="A11" s="8" t="s">
        <v>37</v>
      </c>
      <c r="B11" s="152" t="s">
        <v>38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3">
      <c r="A12" s="9" t="s">
        <v>39</v>
      </c>
      <c r="B12" s="152" t="s">
        <v>40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ht="24" customHeight="1" x14ac:dyDescent="0.3">
      <c r="A13" s="8" t="s">
        <v>41</v>
      </c>
      <c r="B13" s="152" t="s">
        <v>42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</row>
    <row r="14" spans="1:14" ht="16.5" customHeight="1" x14ac:dyDescent="0.3">
      <c r="A14" s="8" t="s">
        <v>5</v>
      </c>
      <c r="B14" s="152" t="s">
        <v>52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1:14" x14ac:dyDescent="0.3">
      <c r="A15" s="8" t="s">
        <v>43</v>
      </c>
      <c r="B15" s="152" t="s">
        <v>44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ht="39.6" x14ac:dyDescent="0.3">
      <c r="A16" s="10" t="s">
        <v>45</v>
      </c>
      <c r="B16" s="152" t="s">
        <v>46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ht="28.5" customHeight="1" x14ac:dyDescent="0.3">
      <c r="A17" s="10" t="s">
        <v>47</v>
      </c>
      <c r="B17" s="152" t="s">
        <v>48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1:14" ht="27" customHeight="1" x14ac:dyDescent="0.3">
      <c r="A18" s="11" t="s">
        <v>49</v>
      </c>
      <c r="B18" s="152" t="s">
        <v>50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ht="75" customHeight="1" x14ac:dyDescent="0.3">
      <c r="A19" s="50" t="s">
        <v>62</v>
      </c>
      <c r="B19" s="153" t="s">
        <v>63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2020-12-16T07:24:06Z</cp:lastPrinted>
  <dcterms:created xsi:type="dcterms:W3CDTF">2012-08-13T12:29:09Z</dcterms:created>
  <dcterms:modified xsi:type="dcterms:W3CDTF">2022-01-31T08:32:39Z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