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HRADOK ťažba\DNS Ťažba\DNS TATRY - PALO\Tatry 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ponuka'!$A$1:$P$59</definedName>
  </definedNames>
  <calcPr calcId="162913"/>
</workbook>
</file>

<file path=xl/calcChain.xml><?xml version="1.0" encoding="utf-8"?>
<calcChain xmlns="http://schemas.openxmlformats.org/spreadsheetml/2006/main">
  <c r="M44" i="1" l="1"/>
  <c r="H43" i="1"/>
  <c r="P42" i="1" l="1"/>
  <c r="P41" i="1"/>
  <c r="P40" i="1"/>
  <c r="P39" i="1"/>
  <c r="P31" i="1"/>
  <c r="P30" i="1"/>
  <c r="P32" i="1" l="1"/>
  <c r="P33" i="1"/>
  <c r="P34" i="1"/>
  <c r="P35" i="1"/>
  <c r="P36" i="1"/>
  <c r="P37" i="1"/>
  <c r="P25" i="1"/>
  <c r="P26" i="1"/>
  <c r="P27" i="1"/>
  <c r="P17" i="1"/>
  <c r="P18" i="1"/>
  <c r="P19" i="1"/>
  <c r="P20" i="1"/>
  <c r="P21" i="1"/>
  <c r="P22" i="1"/>
  <c r="P23" i="1"/>
  <c r="P24" i="1"/>
  <c r="P28" i="1"/>
  <c r="P29" i="1"/>
  <c r="P38" i="1"/>
  <c r="P44" i="1" l="1"/>
  <c r="P16" i="1"/>
  <c r="P15" i="1"/>
  <c r="P14" i="1" l="1"/>
  <c r="P13" i="1" l="1"/>
  <c r="Q23" i="1" l="1"/>
  <c r="Q22" i="1"/>
  <c r="Q20" i="1"/>
  <c r="Q15" i="1"/>
  <c r="P12" i="1"/>
  <c r="Q12" i="1" l="1"/>
  <c r="P46" i="1" l="1"/>
  <c r="Q44" i="1" l="1"/>
  <c r="P45" i="1"/>
</calcChain>
</file>

<file path=xl/sharedStrings.xml><?xml version="1.0" encoding="utf-8"?>
<sst xmlns="http://schemas.openxmlformats.org/spreadsheetml/2006/main" count="239" uniqueCount="159">
  <si>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</si>
  <si>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</si>
  <si>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</si>
  <si>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</si>
  <si>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</si>
  <si>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</si>
  <si>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</si>
  <si>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</si>
  <si>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</si>
  <si>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</si>
  <si>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</si>
  <si>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</si>
  <si>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</si>
  <si>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</si>
  <si>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</si>
  <si>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</si>
  <si>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</si>
  <si>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</si>
  <si>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</si>
  <si>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</si>
  <si>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</si>
  <si>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</si>
  <si>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</si>
  <si>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</si>
  <si>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</si>
  <si>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</si>
  <si>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</si>
  <si>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</si>
  <si>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</si>
  <si>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</si>
  <si>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</si>
  <si>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</si>
  <si>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</si>
  <si>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</si>
  <si>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</si>
  <si>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</si>
  <si>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</si>
  <si>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</si>
  <si>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</si>
  <si>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</si>
  <si>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</si>
  <si>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</si>
  <si>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</si>
  <si>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</si>
  <si>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</si>
  <si>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</si>
  <si>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</si>
  <si>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</si>
  <si>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</si>
  <si>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</si>
  <si>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</si>
  <si>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</si>
  <si>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</si>
  <si>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</si>
  <si>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</si>
  <si>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</si>
  <si>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</si>
  <si>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</si>
  <si>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</si>
  <si>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</si>
  <si>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</si>
  <si>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</si>
  <si>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</si>
  <si>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</si>
  <si>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</si>
  <si>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</si>
  <si>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</si>
  <si>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</si>
  <si>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</si>
  <si>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</si>
  <si>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Technológia:      1,2,4b,4a,6,7</t>
  </si>
  <si>
    <t>Technológia:      1,2,4d,4a,6,7</t>
  </si>
  <si>
    <t>Technológia:      1,2,3,4d,4a,7</t>
  </si>
  <si>
    <t>ŤOÚ</t>
  </si>
  <si>
    <t>112 10-2</t>
  </si>
  <si>
    <t>113 00-2</t>
  </si>
  <si>
    <t>0,88/0,66</t>
  </si>
  <si>
    <t>80/900</t>
  </si>
  <si>
    <t>116 00-2</t>
  </si>
  <si>
    <t>Technológia:      1,2,4d,4a,7</t>
  </si>
  <si>
    <t>1,01/0,51</t>
  </si>
  <si>
    <t>50/1240</t>
  </si>
  <si>
    <t>140/1220</t>
  </si>
  <si>
    <t>42B00-6</t>
  </si>
  <si>
    <t>ŤVÚ +50</t>
  </si>
  <si>
    <t>235/70</t>
  </si>
  <si>
    <t>220/70</t>
  </si>
  <si>
    <t>LO Barboriná</t>
  </si>
  <si>
    <t>LO Hričkov</t>
  </si>
  <si>
    <t>1,36/0,68</t>
  </si>
  <si>
    <t>160/150</t>
  </si>
  <si>
    <t>0,94/0,63</t>
  </si>
  <si>
    <t>184/165</t>
  </si>
  <si>
    <t>ŤVÚ -50</t>
  </si>
  <si>
    <t>50/100</t>
  </si>
  <si>
    <t>162/540</t>
  </si>
  <si>
    <t>182/440</t>
  </si>
  <si>
    <t>1507B00-2</t>
  </si>
  <si>
    <t>0,98/0,49</t>
  </si>
  <si>
    <t>Technológia:      1,2,4f,4a,6,7</t>
  </si>
  <si>
    <t>30/255</t>
  </si>
  <si>
    <t>136/375</t>
  </si>
  <si>
    <t>140/550</t>
  </si>
  <si>
    <t>204/383</t>
  </si>
  <si>
    <t>135/383</t>
  </si>
  <si>
    <t>LO Lúčky</t>
  </si>
  <si>
    <t>2164 10-3</t>
  </si>
  <si>
    <t>210/370</t>
  </si>
  <si>
    <t>2077 11-11</t>
  </si>
  <si>
    <t>200/500</t>
  </si>
  <si>
    <t>2092 11-8</t>
  </si>
  <si>
    <t>70/800</t>
  </si>
  <si>
    <t>2092 11-9</t>
  </si>
  <si>
    <t>60/720</t>
  </si>
  <si>
    <t>2092 11-10</t>
  </si>
  <si>
    <t>75/600</t>
  </si>
  <si>
    <t>2090B00-1</t>
  </si>
  <si>
    <t>0,96/0,57</t>
  </si>
  <si>
    <t>80/600</t>
  </si>
  <si>
    <t>2154 00-1</t>
  </si>
  <si>
    <t>140/1324</t>
  </si>
  <si>
    <t>1579 00-3</t>
  </si>
  <si>
    <t>1578B10-3</t>
  </si>
  <si>
    <t>1538B00-2</t>
  </si>
  <si>
    <t>1577B00-2</t>
  </si>
  <si>
    <t>1535 00-2</t>
  </si>
  <si>
    <t>1532 30-7</t>
  </si>
  <si>
    <t>1534 00-4</t>
  </si>
  <si>
    <t>1534 00-3</t>
  </si>
  <si>
    <t>45A00-2</t>
  </si>
  <si>
    <t>1566D20-2</t>
  </si>
  <si>
    <t>121A00-3</t>
  </si>
  <si>
    <t>LO Banskô</t>
  </si>
  <si>
    <t>LO Hlaváč</t>
  </si>
  <si>
    <t>Technológia:      1,2,3,4b,4a,6,7</t>
  </si>
  <si>
    <t>Technológia:      1,2,3,4a,7</t>
  </si>
  <si>
    <t>Technológia:      1,2,3,4d,4a,6,7</t>
  </si>
  <si>
    <t>1151A01-1</t>
  </si>
  <si>
    <t>ŤNV sustr.</t>
  </si>
  <si>
    <t>40/720</t>
  </si>
  <si>
    <t>Technológia:      1,2,4e,4a,6,7</t>
  </si>
  <si>
    <t>ŤNV roztr.</t>
  </si>
  <si>
    <t>1124 20-4</t>
  </si>
  <si>
    <t>Technológia:      1,2,4f,4a,7</t>
  </si>
  <si>
    <t>25/350</t>
  </si>
  <si>
    <t>1139 10-1</t>
  </si>
  <si>
    <t>1139 10-10</t>
  </si>
  <si>
    <t>30/360</t>
  </si>
  <si>
    <t>1,68/0,84</t>
  </si>
  <si>
    <t>190/420</t>
  </si>
  <si>
    <t>1140 10-1</t>
  </si>
  <si>
    <t>40/170</t>
  </si>
  <si>
    <t>1151A01-2</t>
  </si>
  <si>
    <t>Zmluva č.DNS/1/22/12/04</t>
  </si>
  <si>
    <t>1533C00-2</t>
  </si>
  <si>
    <t>1,00/0,50</t>
  </si>
  <si>
    <t>Lesnícke služby v ťažbovom procese na OZ Tatry, Lesná správa Liptovská Osada  - výzva č. 1/2022</t>
  </si>
  <si>
    <t>LESY Slovenskej republiky š.p.  organizačná zložka  OZ Tatry</t>
  </si>
  <si>
    <t>Celková cena Spolu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</si>
</sst>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left" vertical="center"/>
    </xf>
    <xf numFmtId="4" fontId="6" fillId="2" borderId="29" xfId="0" applyNumberFormat="1" applyFont="1" applyFill="1" applyBorder="1" applyAlignment="1" applyProtection="1">
      <alignment horizontal="center" vertical="center"/>
      <protection locked="0"/>
    </xf>
    <xf numFmtId="4" fontId="6" fillId="2" borderId="16" xfId="0" applyNumberFormat="1" applyFont="1" applyFill="1" applyBorder="1" applyAlignment="1" applyProtection="1">
      <alignment horizontal="center" vertical="center"/>
      <protection locked="0"/>
    </xf>
    <xf numFmtId="4" fontId="5" fillId="4" borderId="27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view="pageBreakPreview" topLeftCell="A19" zoomScale="80" zoomScaleNormal="100" zoomScaleSheetLayoutView="80" workbookViewId="0">
      <selection activeCell="I51" sqref="I51:P5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62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31" t="s">
        <v>156</v>
      </c>
      <c r="D3" s="132"/>
      <c r="E3" s="132"/>
      <c r="F3" s="132"/>
      <c r="G3" s="132"/>
      <c r="H3" s="132"/>
      <c r="I3" s="132"/>
      <c r="J3" s="132"/>
      <c r="K3" s="132"/>
      <c r="L3" s="13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5"/>
      <c r="G5" s="12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6" t="s">
        <v>157</v>
      </c>
      <c r="C6" s="126"/>
      <c r="D6" s="126"/>
      <c r="E6" s="126"/>
      <c r="F6" s="126"/>
      <c r="G6" s="12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7"/>
      <c r="C7" s="127"/>
      <c r="D7" s="127"/>
      <c r="E7" s="127"/>
      <c r="F7" s="127"/>
      <c r="G7" s="12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3" t="s">
        <v>153</v>
      </c>
      <c r="B8" s="12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128" t="s">
        <v>2</v>
      </c>
      <c r="C9" s="139" t="s">
        <v>52</v>
      </c>
      <c r="D9" s="140"/>
      <c r="E9" s="116" t="s">
        <v>69</v>
      </c>
      <c r="F9" s="119" t="s">
        <v>3</v>
      </c>
      <c r="G9" s="120"/>
      <c r="H9" s="121"/>
      <c r="I9" s="133" t="s">
        <v>4</v>
      </c>
      <c r="J9" s="116" t="s">
        <v>5</v>
      </c>
      <c r="K9" s="133" t="s">
        <v>6</v>
      </c>
      <c r="L9" s="136" t="s">
        <v>7</v>
      </c>
      <c r="M9" s="116" t="s">
        <v>53</v>
      </c>
      <c r="N9" s="117" t="s">
        <v>59</v>
      </c>
      <c r="O9" s="103" t="s">
        <v>57</v>
      </c>
      <c r="P9" s="106" t="s">
        <v>58</v>
      </c>
    </row>
    <row r="10" spans="1:18" ht="21.75" customHeight="1" x14ac:dyDescent="0.25">
      <c r="A10" s="25"/>
      <c r="B10" s="129"/>
      <c r="C10" s="109" t="s">
        <v>66</v>
      </c>
      <c r="D10" s="110"/>
      <c r="E10" s="114"/>
      <c r="F10" s="113" t="s">
        <v>9</v>
      </c>
      <c r="G10" s="114" t="s">
        <v>10</v>
      </c>
      <c r="H10" s="116" t="s">
        <v>11</v>
      </c>
      <c r="I10" s="134"/>
      <c r="J10" s="114"/>
      <c r="K10" s="134"/>
      <c r="L10" s="137"/>
      <c r="M10" s="114"/>
      <c r="N10" s="118"/>
      <c r="O10" s="104"/>
      <c r="P10" s="107"/>
    </row>
    <row r="11" spans="1:18" ht="50.25" customHeight="1" thickBot="1" x14ac:dyDescent="0.3">
      <c r="A11" s="59"/>
      <c r="B11" s="130"/>
      <c r="C11" s="111"/>
      <c r="D11" s="112"/>
      <c r="E11" s="115"/>
      <c r="F11" s="111"/>
      <c r="G11" s="115"/>
      <c r="H11" s="115"/>
      <c r="I11" s="135"/>
      <c r="J11" s="115"/>
      <c r="K11" s="135"/>
      <c r="L11" s="138"/>
      <c r="M11" s="115"/>
      <c r="N11" s="112"/>
      <c r="O11" s="105"/>
      <c r="P11" s="108"/>
    </row>
    <row r="12" spans="1:18" hidden="1" x14ac:dyDescent="0.25">
      <c r="N12" s="58" t="s">
        <v>60</v>
      </c>
      <c r="O12" s="54"/>
      <c r="P12" s="46">
        <f>SUM(O12*H12)</f>
        <v>0</v>
      </c>
      <c r="Q12" s="12" t="str">
        <f>IF( P12=0," ", IF(100-((#REF!/P12)*100)&gt;20,"viac ako 20%",0))</f>
        <v xml:space="preserve"> </v>
      </c>
      <c r="R12" s="60">
        <v>44286</v>
      </c>
    </row>
    <row r="13" spans="1:18" x14ac:dyDescent="0.25">
      <c r="A13" s="64" t="s">
        <v>88</v>
      </c>
      <c r="B13" s="49" t="s">
        <v>74</v>
      </c>
      <c r="C13" s="79" t="s">
        <v>135</v>
      </c>
      <c r="D13" s="80"/>
      <c r="E13" s="63">
        <v>44926</v>
      </c>
      <c r="F13" s="51">
        <v>46</v>
      </c>
      <c r="G13" s="68">
        <v>3.24</v>
      </c>
      <c r="H13" s="51">
        <v>49.24</v>
      </c>
      <c r="I13" s="49" t="s">
        <v>73</v>
      </c>
      <c r="J13" s="49">
        <v>50</v>
      </c>
      <c r="K13" s="49" t="s">
        <v>155</v>
      </c>
      <c r="L13" s="55">
        <v>450</v>
      </c>
      <c r="M13" s="55">
        <v>587</v>
      </c>
      <c r="N13" s="57" t="s">
        <v>60</v>
      </c>
      <c r="O13" s="75"/>
      <c r="P13" s="47">
        <f t="shared" ref="P13:P42" si="0">SUM(O13*H13)</f>
        <v>0</v>
      </c>
      <c r="Q13" s="12"/>
      <c r="R13" s="60"/>
    </row>
    <row r="14" spans="1:18" x14ac:dyDescent="0.25">
      <c r="A14" s="64"/>
      <c r="B14" s="49" t="s">
        <v>75</v>
      </c>
      <c r="C14" s="79" t="s">
        <v>134</v>
      </c>
      <c r="D14" s="80"/>
      <c r="E14" s="63">
        <v>44926</v>
      </c>
      <c r="F14" s="51">
        <v>71.260000000000005</v>
      </c>
      <c r="G14" s="68">
        <v>20.76</v>
      </c>
      <c r="H14" s="51">
        <v>92.02</v>
      </c>
      <c r="I14" s="49" t="s">
        <v>73</v>
      </c>
      <c r="J14" s="49">
        <v>50</v>
      </c>
      <c r="K14" s="49" t="s">
        <v>76</v>
      </c>
      <c r="L14" s="55" t="s">
        <v>77</v>
      </c>
      <c r="M14" s="55">
        <v>2765</v>
      </c>
      <c r="N14" s="56" t="s">
        <v>60</v>
      </c>
      <c r="O14" s="75"/>
      <c r="P14" s="47">
        <f t="shared" si="0"/>
        <v>0</v>
      </c>
      <c r="Q14" s="12"/>
      <c r="R14" s="60"/>
    </row>
    <row r="15" spans="1:18" x14ac:dyDescent="0.25">
      <c r="A15" s="64"/>
      <c r="B15" s="49" t="s">
        <v>78</v>
      </c>
      <c r="C15" s="79" t="s">
        <v>72</v>
      </c>
      <c r="D15" s="80"/>
      <c r="E15" s="63">
        <v>44926</v>
      </c>
      <c r="F15" s="51">
        <v>107.16</v>
      </c>
      <c r="G15" s="68">
        <v>20.76</v>
      </c>
      <c r="H15" s="51">
        <v>127.92</v>
      </c>
      <c r="I15" s="49" t="s">
        <v>73</v>
      </c>
      <c r="J15" s="49">
        <v>55</v>
      </c>
      <c r="K15" s="49" t="s">
        <v>80</v>
      </c>
      <c r="L15" s="55" t="s">
        <v>81</v>
      </c>
      <c r="M15" s="55">
        <v>2071</v>
      </c>
      <c r="N15" s="56" t="s">
        <v>60</v>
      </c>
      <c r="O15" s="75"/>
      <c r="P15" s="47">
        <f t="shared" si="0"/>
        <v>0</v>
      </c>
      <c r="Q15" s="12" t="str">
        <f t="shared" ref="Q15:Q23" si="1">IF( P15=0," ", IF(100-((M15/P15)*100)&gt;20,"viac ako 20%",0))</f>
        <v xml:space="preserve"> </v>
      </c>
      <c r="R15" s="60"/>
    </row>
    <row r="16" spans="1:18" x14ac:dyDescent="0.25">
      <c r="A16" s="64"/>
      <c r="B16" s="49" t="s">
        <v>131</v>
      </c>
      <c r="C16" s="79" t="s">
        <v>70</v>
      </c>
      <c r="D16" s="80"/>
      <c r="E16" s="63">
        <v>44926</v>
      </c>
      <c r="F16" s="51">
        <v>140.65</v>
      </c>
      <c r="G16" s="68">
        <v>261.52</v>
      </c>
      <c r="H16" s="51">
        <v>402.17</v>
      </c>
      <c r="I16" s="49" t="s">
        <v>84</v>
      </c>
      <c r="J16" s="49">
        <v>50</v>
      </c>
      <c r="K16" s="49">
        <v>0.74</v>
      </c>
      <c r="L16" s="55" t="s">
        <v>82</v>
      </c>
      <c r="M16" s="55">
        <v>13194</v>
      </c>
      <c r="N16" s="56" t="s">
        <v>60</v>
      </c>
      <c r="O16" s="75"/>
      <c r="P16" s="47">
        <f t="shared" si="0"/>
        <v>0</v>
      </c>
      <c r="Q16" s="12"/>
      <c r="R16" s="60"/>
    </row>
    <row r="17" spans="1:18" x14ac:dyDescent="0.25">
      <c r="A17" s="64"/>
      <c r="B17" s="49" t="s">
        <v>83</v>
      </c>
      <c r="C17" s="79" t="s">
        <v>70</v>
      </c>
      <c r="D17" s="80"/>
      <c r="E17" s="63">
        <v>44926</v>
      </c>
      <c r="F17" s="51">
        <v>90.8</v>
      </c>
      <c r="G17" s="68">
        <v>8.3000000000000007</v>
      </c>
      <c r="H17" s="51">
        <v>99.1</v>
      </c>
      <c r="I17" s="49" t="s">
        <v>84</v>
      </c>
      <c r="J17" s="49">
        <v>45</v>
      </c>
      <c r="K17" s="49">
        <v>0.84</v>
      </c>
      <c r="L17" s="55" t="s">
        <v>85</v>
      </c>
      <c r="M17" s="55">
        <v>3292</v>
      </c>
      <c r="N17" s="56" t="s">
        <v>60</v>
      </c>
      <c r="O17" s="75"/>
      <c r="P17" s="47">
        <f t="shared" si="0"/>
        <v>0</v>
      </c>
      <c r="Q17" s="12"/>
      <c r="R17" s="60"/>
    </row>
    <row r="18" spans="1:18" x14ac:dyDescent="0.25">
      <c r="A18" s="64"/>
      <c r="B18" s="49" t="s">
        <v>129</v>
      </c>
      <c r="C18" s="79" t="s">
        <v>70</v>
      </c>
      <c r="D18" s="80"/>
      <c r="E18" s="63">
        <v>44926</v>
      </c>
      <c r="F18" s="51">
        <v>644.35</v>
      </c>
      <c r="G18" s="68">
        <v>268.38</v>
      </c>
      <c r="H18" s="51">
        <v>912.73</v>
      </c>
      <c r="I18" s="49" t="s">
        <v>84</v>
      </c>
      <c r="J18" s="49">
        <v>50</v>
      </c>
      <c r="K18" s="49">
        <v>0.6</v>
      </c>
      <c r="L18" s="55" t="s">
        <v>86</v>
      </c>
      <c r="M18" s="55">
        <v>29739</v>
      </c>
      <c r="N18" s="56" t="s">
        <v>60</v>
      </c>
      <c r="O18" s="75"/>
      <c r="P18" s="47">
        <f t="shared" si="0"/>
        <v>0</v>
      </c>
      <c r="Q18" s="12"/>
      <c r="R18" s="60"/>
    </row>
    <row r="19" spans="1:18" x14ac:dyDescent="0.25">
      <c r="A19" s="64" t="s">
        <v>87</v>
      </c>
      <c r="B19" s="49" t="s">
        <v>121</v>
      </c>
      <c r="C19" s="79" t="s">
        <v>136</v>
      </c>
      <c r="D19" s="80"/>
      <c r="E19" s="63">
        <v>44926</v>
      </c>
      <c r="F19" s="51">
        <v>108.92</v>
      </c>
      <c r="G19" s="68"/>
      <c r="H19" s="51">
        <v>108.92</v>
      </c>
      <c r="I19" s="49" t="s">
        <v>73</v>
      </c>
      <c r="J19" s="49">
        <v>60</v>
      </c>
      <c r="K19" s="49" t="s">
        <v>89</v>
      </c>
      <c r="L19" s="55" t="s">
        <v>90</v>
      </c>
      <c r="M19" s="55">
        <v>2016</v>
      </c>
      <c r="N19" s="56" t="s">
        <v>60</v>
      </c>
      <c r="O19" s="75"/>
      <c r="P19" s="47">
        <f t="shared" si="0"/>
        <v>0</v>
      </c>
      <c r="Q19" s="12"/>
      <c r="R19" s="60"/>
    </row>
    <row r="20" spans="1:18" x14ac:dyDescent="0.25">
      <c r="A20" s="65"/>
      <c r="B20" s="48" t="s">
        <v>122</v>
      </c>
      <c r="C20" s="79" t="s">
        <v>136</v>
      </c>
      <c r="D20" s="80"/>
      <c r="E20" s="63">
        <v>44926</v>
      </c>
      <c r="F20" s="50">
        <v>132.37</v>
      </c>
      <c r="G20" s="50"/>
      <c r="H20" s="50">
        <v>132.37</v>
      </c>
      <c r="I20" s="49" t="s">
        <v>84</v>
      </c>
      <c r="J20" s="49">
        <v>60</v>
      </c>
      <c r="K20" s="52" t="s">
        <v>91</v>
      </c>
      <c r="L20" s="55" t="s">
        <v>92</v>
      </c>
      <c r="M20" s="55">
        <v>2569</v>
      </c>
      <c r="N20" s="56" t="s">
        <v>60</v>
      </c>
      <c r="O20" s="75"/>
      <c r="P20" s="47">
        <f t="shared" si="0"/>
        <v>0</v>
      </c>
      <c r="Q20" s="12" t="str">
        <f t="shared" si="1"/>
        <v xml:space="preserve"> </v>
      </c>
      <c r="R20" s="60"/>
    </row>
    <row r="21" spans="1:18" x14ac:dyDescent="0.25">
      <c r="A21" s="65"/>
      <c r="B21" s="49" t="s">
        <v>123</v>
      </c>
      <c r="C21" s="79" t="s">
        <v>71</v>
      </c>
      <c r="D21" s="80"/>
      <c r="E21" s="63">
        <v>44926</v>
      </c>
      <c r="F21" s="50">
        <v>40</v>
      </c>
      <c r="G21" s="50"/>
      <c r="H21" s="51">
        <v>40</v>
      </c>
      <c r="I21" s="49" t="s">
        <v>93</v>
      </c>
      <c r="J21" s="49">
        <v>25</v>
      </c>
      <c r="K21" s="52">
        <v>0.53</v>
      </c>
      <c r="L21" s="55" t="s">
        <v>94</v>
      </c>
      <c r="M21" s="55">
        <v>582</v>
      </c>
      <c r="N21" s="56" t="s">
        <v>60</v>
      </c>
      <c r="O21" s="75"/>
      <c r="P21" s="47">
        <f t="shared" si="0"/>
        <v>0</v>
      </c>
      <c r="Q21" s="12"/>
      <c r="R21" s="60"/>
    </row>
    <row r="22" spans="1:18" x14ac:dyDescent="0.25">
      <c r="A22" s="73"/>
      <c r="B22" s="48" t="s">
        <v>130</v>
      </c>
      <c r="C22" s="79" t="s">
        <v>71</v>
      </c>
      <c r="D22" s="80"/>
      <c r="E22" s="63">
        <v>44926</v>
      </c>
      <c r="F22" s="50">
        <v>110</v>
      </c>
      <c r="G22" s="50">
        <v>200</v>
      </c>
      <c r="H22" s="50">
        <v>310</v>
      </c>
      <c r="I22" s="49" t="s">
        <v>93</v>
      </c>
      <c r="J22" s="49">
        <v>60</v>
      </c>
      <c r="K22" s="48">
        <v>0.42</v>
      </c>
      <c r="L22" s="66" t="s">
        <v>95</v>
      </c>
      <c r="M22" s="66">
        <v>8995</v>
      </c>
      <c r="N22" s="56" t="s">
        <v>60</v>
      </c>
      <c r="O22" s="75"/>
      <c r="P22" s="47">
        <f t="shared" si="0"/>
        <v>0</v>
      </c>
      <c r="Q22" s="12" t="str">
        <f t="shared" si="1"/>
        <v xml:space="preserve"> </v>
      </c>
      <c r="R22" s="60"/>
    </row>
    <row r="23" spans="1:18" x14ac:dyDescent="0.25">
      <c r="A23" s="73"/>
      <c r="B23" s="49" t="s">
        <v>124</v>
      </c>
      <c r="C23" s="79" t="s">
        <v>79</v>
      </c>
      <c r="D23" s="80"/>
      <c r="E23" s="63">
        <v>44926</v>
      </c>
      <c r="F23" s="50">
        <v>115</v>
      </c>
      <c r="G23" s="67">
        <v>93</v>
      </c>
      <c r="H23" s="51">
        <v>208</v>
      </c>
      <c r="I23" s="49" t="s">
        <v>93</v>
      </c>
      <c r="J23" s="49">
        <v>70</v>
      </c>
      <c r="K23" s="49">
        <v>0.16</v>
      </c>
      <c r="L23" s="55" t="s">
        <v>96</v>
      </c>
      <c r="M23" s="55">
        <v>7509</v>
      </c>
      <c r="N23" s="56" t="s">
        <v>60</v>
      </c>
      <c r="O23" s="75"/>
      <c r="P23" s="47">
        <f t="shared" si="0"/>
        <v>0</v>
      </c>
      <c r="Q23" s="12" t="str">
        <f t="shared" si="1"/>
        <v xml:space="preserve"> </v>
      </c>
      <c r="R23" s="60"/>
    </row>
    <row r="24" spans="1:18" x14ac:dyDescent="0.25">
      <c r="A24" s="73"/>
      <c r="B24" s="49" t="s">
        <v>97</v>
      </c>
      <c r="C24" s="79" t="s">
        <v>72</v>
      </c>
      <c r="D24" s="80"/>
      <c r="E24" s="63">
        <v>44926</v>
      </c>
      <c r="F24" s="51">
        <v>36.32</v>
      </c>
      <c r="G24" s="68"/>
      <c r="H24" s="51">
        <v>36.32</v>
      </c>
      <c r="I24" s="49" t="s">
        <v>84</v>
      </c>
      <c r="J24" s="49">
        <v>40</v>
      </c>
      <c r="K24" s="49" t="s">
        <v>98</v>
      </c>
      <c r="L24" s="55" t="s">
        <v>94</v>
      </c>
      <c r="M24" s="55">
        <v>510</v>
      </c>
      <c r="N24" s="56" t="s">
        <v>60</v>
      </c>
      <c r="O24" s="75"/>
      <c r="P24" s="47">
        <f t="shared" si="0"/>
        <v>0</v>
      </c>
      <c r="Q24" s="12"/>
      <c r="R24" s="60"/>
    </row>
    <row r="25" spans="1:18" x14ac:dyDescent="0.25">
      <c r="A25" s="74"/>
      <c r="B25" s="49" t="s">
        <v>154</v>
      </c>
      <c r="C25" s="79" t="s">
        <v>99</v>
      </c>
      <c r="D25" s="80"/>
      <c r="E25" s="63">
        <v>44926</v>
      </c>
      <c r="F25" s="51">
        <v>39.840000000000003</v>
      </c>
      <c r="G25" s="68"/>
      <c r="H25" s="51">
        <v>39.840000000000003</v>
      </c>
      <c r="I25" s="49" t="s">
        <v>84</v>
      </c>
      <c r="J25" s="49">
        <v>60</v>
      </c>
      <c r="K25" s="49">
        <v>0.69</v>
      </c>
      <c r="L25" s="55" t="s">
        <v>100</v>
      </c>
      <c r="M25" s="55">
        <v>671</v>
      </c>
      <c r="N25" s="56" t="s">
        <v>60</v>
      </c>
      <c r="O25" s="75"/>
      <c r="P25" s="47">
        <f t="shared" si="0"/>
        <v>0</v>
      </c>
      <c r="Q25" s="12"/>
      <c r="R25" s="60"/>
    </row>
    <row r="26" spans="1:18" x14ac:dyDescent="0.25">
      <c r="A26" s="73"/>
      <c r="B26" s="49" t="s">
        <v>125</v>
      </c>
      <c r="C26" s="79" t="s">
        <v>70</v>
      </c>
      <c r="D26" s="80"/>
      <c r="E26" s="63">
        <v>44926</v>
      </c>
      <c r="F26" s="51">
        <v>264.76</v>
      </c>
      <c r="G26" s="68">
        <v>346.7</v>
      </c>
      <c r="H26" s="51">
        <v>611.46</v>
      </c>
      <c r="I26" s="49" t="s">
        <v>84</v>
      </c>
      <c r="J26" s="49">
        <v>75</v>
      </c>
      <c r="K26" s="49">
        <v>0.67</v>
      </c>
      <c r="L26" s="55" t="s">
        <v>101</v>
      </c>
      <c r="M26" s="55">
        <v>22587</v>
      </c>
      <c r="N26" s="56" t="s">
        <v>60</v>
      </c>
      <c r="O26" s="75"/>
      <c r="P26" s="47">
        <f t="shared" si="0"/>
        <v>0</v>
      </c>
      <c r="Q26" s="12"/>
      <c r="R26" s="60"/>
    </row>
    <row r="27" spans="1:18" x14ac:dyDescent="0.25">
      <c r="A27" s="69"/>
      <c r="B27" s="49" t="s">
        <v>126</v>
      </c>
      <c r="C27" s="79" t="s">
        <v>79</v>
      </c>
      <c r="D27" s="80"/>
      <c r="E27" s="63">
        <v>44926</v>
      </c>
      <c r="F27" s="51">
        <v>140</v>
      </c>
      <c r="G27" s="68">
        <v>130</v>
      </c>
      <c r="H27" s="51">
        <v>270</v>
      </c>
      <c r="I27" s="49" t="s">
        <v>93</v>
      </c>
      <c r="J27" s="49">
        <v>60</v>
      </c>
      <c r="K27" s="49">
        <v>0.14000000000000001</v>
      </c>
      <c r="L27" s="55" t="s">
        <v>102</v>
      </c>
      <c r="M27" s="55">
        <v>7473</v>
      </c>
      <c r="N27" s="56" t="s">
        <v>60</v>
      </c>
      <c r="O27" s="75"/>
      <c r="P27" s="47">
        <f t="shared" si="0"/>
        <v>0</v>
      </c>
      <c r="Q27" s="12"/>
      <c r="R27" s="60"/>
    </row>
    <row r="28" spans="1:18" x14ac:dyDescent="0.25">
      <c r="A28" s="69"/>
      <c r="B28" s="49" t="s">
        <v>127</v>
      </c>
      <c r="C28" s="79" t="s">
        <v>70</v>
      </c>
      <c r="D28" s="80"/>
      <c r="E28" s="63">
        <v>44926</v>
      </c>
      <c r="F28" s="51">
        <v>133.16999999999999</v>
      </c>
      <c r="G28" s="68">
        <v>136.38999999999999</v>
      </c>
      <c r="H28" s="51">
        <v>269.56</v>
      </c>
      <c r="I28" s="49" t="s">
        <v>84</v>
      </c>
      <c r="J28" s="49">
        <v>70</v>
      </c>
      <c r="K28" s="52">
        <v>0.6</v>
      </c>
      <c r="L28" s="55" t="s">
        <v>103</v>
      </c>
      <c r="M28" s="55">
        <v>9945</v>
      </c>
      <c r="N28" s="56" t="s">
        <v>60</v>
      </c>
      <c r="O28" s="75"/>
      <c r="P28" s="47">
        <f t="shared" si="0"/>
        <v>0</v>
      </c>
      <c r="Q28" s="12"/>
      <c r="R28" s="60"/>
    </row>
    <row r="29" spans="1:18" x14ac:dyDescent="0.25">
      <c r="A29" s="69"/>
      <c r="B29" s="49" t="s">
        <v>128</v>
      </c>
      <c r="C29" s="79" t="s">
        <v>71</v>
      </c>
      <c r="D29" s="80"/>
      <c r="E29" s="63">
        <v>44926</v>
      </c>
      <c r="F29" s="51">
        <v>165.48</v>
      </c>
      <c r="G29" s="68">
        <v>178.07</v>
      </c>
      <c r="H29" s="51">
        <v>343.55</v>
      </c>
      <c r="I29" s="49" t="s">
        <v>84</v>
      </c>
      <c r="J29" s="49">
        <v>70</v>
      </c>
      <c r="K29" s="49">
        <v>0.61</v>
      </c>
      <c r="L29" s="55" t="s">
        <v>104</v>
      </c>
      <c r="M29" s="55">
        <v>7670</v>
      </c>
      <c r="N29" s="56" t="s">
        <v>60</v>
      </c>
      <c r="O29" s="75"/>
      <c r="P29" s="47">
        <f t="shared" si="0"/>
        <v>0</v>
      </c>
      <c r="Q29" s="12"/>
      <c r="R29" s="60"/>
    </row>
    <row r="30" spans="1:18" x14ac:dyDescent="0.25">
      <c r="A30" s="69" t="s">
        <v>132</v>
      </c>
      <c r="B30" s="49" t="s">
        <v>137</v>
      </c>
      <c r="C30" s="79" t="s">
        <v>99</v>
      </c>
      <c r="D30" s="80"/>
      <c r="E30" s="63">
        <v>44651</v>
      </c>
      <c r="F30" s="51">
        <v>40</v>
      </c>
      <c r="G30" s="68"/>
      <c r="H30" s="51">
        <v>40</v>
      </c>
      <c r="I30" s="49" t="s">
        <v>138</v>
      </c>
      <c r="J30" s="49">
        <v>60</v>
      </c>
      <c r="K30" s="49">
        <v>1.1399999999999999</v>
      </c>
      <c r="L30" s="55" t="s">
        <v>139</v>
      </c>
      <c r="M30" s="55">
        <v>612</v>
      </c>
      <c r="N30" s="56" t="s">
        <v>60</v>
      </c>
      <c r="O30" s="75"/>
      <c r="P30" s="47">
        <f t="shared" si="0"/>
        <v>0</v>
      </c>
      <c r="Q30" s="12"/>
      <c r="R30" s="60"/>
    </row>
    <row r="31" spans="1:18" x14ac:dyDescent="0.25">
      <c r="A31" s="69"/>
      <c r="B31" s="49" t="s">
        <v>152</v>
      </c>
      <c r="C31" s="79" t="s">
        <v>99</v>
      </c>
      <c r="D31" s="80"/>
      <c r="E31" s="63">
        <v>44651</v>
      </c>
      <c r="F31" s="51">
        <v>15</v>
      </c>
      <c r="G31" s="68"/>
      <c r="H31" s="51">
        <v>15</v>
      </c>
      <c r="I31" s="49" t="s">
        <v>138</v>
      </c>
      <c r="J31" s="49">
        <v>60</v>
      </c>
      <c r="K31" s="49">
        <v>0.24</v>
      </c>
      <c r="L31" s="55" t="s">
        <v>139</v>
      </c>
      <c r="M31" s="55">
        <v>376</v>
      </c>
      <c r="N31" s="56" t="s">
        <v>60</v>
      </c>
      <c r="O31" s="75"/>
      <c r="P31" s="47">
        <f t="shared" si="0"/>
        <v>0</v>
      </c>
      <c r="Q31" s="12"/>
      <c r="R31" s="60"/>
    </row>
    <row r="32" spans="1:18" x14ac:dyDescent="0.25">
      <c r="A32" s="69" t="s">
        <v>105</v>
      </c>
      <c r="B32" s="49" t="s">
        <v>106</v>
      </c>
      <c r="C32" s="79" t="s">
        <v>71</v>
      </c>
      <c r="D32" s="80"/>
      <c r="E32" s="63">
        <v>44926</v>
      </c>
      <c r="F32" s="51">
        <v>767.81</v>
      </c>
      <c r="G32" s="68">
        <v>71.8</v>
      </c>
      <c r="H32" s="51">
        <v>839.61</v>
      </c>
      <c r="I32" s="49" t="s">
        <v>73</v>
      </c>
      <c r="J32" s="49">
        <v>60</v>
      </c>
      <c r="K32" s="52">
        <v>0.5</v>
      </c>
      <c r="L32" s="55" t="s">
        <v>107</v>
      </c>
      <c r="M32" s="55">
        <v>22947</v>
      </c>
      <c r="N32" s="56" t="s">
        <v>60</v>
      </c>
      <c r="O32" s="75"/>
      <c r="P32" s="47">
        <f t="shared" si="0"/>
        <v>0</v>
      </c>
      <c r="Q32" s="12"/>
      <c r="R32" s="60"/>
    </row>
    <row r="33" spans="1:18" x14ac:dyDescent="0.25">
      <c r="A33" s="69"/>
      <c r="B33" s="49" t="s">
        <v>108</v>
      </c>
      <c r="C33" s="79" t="s">
        <v>71</v>
      </c>
      <c r="D33" s="80"/>
      <c r="E33" s="63">
        <v>44926</v>
      </c>
      <c r="F33" s="51">
        <v>490.84</v>
      </c>
      <c r="G33" s="68">
        <v>32.79</v>
      </c>
      <c r="H33" s="51">
        <v>523.63</v>
      </c>
      <c r="I33" s="49" t="s">
        <v>73</v>
      </c>
      <c r="J33" s="49">
        <v>65</v>
      </c>
      <c r="K33" s="49">
        <v>1.1599999999999999</v>
      </c>
      <c r="L33" s="55" t="s">
        <v>109</v>
      </c>
      <c r="M33" s="55">
        <v>10227</v>
      </c>
      <c r="N33" s="56" t="s">
        <v>60</v>
      </c>
      <c r="O33" s="75"/>
      <c r="P33" s="47">
        <f t="shared" si="0"/>
        <v>0</v>
      </c>
      <c r="Q33" s="12"/>
      <c r="R33" s="60"/>
    </row>
    <row r="34" spans="1:18" x14ac:dyDescent="0.25">
      <c r="A34" s="69"/>
      <c r="B34" s="49" t="s">
        <v>110</v>
      </c>
      <c r="C34" s="79" t="s">
        <v>71</v>
      </c>
      <c r="D34" s="80"/>
      <c r="E34" s="63">
        <v>44926</v>
      </c>
      <c r="F34" s="51">
        <v>85.19</v>
      </c>
      <c r="G34" s="68">
        <v>7.75</v>
      </c>
      <c r="H34" s="51">
        <v>92.94</v>
      </c>
      <c r="I34" s="49" t="s">
        <v>73</v>
      </c>
      <c r="J34" s="49">
        <v>65</v>
      </c>
      <c r="K34" s="49">
        <v>1.04</v>
      </c>
      <c r="L34" s="55" t="s">
        <v>111</v>
      </c>
      <c r="M34" s="55">
        <v>1555</v>
      </c>
      <c r="N34" s="56" t="s">
        <v>60</v>
      </c>
      <c r="O34" s="75"/>
      <c r="P34" s="47">
        <f t="shared" si="0"/>
        <v>0</v>
      </c>
      <c r="Q34" s="12"/>
      <c r="R34" s="60"/>
    </row>
    <row r="35" spans="1:18" x14ac:dyDescent="0.25">
      <c r="A35" s="69"/>
      <c r="B35" s="49" t="s">
        <v>112</v>
      </c>
      <c r="C35" s="79" t="s">
        <v>71</v>
      </c>
      <c r="D35" s="80"/>
      <c r="E35" s="63">
        <v>44926</v>
      </c>
      <c r="F35" s="51">
        <v>87.88</v>
      </c>
      <c r="G35" s="68">
        <v>1.36</v>
      </c>
      <c r="H35" s="51">
        <v>89.24</v>
      </c>
      <c r="I35" s="49" t="s">
        <v>73</v>
      </c>
      <c r="J35" s="49">
        <v>60</v>
      </c>
      <c r="K35" s="49">
        <v>1.06</v>
      </c>
      <c r="L35" s="55" t="s">
        <v>113</v>
      </c>
      <c r="M35" s="55">
        <v>1461</v>
      </c>
      <c r="N35" s="56" t="s">
        <v>60</v>
      </c>
      <c r="O35" s="75"/>
      <c r="P35" s="47">
        <f t="shared" si="0"/>
        <v>0</v>
      </c>
      <c r="Q35" s="12"/>
      <c r="R35" s="60"/>
    </row>
    <row r="36" spans="1:18" x14ac:dyDescent="0.25">
      <c r="A36" s="69"/>
      <c r="B36" s="49" t="s">
        <v>114</v>
      </c>
      <c r="C36" s="79" t="s">
        <v>71</v>
      </c>
      <c r="D36" s="80"/>
      <c r="E36" s="63">
        <v>44926</v>
      </c>
      <c r="F36" s="51">
        <v>247.46</v>
      </c>
      <c r="G36" s="68">
        <v>2.89</v>
      </c>
      <c r="H36" s="51">
        <v>250.35</v>
      </c>
      <c r="I36" s="49" t="s">
        <v>73</v>
      </c>
      <c r="J36" s="49">
        <v>60</v>
      </c>
      <c r="K36" s="49">
        <v>1.33</v>
      </c>
      <c r="L36" s="55" t="s">
        <v>115</v>
      </c>
      <c r="M36" s="55">
        <v>3863</v>
      </c>
      <c r="N36" s="56" t="s">
        <v>60</v>
      </c>
      <c r="O36" s="75"/>
      <c r="P36" s="47">
        <f t="shared" si="0"/>
        <v>0</v>
      </c>
      <c r="Q36" s="12"/>
      <c r="R36" s="60"/>
    </row>
    <row r="37" spans="1:18" x14ac:dyDescent="0.25">
      <c r="A37" s="69"/>
      <c r="B37" s="49" t="s">
        <v>116</v>
      </c>
      <c r="C37" s="79" t="s">
        <v>136</v>
      </c>
      <c r="D37" s="80"/>
      <c r="E37" s="63">
        <v>44926</v>
      </c>
      <c r="F37" s="51">
        <v>163.26</v>
      </c>
      <c r="G37" s="68">
        <v>41.34</v>
      </c>
      <c r="H37" s="51">
        <v>204.6</v>
      </c>
      <c r="I37" s="49" t="s">
        <v>73</v>
      </c>
      <c r="J37" s="49">
        <v>70</v>
      </c>
      <c r="K37" s="49" t="s">
        <v>117</v>
      </c>
      <c r="L37" s="55" t="s">
        <v>118</v>
      </c>
      <c r="M37" s="55">
        <v>4133</v>
      </c>
      <c r="N37" s="56" t="s">
        <v>60</v>
      </c>
      <c r="O37" s="75"/>
      <c r="P37" s="47">
        <f t="shared" si="0"/>
        <v>0</v>
      </c>
      <c r="Q37" s="12"/>
      <c r="R37" s="60"/>
    </row>
    <row r="38" spans="1:18" x14ac:dyDescent="0.25">
      <c r="A38" s="69"/>
      <c r="B38" s="49" t="s">
        <v>119</v>
      </c>
      <c r="C38" s="79" t="s">
        <v>140</v>
      </c>
      <c r="D38" s="80"/>
      <c r="E38" s="63">
        <v>44926</v>
      </c>
      <c r="F38" s="51">
        <v>213.45</v>
      </c>
      <c r="G38" s="68">
        <v>93.93</v>
      </c>
      <c r="H38" s="51">
        <v>307.38</v>
      </c>
      <c r="I38" s="49" t="s">
        <v>84</v>
      </c>
      <c r="J38" s="49">
        <v>70</v>
      </c>
      <c r="K38" s="49">
        <v>0.34</v>
      </c>
      <c r="L38" s="55" t="s">
        <v>120</v>
      </c>
      <c r="M38" s="55">
        <v>8334</v>
      </c>
      <c r="N38" s="56" t="s">
        <v>60</v>
      </c>
      <c r="O38" s="75"/>
      <c r="P38" s="47">
        <f t="shared" si="0"/>
        <v>0</v>
      </c>
      <c r="Q38" s="12"/>
      <c r="R38" s="60"/>
    </row>
    <row r="39" spans="1:18" x14ac:dyDescent="0.25">
      <c r="A39" s="69" t="s">
        <v>133</v>
      </c>
      <c r="B39" s="49" t="s">
        <v>142</v>
      </c>
      <c r="C39" s="79" t="s">
        <v>143</v>
      </c>
      <c r="D39" s="80"/>
      <c r="E39" s="63">
        <v>44651</v>
      </c>
      <c r="F39" s="51">
        <v>30</v>
      </c>
      <c r="G39" s="68"/>
      <c r="H39" s="51">
        <v>30</v>
      </c>
      <c r="I39" s="49" t="s">
        <v>141</v>
      </c>
      <c r="J39" s="49">
        <v>50</v>
      </c>
      <c r="K39" s="49">
        <v>0.22</v>
      </c>
      <c r="L39" s="55" t="s">
        <v>144</v>
      </c>
      <c r="M39" s="55">
        <v>777</v>
      </c>
      <c r="N39" s="56" t="s">
        <v>60</v>
      </c>
      <c r="O39" s="75"/>
      <c r="P39" s="72">
        <f t="shared" si="0"/>
        <v>0</v>
      </c>
      <c r="Q39" s="12"/>
      <c r="R39" s="60"/>
    </row>
    <row r="40" spans="1:18" x14ac:dyDescent="0.25">
      <c r="A40" s="69"/>
      <c r="B40" s="49" t="s">
        <v>145</v>
      </c>
      <c r="C40" s="79" t="s">
        <v>99</v>
      </c>
      <c r="D40" s="80"/>
      <c r="E40" s="63">
        <v>44651</v>
      </c>
      <c r="F40" s="51">
        <v>50</v>
      </c>
      <c r="G40" s="68"/>
      <c r="H40" s="51">
        <v>50</v>
      </c>
      <c r="I40" s="49" t="s">
        <v>141</v>
      </c>
      <c r="J40" s="49">
        <v>60</v>
      </c>
      <c r="K40" s="49">
        <v>1.68</v>
      </c>
      <c r="L40" s="55" t="s">
        <v>147</v>
      </c>
      <c r="M40" s="55">
        <v>727</v>
      </c>
      <c r="N40" s="56" t="s">
        <v>60</v>
      </c>
      <c r="O40" s="75"/>
      <c r="P40" s="72">
        <f t="shared" si="0"/>
        <v>0</v>
      </c>
      <c r="Q40" s="12"/>
      <c r="R40" s="60"/>
    </row>
    <row r="41" spans="1:18" x14ac:dyDescent="0.25">
      <c r="A41" s="69"/>
      <c r="B41" s="49" t="s">
        <v>146</v>
      </c>
      <c r="C41" s="79" t="s">
        <v>72</v>
      </c>
      <c r="D41" s="80"/>
      <c r="E41" s="63">
        <v>44651</v>
      </c>
      <c r="F41" s="51">
        <v>30</v>
      </c>
      <c r="G41" s="68"/>
      <c r="H41" s="51">
        <v>30</v>
      </c>
      <c r="I41" s="49" t="s">
        <v>141</v>
      </c>
      <c r="J41" s="49">
        <v>60</v>
      </c>
      <c r="K41" s="49" t="s">
        <v>148</v>
      </c>
      <c r="L41" s="55" t="s">
        <v>149</v>
      </c>
      <c r="M41" s="55">
        <v>542</v>
      </c>
      <c r="N41" s="56" t="s">
        <v>60</v>
      </c>
      <c r="O41" s="75"/>
      <c r="P41" s="47">
        <f t="shared" si="0"/>
        <v>0</v>
      </c>
      <c r="Q41" s="12"/>
      <c r="R41" s="60"/>
    </row>
    <row r="42" spans="1:18" ht="15.75" thickBot="1" x14ac:dyDescent="0.3">
      <c r="A42" s="69"/>
      <c r="B42" s="49" t="s">
        <v>150</v>
      </c>
      <c r="C42" s="70" t="s">
        <v>99</v>
      </c>
      <c r="D42" s="71"/>
      <c r="E42" s="63">
        <v>44651</v>
      </c>
      <c r="F42" s="51">
        <v>30</v>
      </c>
      <c r="G42" s="68"/>
      <c r="H42" s="51">
        <v>30</v>
      </c>
      <c r="I42" s="49" t="s">
        <v>138</v>
      </c>
      <c r="J42" s="49">
        <v>50</v>
      </c>
      <c r="K42" s="52">
        <v>1.6</v>
      </c>
      <c r="L42" s="55" t="s">
        <v>151</v>
      </c>
      <c r="M42" s="55">
        <v>420</v>
      </c>
      <c r="N42" s="56" t="s">
        <v>60</v>
      </c>
      <c r="O42" s="76"/>
      <c r="P42" s="72">
        <f t="shared" si="0"/>
        <v>0</v>
      </c>
      <c r="Q42" s="12"/>
      <c r="R42" s="60"/>
    </row>
    <row r="43" spans="1:18" ht="15.75" thickBot="1" x14ac:dyDescent="0.3">
      <c r="A43" s="26"/>
      <c r="B43" s="27"/>
      <c r="C43" s="28"/>
      <c r="D43" s="29"/>
      <c r="E43" s="29"/>
      <c r="F43" s="30"/>
      <c r="G43" s="30"/>
      <c r="H43" s="53">
        <f>SUM(H13:H42)</f>
        <v>6555.9500000000007</v>
      </c>
      <c r="I43" s="31"/>
      <c r="J43" s="27"/>
      <c r="K43" s="27"/>
      <c r="L43" s="28"/>
      <c r="M43" s="32"/>
      <c r="N43" s="33"/>
      <c r="O43" s="36"/>
      <c r="P43" s="37"/>
      <c r="Q43" s="12"/>
    </row>
    <row r="44" spans="1:18" ht="24.75" thickBot="1" x14ac:dyDescent="0.3">
      <c r="A44" s="45"/>
      <c r="B44" s="34"/>
      <c r="C44" s="34"/>
      <c r="D44" s="34"/>
      <c r="E44" s="34"/>
      <c r="F44" s="34"/>
      <c r="G44" s="34"/>
      <c r="H44" s="34"/>
      <c r="I44" s="34"/>
      <c r="J44" s="34"/>
      <c r="K44" s="81" t="s">
        <v>13</v>
      </c>
      <c r="L44" s="81"/>
      <c r="M44" s="37">
        <f>SUM(M13:M42)</f>
        <v>178149</v>
      </c>
      <c r="N44" s="35"/>
      <c r="O44" s="78" t="s">
        <v>158</v>
      </c>
      <c r="P44" s="77">
        <f>SUM(P13:P42)</f>
        <v>0</v>
      </c>
      <c r="Q44" s="12" t="str">
        <f>IF(P44&gt;M44,"prekročená cena","nižšia ako stanovená")</f>
        <v>nižšia ako stanovená</v>
      </c>
    </row>
    <row r="45" spans="1:18" ht="15.75" thickBot="1" x14ac:dyDescent="0.3">
      <c r="A45" s="82" t="s">
        <v>14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32">
        <f>P46-P44</f>
        <v>0</v>
      </c>
    </row>
    <row r="46" spans="1:18" ht="15.75" thickBot="1" x14ac:dyDescent="0.3">
      <c r="A46" s="82" t="s">
        <v>15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4"/>
      <c r="P46" s="32">
        <f>IF("nie"=MID(I54,1,3),P44,(P44*1.2))</f>
        <v>0</v>
      </c>
    </row>
    <row r="47" spans="1:18" x14ac:dyDescent="0.25">
      <c r="A47" s="92" t="s">
        <v>16</v>
      </c>
      <c r="B47" s="92"/>
      <c r="C47" s="92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8" x14ac:dyDescent="0.25">
      <c r="A48" s="85" t="s">
        <v>64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1:16" ht="25.5" customHeight="1" x14ac:dyDescent="0.25">
      <c r="A49" s="39" t="s">
        <v>56</v>
      </c>
      <c r="B49" s="39"/>
      <c r="C49" s="39"/>
      <c r="D49" s="39"/>
      <c r="E49" s="61"/>
      <c r="F49" s="39"/>
      <c r="G49" s="39"/>
      <c r="H49" s="40" t="s">
        <v>54</v>
      </c>
      <c r="I49" s="39"/>
      <c r="J49" s="39"/>
      <c r="K49" s="41"/>
      <c r="L49" s="41"/>
      <c r="M49" s="41"/>
      <c r="N49" s="41"/>
      <c r="O49" s="41"/>
      <c r="P49" s="41"/>
    </row>
    <row r="50" spans="1:16" ht="15" customHeight="1" x14ac:dyDescent="0.25">
      <c r="A50" s="94" t="s">
        <v>65</v>
      </c>
      <c r="B50" s="95"/>
      <c r="C50" s="95"/>
      <c r="D50" s="95"/>
      <c r="E50" s="95"/>
      <c r="F50" s="96"/>
      <c r="G50" s="93" t="s">
        <v>55</v>
      </c>
      <c r="H50" s="42" t="s">
        <v>17</v>
      </c>
      <c r="I50" s="86"/>
      <c r="J50" s="87"/>
      <c r="K50" s="87"/>
      <c r="L50" s="87"/>
      <c r="M50" s="87"/>
      <c r="N50" s="87"/>
      <c r="O50" s="87"/>
      <c r="P50" s="88"/>
    </row>
    <row r="51" spans="1:16" x14ac:dyDescent="0.25">
      <c r="A51" s="97"/>
      <c r="B51" s="98"/>
      <c r="C51" s="98"/>
      <c r="D51" s="98"/>
      <c r="E51" s="98"/>
      <c r="F51" s="99"/>
      <c r="G51" s="93"/>
      <c r="H51" s="42" t="s">
        <v>18</v>
      </c>
      <c r="I51" s="86"/>
      <c r="J51" s="87"/>
      <c r="K51" s="87"/>
      <c r="L51" s="87"/>
      <c r="M51" s="87"/>
      <c r="N51" s="87"/>
      <c r="O51" s="87"/>
      <c r="P51" s="88"/>
    </row>
    <row r="52" spans="1:16" ht="18" customHeight="1" x14ac:dyDescent="0.25">
      <c r="A52" s="97"/>
      <c r="B52" s="98"/>
      <c r="C52" s="98"/>
      <c r="D52" s="98"/>
      <c r="E52" s="98"/>
      <c r="F52" s="99"/>
      <c r="G52" s="93"/>
      <c r="H52" s="42" t="s">
        <v>19</v>
      </c>
      <c r="I52" s="86"/>
      <c r="J52" s="87"/>
      <c r="K52" s="87"/>
      <c r="L52" s="87"/>
      <c r="M52" s="87"/>
      <c r="N52" s="87"/>
      <c r="O52" s="87"/>
      <c r="P52" s="88"/>
    </row>
    <row r="53" spans="1:16" x14ac:dyDescent="0.25">
      <c r="A53" s="97"/>
      <c r="B53" s="98"/>
      <c r="C53" s="98"/>
      <c r="D53" s="98"/>
      <c r="E53" s="98"/>
      <c r="F53" s="99"/>
      <c r="G53" s="93"/>
      <c r="H53" s="42" t="s">
        <v>20</v>
      </c>
      <c r="I53" s="86"/>
      <c r="J53" s="87"/>
      <c r="K53" s="87"/>
      <c r="L53" s="87"/>
      <c r="M53" s="87"/>
      <c r="N53" s="87"/>
      <c r="O53" s="87"/>
      <c r="P53" s="88"/>
    </row>
    <row r="54" spans="1:16" x14ac:dyDescent="0.25">
      <c r="A54" s="97"/>
      <c r="B54" s="98"/>
      <c r="C54" s="98"/>
      <c r="D54" s="98"/>
      <c r="E54" s="98"/>
      <c r="F54" s="99"/>
      <c r="G54" s="93"/>
      <c r="H54" s="42" t="s">
        <v>21</v>
      </c>
      <c r="I54" s="86"/>
      <c r="J54" s="87"/>
      <c r="K54" s="87"/>
      <c r="L54" s="87"/>
      <c r="M54" s="87"/>
      <c r="N54" s="87"/>
      <c r="O54" s="87"/>
      <c r="P54" s="88"/>
    </row>
    <row r="55" spans="1:16" x14ac:dyDescent="0.25">
      <c r="A55" s="97"/>
      <c r="B55" s="98"/>
      <c r="C55" s="98"/>
      <c r="D55" s="98"/>
      <c r="E55" s="98"/>
      <c r="F55" s="99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x14ac:dyDescent="0.25">
      <c r="A56" s="97"/>
      <c r="B56" s="98"/>
      <c r="C56" s="98"/>
      <c r="D56" s="98"/>
      <c r="E56" s="98"/>
      <c r="F56" s="99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x14ac:dyDescent="0.25">
      <c r="A57" s="100"/>
      <c r="B57" s="101"/>
      <c r="C57" s="101"/>
      <c r="D57" s="101"/>
      <c r="E57" s="101"/>
      <c r="F57" s="102"/>
      <c r="G57" s="41"/>
      <c r="H57" s="24"/>
      <c r="I57" s="18"/>
      <c r="J57" s="24"/>
      <c r="K57" s="24" t="s">
        <v>22</v>
      </c>
      <c r="L57" s="24"/>
      <c r="M57" s="89"/>
      <c r="N57" s="90"/>
      <c r="O57" s="91"/>
      <c r="P57" s="24"/>
    </row>
    <row r="58" spans="1:16" x14ac:dyDescent="0.25">
      <c r="A58" s="41"/>
      <c r="B58" s="41"/>
      <c r="C58" s="41"/>
      <c r="D58" s="41"/>
      <c r="E58" s="41"/>
      <c r="F58" s="41"/>
      <c r="G58" s="41"/>
      <c r="H58" s="24"/>
      <c r="I58" s="24"/>
      <c r="J58" s="24"/>
      <c r="K58" s="24"/>
      <c r="L58" s="24"/>
      <c r="M58" s="24"/>
      <c r="N58" s="24"/>
      <c r="O58" s="24"/>
      <c r="P58" s="24"/>
    </row>
    <row r="59" spans="1:16" x14ac:dyDescent="0.25">
      <c r="A59" s="21"/>
      <c r="B59" s="21"/>
      <c r="C59" s="21"/>
      <c r="D59" s="21"/>
      <c r="E59" s="21"/>
      <c r="F59" s="21"/>
      <c r="G59" s="21"/>
      <c r="H59" s="24"/>
      <c r="I59" s="24"/>
      <c r="J59" s="24"/>
      <c r="K59" s="24"/>
      <c r="L59" s="24"/>
      <c r="M59" s="24"/>
      <c r="N59" s="24"/>
      <c r="O59" s="24"/>
      <c r="P59" s="24"/>
    </row>
  </sheetData>
  <sheetProtection algorithmName="SHA-512" hashValue="do2GKyGCVuOug0oWd1bM0AWBG5q2yMoFA/DcZjfcYOHxLl/sRAxuMyXdn2GnfmRhI4Q2tSAJNctoDY2clt8vkA==" saltValue="6g2qVWJRYah1pXdbjgsKhg==" spinCount="100000" sheet="1" selectLockedCells="1"/>
  <mergeCells count="64">
    <mergeCell ref="C13:D13"/>
    <mergeCell ref="C15:D15"/>
    <mergeCell ref="C20:D20"/>
    <mergeCell ref="C22:D22"/>
    <mergeCell ref="C23:D23"/>
    <mergeCell ref="C21:D21"/>
    <mergeCell ref="C14:D14"/>
    <mergeCell ref="C16:D16"/>
    <mergeCell ref="C17:D17"/>
    <mergeCell ref="C19:D19"/>
    <mergeCell ref="C18:D18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54:P54"/>
    <mergeCell ref="M57:O57"/>
    <mergeCell ref="A47:C47"/>
    <mergeCell ref="G50:G54"/>
    <mergeCell ref="I50:P50"/>
    <mergeCell ref="I51:P51"/>
    <mergeCell ref="I52:P52"/>
    <mergeCell ref="I53:P53"/>
    <mergeCell ref="A50:F57"/>
    <mergeCell ref="K44:L44"/>
    <mergeCell ref="A45:O45"/>
    <mergeCell ref="A46:O46"/>
    <mergeCell ref="A48:P48"/>
    <mergeCell ref="C28:D28"/>
    <mergeCell ref="C29:D29"/>
    <mergeCell ref="C38:D38"/>
    <mergeCell ref="C33:D33"/>
    <mergeCell ref="C34:D34"/>
    <mergeCell ref="C41:D41"/>
    <mergeCell ref="C35:D35"/>
    <mergeCell ref="C36:D36"/>
    <mergeCell ref="C37:D37"/>
    <mergeCell ref="C39:D39"/>
    <mergeCell ref="C40:D40"/>
    <mergeCell ref="C27:D27"/>
    <mergeCell ref="C24:D24"/>
    <mergeCell ref="C30:D30"/>
    <mergeCell ref="C31:D31"/>
    <mergeCell ref="C32:D32"/>
    <mergeCell ref="C25:D25"/>
    <mergeCell ref="C26:D26"/>
  </mergeCells>
  <pageMargins left="0.23622047244094491" right="0.23622047244094491" top="0" bottom="0" header="0.31496062992125984" footer="0.31496062992125984"/>
  <pageSetup paperSize="9" scale="6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3" t="s">
        <v>50</v>
      </c>
      <c r="M2" s="143"/>
    </row>
    <row r="3" spans="1:14" x14ac:dyDescent="0.25">
      <c r="A3" s="5" t="s">
        <v>24</v>
      </c>
      <c r="B3" s="144" t="s">
        <v>25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26</v>
      </c>
      <c r="B4" s="144" t="s">
        <v>27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28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29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30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4" t="s">
        <v>31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32</v>
      </c>
      <c r="B9" s="144" t="s">
        <v>33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34</v>
      </c>
      <c r="B10" s="144" t="s">
        <v>35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36</v>
      </c>
      <c r="B11" s="144" t="s">
        <v>37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38</v>
      </c>
      <c r="B12" s="144" t="s">
        <v>39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40</v>
      </c>
      <c r="B13" s="144" t="s">
        <v>41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51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42</v>
      </c>
      <c r="B15" s="144" t="s">
        <v>43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44</v>
      </c>
      <c r="B16" s="144" t="s">
        <v>45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46</v>
      </c>
      <c r="B17" s="144" t="s">
        <v>47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48</v>
      </c>
      <c r="B18" s="144" t="s">
        <v>49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43" t="s">
        <v>61</v>
      </c>
      <c r="B19" s="145" t="s">
        <v>62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2022-01-31T10:03:53Z</cp:lastPrinted>
  <dcterms:created xsi:type="dcterms:W3CDTF">2012-08-13T12:29:09Z</dcterms:created>
  <dcterms:modified xsi:type="dcterms:W3CDTF">2022-01-31T10:04:15Z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