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HRADOK ťažba\DNS Ťažba\DNS TATRY - PALO\Tatry 2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ponuka'!$A$1:$P$57</definedName>
  </definedNames>
  <calcPr calcId="162913"/>
</workbook>
</file>

<file path=xl/calcChain.xml><?xml version="1.0" encoding="utf-8"?>
<calcChain xmlns="http://schemas.openxmlformats.org/spreadsheetml/2006/main">
  <c r="P21" i="1" l="1"/>
  <c r="P38" i="1" l="1"/>
  <c r="P19" i="1"/>
  <c r="P18" i="1"/>
  <c r="P17" i="1"/>
  <c r="P16" i="1"/>
  <c r="P15" i="1"/>
  <c r="P14" i="1"/>
  <c r="P37" i="1" l="1"/>
  <c r="P36" i="1"/>
  <c r="P39" i="1" l="1"/>
  <c r="P40" i="1"/>
  <c r="P31" i="1"/>
  <c r="P42" i="1" s="1"/>
  <c r="P32" i="1"/>
  <c r="P33" i="1"/>
  <c r="P24" i="1"/>
  <c r="P25" i="1"/>
  <c r="P26" i="1"/>
  <c r="P27" i="1"/>
  <c r="P28" i="1"/>
  <c r="P29" i="1"/>
  <c r="P30" i="1"/>
  <c r="P34" i="1"/>
  <c r="P35" i="1"/>
  <c r="P23" i="1" l="1"/>
  <c r="P22" i="1"/>
  <c r="P20" i="1" l="1"/>
  <c r="P13" i="1" l="1"/>
  <c r="Q29" i="1" l="1"/>
  <c r="Q28" i="1"/>
  <c r="Q26" i="1"/>
  <c r="Q22" i="1"/>
  <c r="P12" i="1"/>
  <c r="M42" i="1" l="1"/>
  <c r="H41" i="1" l="1"/>
  <c r="Q12" i="1" l="1"/>
  <c r="P44" i="1" l="1"/>
  <c r="Q42" i="1" l="1"/>
  <c r="P43" i="1"/>
</calcChain>
</file>

<file path=xl/sharedStrings.xml><?xml version="1.0" encoding="utf-8"?>
<sst xmlns="http://schemas.openxmlformats.org/spreadsheetml/2006/main" count="226" uniqueCount="152">
  <si>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</si>
  <si>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</si>
  <si>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</si>
  <si>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</si>
  <si>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</si>
  <si>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</si>
  <si>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</si>
  <si>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</si>
  <si>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</si>
  <si>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</si>
  <si>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</si>
  <si>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</si>
  <si>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</si>
  <si>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</si>
  <si>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</si>
  <si>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</si>
  <si>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</si>
  <si>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</si>
  <si>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</si>
  <si>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</si>
  <si>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</si>
  <si>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</si>
  <si>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</si>
  <si>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</si>
  <si>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</si>
  <si>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</si>
  <si>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</si>
  <si>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</si>
  <si>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</si>
  <si>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</si>
  <si>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</si>
  <si>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</si>
  <si>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</si>
  <si>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</si>
  <si>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</si>
  <si>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</si>
  <si>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</si>
  <si>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</si>
  <si>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</si>
  <si>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</si>
  <si>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</si>
  <si>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</si>
  <si>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</si>
  <si>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</si>
  <si>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</si>
  <si>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</si>
  <si>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</si>
  <si>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</si>
  <si>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</si>
  <si>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</si>
  <si>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</si>
  <si>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</si>
  <si>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</si>
  <si>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</si>
  <si>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</si>
  <si>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</si>
  <si>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</si>
  <si>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</si>
  <si>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</si>
  <si>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</si>
  <si>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</si>
  <si>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</si>
  <si>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</si>
  <si>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</si>
  <si>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</si>
  <si>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</si>
  <si>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</si>
  <si>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</si>
  <si>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</si>
  <si>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</si>
  <si>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ŤOÚ</t>
  </si>
  <si>
    <t>ŤVÚ +50</t>
  </si>
  <si>
    <t>ŤVÚ -50</t>
  </si>
  <si>
    <t>0,98/0,49</t>
  </si>
  <si>
    <t>LO Korytnica</t>
  </si>
  <si>
    <t>375/1110</t>
  </si>
  <si>
    <t>125/1110</t>
  </si>
  <si>
    <t>145/890</t>
  </si>
  <si>
    <t>85/50</t>
  </si>
  <si>
    <t>1387B00-2</t>
  </si>
  <si>
    <t>0,67/0,44</t>
  </si>
  <si>
    <t>70/1580</t>
  </si>
  <si>
    <t>LO Žarnovka</t>
  </si>
  <si>
    <t>210/380</t>
  </si>
  <si>
    <t>100/365</t>
  </si>
  <si>
    <t>0,64/0,43</t>
  </si>
  <si>
    <t>75/470</t>
  </si>
  <si>
    <t>1592A00-6</t>
  </si>
  <si>
    <t>80/1500</t>
  </si>
  <si>
    <t>1637B00-6</t>
  </si>
  <si>
    <t>35/140</t>
  </si>
  <si>
    <t>1645 11-5</t>
  </si>
  <si>
    <t>1,52/0,76</t>
  </si>
  <si>
    <t>1645 11-6</t>
  </si>
  <si>
    <t>1,60/0,80</t>
  </si>
  <si>
    <t>1653B00-7</t>
  </si>
  <si>
    <t>150/500</t>
  </si>
  <si>
    <t>1659 20-4</t>
  </si>
  <si>
    <t>100/150</t>
  </si>
  <si>
    <t>1660 11-7</t>
  </si>
  <si>
    <t>1,88/0,94</t>
  </si>
  <si>
    <t>50/380</t>
  </si>
  <si>
    <t>1660 12-8</t>
  </si>
  <si>
    <t>1,92/0,96</t>
  </si>
  <si>
    <t>110/100</t>
  </si>
  <si>
    <t>130/200</t>
  </si>
  <si>
    <t>170/140</t>
  </si>
  <si>
    <t>1374 10-1</t>
  </si>
  <si>
    <t>ŤNV roztr.</t>
  </si>
  <si>
    <t>1,14/0,57</t>
  </si>
  <si>
    <t>50/140</t>
  </si>
  <si>
    <t>1376B10-1</t>
  </si>
  <si>
    <t>1,47/0,73</t>
  </si>
  <si>
    <t>70/670</t>
  </si>
  <si>
    <t>1378 10-1</t>
  </si>
  <si>
    <t>ŤNV sustr.</t>
  </si>
  <si>
    <t>1,37/0,69</t>
  </si>
  <si>
    <t>Technológia:      1,2,3,4a,7</t>
  </si>
  <si>
    <t>1379B10-1</t>
  </si>
  <si>
    <t>0,89/0,45</t>
  </si>
  <si>
    <t>1379B10-2</t>
  </si>
  <si>
    <t>Technológia:      1,2,3,4d,4a,7</t>
  </si>
  <si>
    <t>150/30</t>
  </si>
  <si>
    <t>Technológia:      1,2,3,4d,4a,6,7</t>
  </si>
  <si>
    <t>1419 00-2</t>
  </si>
  <si>
    <t>Technológia:      1,2,4b,4a,6,7</t>
  </si>
  <si>
    <t>1420A10-2</t>
  </si>
  <si>
    <t>1421 10-2</t>
  </si>
  <si>
    <t>1462B00-4</t>
  </si>
  <si>
    <t>1497 00-5</t>
  </si>
  <si>
    <t>1260/137/1260</t>
  </si>
  <si>
    <t>1058B00-3</t>
  </si>
  <si>
    <t>Technológia:      1,2,4d,4a,6,7</t>
  </si>
  <si>
    <t>1066 00-3</t>
  </si>
  <si>
    <t>Technológia:      1,2,4a,4b,4a,6,7</t>
  </si>
  <si>
    <t>1100/200/900</t>
  </si>
  <si>
    <t>1609C10-3</t>
  </si>
  <si>
    <t>Technológia:      1,2,4e,4a,7</t>
  </si>
  <si>
    <t>Technológia:      1,2,3,4a,6,7</t>
  </si>
  <si>
    <t>1673D0-6</t>
  </si>
  <si>
    <t>Technológia:      1,2,4e,4a,6,7</t>
  </si>
  <si>
    <t>1673A00-5</t>
  </si>
  <si>
    <t>110/400</t>
  </si>
  <si>
    <t>1674B00-5</t>
  </si>
  <si>
    <t>Zmluva č.DNS/2/22/12/04</t>
  </si>
  <si>
    <t>1420B10-2</t>
  </si>
  <si>
    <t>110/855</t>
  </si>
  <si>
    <t>1065 00-3</t>
  </si>
  <si>
    <t>1674E00-6</t>
  </si>
  <si>
    <t xml:space="preserve">Lesnícke služby v ťažbovom procese na OZ Tatry, Lesná správa Liptovská Osada - výzva č. 2/2022   </t>
  </si>
  <si>
    <t>LESY Slovenskej republiky š.p.  organizačná zložka  OZ Tatry</t>
  </si>
  <si>
    <t>Celková cena Spolu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</si>
</sst>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5" xfId="0" applyFill="1" applyBorder="1" applyAlignment="1" applyProtection="1">
      <alignment horizontal="center" vertical="center"/>
    </xf>
    <xf numFmtId="3" fontId="10" fillId="3" borderId="25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7" xfId="0" applyFont="1" applyFill="1" applyBorder="1" applyProtection="1"/>
    <xf numFmtId="0" fontId="0" fillId="3" borderId="24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1" xfId="0" applyNumberFormat="1" applyFont="1" applyFill="1" applyBorder="1" applyAlignment="1" applyProtection="1">
      <alignment horizontal="center" vertical="center"/>
    </xf>
    <xf numFmtId="2" fontId="6" fillId="3" borderId="21" xfId="0" applyNumberFormat="1" applyFont="1" applyFill="1" applyBorder="1" applyAlignment="1" applyProtection="1">
      <alignment horizontal="center" vertical="center" wrapText="1"/>
    </xf>
    <xf numFmtId="4" fontId="10" fillId="3" borderId="25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3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4" xfId="0" applyNumberFormat="1" applyFont="1" applyFill="1" applyBorder="1" applyAlignment="1" applyProtection="1">
      <alignment horizontal="center" vertical="center"/>
    </xf>
    <xf numFmtId="0" fontId="15" fillId="0" borderId="21" xfId="0" applyFont="1" applyBorder="1"/>
    <xf numFmtId="0" fontId="15" fillId="0" borderId="1" xfId="0" applyFont="1" applyBorder="1"/>
    <xf numFmtId="0" fontId="6" fillId="3" borderId="19" xfId="0" applyFont="1" applyFill="1" applyBorder="1" applyAlignment="1" applyProtection="1">
      <alignment horizontal="center" vertical="center"/>
    </xf>
    <xf numFmtId="2" fontId="15" fillId="0" borderId="1" xfId="0" applyNumberFormat="1" applyFont="1" applyBorder="1" applyAlignment="1">
      <alignment horizontal="center"/>
    </xf>
    <xf numFmtId="2" fontId="15" fillId="0" borderId="21" xfId="0" applyNumberFormat="1" applyFont="1" applyBorder="1" applyAlignment="1">
      <alignment horizontal="center"/>
    </xf>
    <xf numFmtId="0" fontId="6" fillId="3" borderId="37" xfId="0" applyFont="1" applyFill="1" applyBorder="1" applyAlignment="1" applyProtection="1">
      <alignment horizontal="left" vertical="center"/>
    </xf>
    <xf numFmtId="0" fontId="6" fillId="3" borderId="1" xfId="0" applyFont="1" applyFill="1" applyBorder="1" applyAlignment="1" applyProtection="1">
      <alignment horizontal="left" vertical="center"/>
    </xf>
    <xf numFmtId="0" fontId="6" fillId="3" borderId="38" xfId="0" applyFont="1" applyFill="1" applyBorder="1" applyAlignment="1" applyProtection="1">
      <alignment horizontal="left" vertical="center"/>
    </xf>
    <xf numFmtId="4" fontId="6" fillId="2" borderId="29" xfId="0" applyNumberFormat="1" applyFont="1" applyFill="1" applyBorder="1" applyAlignment="1" applyProtection="1">
      <alignment horizontal="center" vertical="center"/>
      <protection locked="0"/>
    </xf>
    <xf numFmtId="4" fontId="5" fillId="4" borderId="27" xfId="0" applyNumberFormat="1" applyFont="1" applyFill="1" applyBorder="1" applyAlignment="1" applyProtection="1">
      <alignment horizontal="center" vertical="center"/>
    </xf>
    <xf numFmtId="0" fontId="6" fillId="4" borderId="5" xfId="0" applyFont="1" applyFill="1" applyBorder="1" applyAlignment="1" applyProtection="1">
      <alignment vertical="center" wrapText="1"/>
    </xf>
    <xf numFmtId="0" fontId="6" fillId="3" borderId="19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0" fillId="2" borderId="19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6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4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5" fillId="2" borderId="19" xfId="0" applyFont="1" applyFill="1" applyBorder="1" applyAlignment="1" applyProtection="1">
      <alignment horizontal="left"/>
    </xf>
    <xf numFmtId="0" fontId="5" fillId="2" borderId="15" xfId="0" applyFont="1" applyFill="1" applyBorder="1" applyAlignment="1" applyProtection="1">
      <alignment horizontal="left"/>
    </xf>
    <xf numFmtId="0" fontId="5" fillId="2" borderId="20" xfId="0" applyFont="1" applyFill="1" applyBorder="1" applyAlignment="1" applyProtection="1">
      <alignment horizontal="left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29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7"/>
  <sheetViews>
    <sheetView tabSelected="1" view="pageBreakPreview" topLeftCell="A13" zoomScale="60" zoomScaleNormal="100" workbookViewId="0">
      <selection activeCell="O31" sqref="O31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3.710937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18" t="s">
        <v>63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6" t="s">
        <v>67</v>
      </c>
      <c r="P1" s="15"/>
    </row>
    <row r="2" spans="1:18" ht="11.25" customHeight="1" x14ac:dyDescent="0.25">
      <c r="A2" s="13"/>
      <c r="B2" s="13"/>
      <c r="C2" s="13"/>
      <c r="D2" s="13"/>
      <c r="E2" s="62"/>
      <c r="F2" s="13"/>
      <c r="G2" s="13"/>
      <c r="H2" s="13"/>
      <c r="I2" s="13"/>
      <c r="J2" s="13"/>
      <c r="K2" s="13"/>
      <c r="L2" s="13"/>
      <c r="M2" s="13"/>
      <c r="N2" s="16" t="s">
        <v>68</v>
      </c>
      <c r="P2" s="15"/>
    </row>
    <row r="3" spans="1:18" ht="18" x14ac:dyDescent="0.25">
      <c r="A3" s="17" t="s">
        <v>0</v>
      </c>
      <c r="B3" s="13"/>
      <c r="C3" s="126" t="s">
        <v>149</v>
      </c>
      <c r="D3" s="127"/>
      <c r="E3" s="127"/>
      <c r="F3" s="127"/>
      <c r="G3" s="127"/>
      <c r="H3" s="127"/>
      <c r="I3" s="127"/>
      <c r="J3" s="127"/>
      <c r="K3" s="127"/>
      <c r="L3" s="127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62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21"/>
      <c r="G5" s="121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36" t="s">
        <v>150</v>
      </c>
      <c r="C6" s="137"/>
      <c r="D6" s="137"/>
      <c r="E6" s="137"/>
      <c r="F6" s="137"/>
      <c r="G6" s="138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22"/>
      <c r="C7" s="122"/>
      <c r="D7" s="122"/>
      <c r="E7" s="122"/>
      <c r="F7" s="122"/>
      <c r="G7" s="122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19" t="s">
        <v>144</v>
      </c>
      <c r="B8" s="120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44" t="s">
        <v>8</v>
      </c>
      <c r="B9" s="123" t="s">
        <v>2</v>
      </c>
      <c r="C9" s="134" t="s">
        <v>52</v>
      </c>
      <c r="D9" s="135"/>
      <c r="E9" s="112" t="s">
        <v>69</v>
      </c>
      <c r="F9" s="115" t="s">
        <v>3</v>
      </c>
      <c r="G9" s="116"/>
      <c r="H9" s="117"/>
      <c r="I9" s="128" t="s">
        <v>4</v>
      </c>
      <c r="J9" s="112" t="s">
        <v>5</v>
      </c>
      <c r="K9" s="128" t="s">
        <v>6</v>
      </c>
      <c r="L9" s="131" t="s">
        <v>7</v>
      </c>
      <c r="M9" s="112" t="s">
        <v>53</v>
      </c>
      <c r="N9" s="113" t="s">
        <v>59</v>
      </c>
      <c r="O9" s="99" t="s">
        <v>57</v>
      </c>
      <c r="P9" s="102" t="s">
        <v>58</v>
      </c>
    </row>
    <row r="10" spans="1:18" ht="21.75" customHeight="1" x14ac:dyDescent="0.25">
      <c r="A10" s="25"/>
      <c r="B10" s="124"/>
      <c r="C10" s="105" t="s">
        <v>66</v>
      </c>
      <c r="D10" s="106"/>
      <c r="E10" s="110"/>
      <c r="F10" s="109" t="s">
        <v>9</v>
      </c>
      <c r="G10" s="110" t="s">
        <v>10</v>
      </c>
      <c r="H10" s="112" t="s">
        <v>11</v>
      </c>
      <c r="I10" s="129"/>
      <c r="J10" s="110"/>
      <c r="K10" s="129"/>
      <c r="L10" s="132"/>
      <c r="M10" s="110"/>
      <c r="N10" s="114"/>
      <c r="O10" s="100"/>
      <c r="P10" s="103"/>
    </row>
    <row r="11" spans="1:18" ht="50.25" customHeight="1" thickBot="1" x14ac:dyDescent="0.3">
      <c r="A11" s="59"/>
      <c r="B11" s="125"/>
      <c r="C11" s="107"/>
      <c r="D11" s="108"/>
      <c r="E11" s="111"/>
      <c r="F11" s="107"/>
      <c r="G11" s="111"/>
      <c r="H11" s="111"/>
      <c r="I11" s="130"/>
      <c r="J11" s="111"/>
      <c r="K11" s="130"/>
      <c r="L11" s="133"/>
      <c r="M11" s="111"/>
      <c r="N11" s="108"/>
      <c r="O11" s="101"/>
      <c r="P11" s="104"/>
    </row>
    <row r="12" spans="1:18" hidden="1" x14ac:dyDescent="0.25">
      <c r="N12" s="58" t="s">
        <v>60</v>
      </c>
      <c r="O12" s="54"/>
      <c r="P12" s="46">
        <f>SUM(O12*H12)</f>
        <v>0</v>
      </c>
      <c r="Q12" s="12" t="str">
        <f>IF( P12=0," ", IF(100-((#REF!/P12)*100)&gt;20,"viac ako 20%",0))</f>
        <v xml:space="preserve"> </v>
      </c>
      <c r="R12" s="60">
        <v>44286</v>
      </c>
    </row>
    <row r="13" spans="1:18" x14ac:dyDescent="0.25">
      <c r="A13" s="64" t="s">
        <v>74</v>
      </c>
      <c r="B13" s="49" t="s">
        <v>107</v>
      </c>
      <c r="C13" s="75" t="s">
        <v>121</v>
      </c>
      <c r="D13" s="76"/>
      <c r="E13" s="63">
        <v>44926</v>
      </c>
      <c r="F13" s="51">
        <v>25</v>
      </c>
      <c r="G13" s="68"/>
      <c r="H13" s="51">
        <v>25</v>
      </c>
      <c r="I13" s="49" t="s">
        <v>108</v>
      </c>
      <c r="J13" s="49">
        <v>70</v>
      </c>
      <c r="K13" s="49" t="s">
        <v>109</v>
      </c>
      <c r="L13" s="55" t="s">
        <v>110</v>
      </c>
      <c r="M13" s="55">
        <v>400</v>
      </c>
      <c r="N13" s="57" t="s">
        <v>60</v>
      </c>
      <c r="O13" s="72"/>
      <c r="P13" s="47">
        <f t="shared" ref="P13:P40" si="0">SUM(O13*H13)</f>
        <v>0</v>
      </c>
      <c r="Q13" s="12"/>
      <c r="R13" s="60"/>
    </row>
    <row r="14" spans="1:18" x14ac:dyDescent="0.25">
      <c r="A14" s="64"/>
      <c r="B14" s="49" t="s">
        <v>111</v>
      </c>
      <c r="C14" s="75" t="s">
        <v>121</v>
      </c>
      <c r="D14" s="76"/>
      <c r="E14" s="63">
        <v>44926</v>
      </c>
      <c r="F14" s="51">
        <v>50</v>
      </c>
      <c r="G14" s="68"/>
      <c r="H14" s="51">
        <v>50</v>
      </c>
      <c r="I14" s="49" t="s">
        <v>108</v>
      </c>
      <c r="J14" s="49">
        <v>40</v>
      </c>
      <c r="K14" s="49" t="s">
        <v>112</v>
      </c>
      <c r="L14" s="55" t="s">
        <v>113</v>
      </c>
      <c r="M14" s="55">
        <v>796</v>
      </c>
      <c r="N14" s="57" t="s">
        <v>60</v>
      </c>
      <c r="O14" s="72"/>
      <c r="P14" s="47">
        <f t="shared" si="0"/>
        <v>0</v>
      </c>
      <c r="Q14" s="12"/>
      <c r="R14" s="60"/>
    </row>
    <row r="15" spans="1:18" x14ac:dyDescent="0.25">
      <c r="A15" s="65"/>
      <c r="B15" s="49" t="s">
        <v>114</v>
      </c>
      <c r="C15" s="75" t="s">
        <v>117</v>
      </c>
      <c r="D15" s="76"/>
      <c r="E15" s="63">
        <v>44926</v>
      </c>
      <c r="F15" s="51">
        <v>250</v>
      </c>
      <c r="G15" s="68"/>
      <c r="H15" s="51">
        <v>250</v>
      </c>
      <c r="I15" s="49" t="s">
        <v>115</v>
      </c>
      <c r="J15" s="49">
        <v>60</v>
      </c>
      <c r="K15" s="49" t="s">
        <v>116</v>
      </c>
      <c r="L15" s="55">
        <v>1240</v>
      </c>
      <c r="M15" s="55">
        <v>3687</v>
      </c>
      <c r="N15" s="57" t="s">
        <v>60</v>
      </c>
      <c r="O15" s="72"/>
      <c r="P15" s="47">
        <f t="shared" si="0"/>
        <v>0</v>
      </c>
      <c r="Q15" s="12"/>
      <c r="R15" s="60"/>
    </row>
    <row r="16" spans="1:18" x14ac:dyDescent="0.25">
      <c r="A16" s="64"/>
      <c r="B16" s="49" t="s">
        <v>118</v>
      </c>
      <c r="C16" s="75" t="s">
        <v>117</v>
      </c>
      <c r="D16" s="76"/>
      <c r="E16" s="63">
        <v>44926</v>
      </c>
      <c r="F16" s="51">
        <v>20</v>
      </c>
      <c r="G16" s="68"/>
      <c r="H16" s="51">
        <v>20</v>
      </c>
      <c r="I16" s="49" t="s">
        <v>115</v>
      </c>
      <c r="J16" s="49">
        <v>80</v>
      </c>
      <c r="K16" s="49" t="s">
        <v>119</v>
      </c>
      <c r="L16" s="55">
        <v>90</v>
      </c>
      <c r="M16" s="55">
        <v>269</v>
      </c>
      <c r="N16" s="57" t="s">
        <v>60</v>
      </c>
      <c r="O16" s="72"/>
      <c r="P16" s="47">
        <f t="shared" si="0"/>
        <v>0</v>
      </c>
      <c r="Q16" s="12"/>
      <c r="R16" s="60"/>
    </row>
    <row r="17" spans="1:18" x14ac:dyDescent="0.25">
      <c r="A17" s="64"/>
      <c r="B17" s="49" t="s">
        <v>120</v>
      </c>
      <c r="C17" s="75" t="s">
        <v>121</v>
      </c>
      <c r="D17" s="76"/>
      <c r="E17" s="63">
        <v>44926</v>
      </c>
      <c r="F17" s="51">
        <v>80</v>
      </c>
      <c r="G17" s="68"/>
      <c r="H17" s="51">
        <v>80</v>
      </c>
      <c r="I17" s="49" t="s">
        <v>115</v>
      </c>
      <c r="J17" s="49">
        <v>80</v>
      </c>
      <c r="K17" s="49" t="s">
        <v>119</v>
      </c>
      <c r="L17" s="55" t="s">
        <v>122</v>
      </c>
      <c r="M17" s="55">
        <v>1803</v>
      </c>
      <c r="N17" s="57" t="s">
        <v>60</v>
      </c>
      <c r="O17" s="72"/>
      <c r="P17" s="47">
        <f t="shared" si="0"/>
        <v>0</v>
      </c>
      <c r="Q17" s="12"/>
      <c r="R17" s="60"/>
    </row>
    <row r="18" spans="1:18" x14ac:dyDescent="0.25">
      <c r="A18" s="64"/>
      <c r="B18" s="49" t="s">
        <v>79</v>
      </c>
      <c r="C18" s="75" t="s">
        <v>123</v>
      </c>
      <c r="D18" s="76"/>
      <c r="E18" s="63">
        <v>44926</v>
      </c>
      <c r="F18" s="51">
        <v>393.81</v>
      </c>
      <c r="G18" s="68"/>
      <c r="H18" s="51">
        <v>393.81</v>
      </c>
      <c r="I18" s="49" t="s">
        <v>71</v>
      </c>
      <c r="J18" s="49">
        <v>65</v>
      </c>
      <c r="K18" s="49" t="s">
        <v>80</v>
      </c>
      <c r="L18" s="55" t="s">
        <v>81</v>
      </c>
      <c r="M18" s="55">
        <v>8768</v>
      </c>
      <c r="N18" s="57" t="s">
        <v>60</v>
      </c>
      <c r="O18" s="72"/>
      <c r="P18" s="47">
        <f t="shared" si="0"/>
        <v>0</v>
      </c>
      <c r="Q18" s="12"/>
      <c r="R18" s="60"/>
    </row>
    <row r="19" spans="1:18" x14ac:dyDescent="0.25">
      <c r="A19" s="64"/>
      <c r="B19" s="49" t="s">
        <v>124</v>
      </c>
      <c r="C19" s="75" t="s">
        <v>125</v>
      </c>
      <c r="D19" s="76"/>
      <c r="E19" s="63">
        <v>44926</v>
      </c>
      <c r="F19" s="51">
        <v>310.68</v>
      </c>
      <c r="G19" s="68"/>
      <c r="H19" s="51">
        <v>310.68</v>
      </c>
      <c r="I19" s="49" t="s">
        <v>71</v>
      </c>
      <c r="J19" s="49">
        <v>60</v>
      </c>
      <c r="K19" s="49">
        <v>0.42</v>
      </c>
      <c r="L19" s="55" t="s">
        <v>75</v>
      </c>
      <c r="M19" s="55">
        <v>13567</v>
      </c>
      <c r="N19" s="57" t="s">
        <v>60</v>
      </c>
      <c r="O19" s="72"/>
      <c r="P19" s="47">
        <f t="shared" si="0"/>
        <v>0</v>
      </c>
      <c r="Q19" s="12"/>
      <c r="R19" s="60"/>
    </row>
    <row r="20" spans="1:18" x14ac:dyDescent="0.25">
      <c r="A20" s="64"/>
      <c r="B20" s="49" t="s">
        <v>126</v>
      </c>
      <c r="C20" s="75" t="s">
        <v>125</v>
      </c>
      <c r="D20" s="76"/>
      <c r="E20" s="63">
        <v>44926</v>
      </c>
      <c r="F20" s="51">
        <v>381.46</v>
      </c>
      <c r="G20" s="68"/>
      <c r="H20" s="51">
        <v>381.46</v>
      </c>
      <c r="I20" s="49" t="s">
        <v>71</v>
      </c>
      <c r="J20" s="49">
        <v>55</v>
      </c>
      <c r="K20" s="49">
        <v>0.66</v>
      </c>
      <c r="L20" s="55" t="s">
        <v>76</v>
      </c>
      <c r="M20" s="55">
        <v>12738</v>
      </c>
      <c r="N20" s="56" t="s">
        <v>60</v>
      </c>
      <c r="O20" s="72"/>
      <c r="P20" s="47">
        <f t="shared" si="0"/>
        <v>0</v>
      </c>
      <c r="Q20" s="12"/>
      <c r="R20" s="60"/>
    </row>
    <row r="21" spans="1:18" x14ac:dyDescent="0.25">
      <c r="A21" s="64"/>
      <c r="B21" s="49" t="s">
        <v>145</v>
      </c>
      <c r="C21" s="75" t="s">
        <v>125</v>
      </c>
      <c r="D21" s="76"/>
      <c r="E21" s="63">
        <v>44926</v>
      </c>
      <c r="F21" s="51">
        <v>89.33</v>
      </c>
      <c r="G21" s="68"/>
      <c r="H21" s="51">
        <v>89.33</v>
      </c>
      <c r="I21" s="49" t="s">
        <v>70</v>
      </c>
      <c r="J21" s="49">
        <v>50</v>
      </c>
      <c r="K21" s="49">
        <v>0.95</v>
      </c>
      <c r="L21" s="55" t="s">
        <v>146</v>
      </c>
      <c r="M21" s="55">
        <v>2764</v>
      </c>
      <c r="N21" s="56" t="s">
        <v>60</v>
      </c>
      <c r="O21" s="72"/>
      <c r="P21" s="47">
        <f t="shared" si="0"/>
        <v>0</v>
      </c>
      <c r="Q21" s="12"/>
      <c r="R21" s="60"/>
    </row>
    <row r="22" spans="1:18" x14ac:dyDescent="0.25">
      <c r="A22" s="64"/>
      <c r="B22" s="49" t="s">
        <v>127</v>
      </c>
      <c r="C22" s="75" t="s">
        <v>125</v>
      </c>
      <c r="D22" s="76"/>
      <c r="E22" s="63">
        <v>44926</v>
      </c>
      <c r="F22" s="51">
        <v>542.30999999999995</v>
      </c>
      <c r="G22" s="68"/>
      <c r="H22" s="51">
        <v>542.30999999999995</v>
      </c>
      <c r="I22" s="49" t="s">
        <v>71</v>
      </c>
      <c r="J22" s="49">
        <v>45</v>
      </c>
      <c r="K22" s="49">
        <v>0.66</v>
      </c>
      <c r="L22" s="55" t="s">
        <v>77</v>
      </c>
      <c r="M22" s="55">
        <v>17855</v>
      </c>
      <c r="N22" s="56" t="s">
        <v>60</v>
      </c>
      <c r="O22" s="72"/>
      <c r="P22" s="47">
        <f t="shared" si="0"/>
        <v>0</v>
      </c>
      <c r="Q22" s="12" t="str">
        <f t="shared" ref="Q22:Q29" si="1">IF( P22=0," ", IF(100-((M22/P22)*100)&gt;20,"viac ako 20%",0))</f>
        <v xml:space="preserve"> </v>
      </c>
      <c r="R22" s="60"/>
    </row>
    <row r="23" spans="1:18" x14ac:dyDescent="0.25">
      <c r="A23" s="64"/>
      <c r="B23" s="49" t="s">
        <v>128</v>
      </c>
      <c r="C23" s="75" t="s">
        <v>137</v>
      </c>
      <c r="D23" s="76"/>
      <c r="E23" s="63">
        <v>44926</v>
      </c>
      <c r="F23" s="51"/>
      <c r="G23" s="68">
        <v>89.64</v>
      </c>
      <c r="H23" s="51">
        <v>89.64</v>
      </c>
      <c r="I23" s="49" t="s">
        <v>71</v>
      </c>
      <c r="J23" s="49">
        <v>65</v>
      </c>
      <c r="K23" s="49">
        <v>0.27</v>
      </c>
      <c r="L23" s="55" t="s">
        <v>78</v>
      </c>
      <c r="M23" s="55">
        <v>2371</v>
      </c>
      <c r="N23" s="56" t="s">
        <v>60</v>
      </c>
      <c r="O23" s="72"/>
      <c r="P23" s="47">
        <f t="shared" si="0"/>
        <v>0</v>
      </c>
      <c r="Q23" s="12"/>
      <c r="R23" s="60"/>
    </row>
    <row r="24" spans="1:18" x14ac:dyDescent="0.25">
      <c r="A24" s="64"/>
      <c r="B24" s="49" t="s">
        <v>129</v>
      </c>
      <c r="C24" s="75" t="s">
        <v>134</v>
      </c>
      <c r="D24" s="76"/>
      <c r="E24" s="63">
        <v>44926</v>
      </c>
      <c r="F24" s="51">
        <v>395.95</v>
      </c>
      <c r="G24" s="68">
        <v>66.180000000000007</v>
      </c>
      <c r="H24" s="51">
        <v>462.13</v>
      </c>
      <c r="I24" s="49" t="s">
        <v>71</v>
      </c>
      <c r="J24" s="49">
        <v>55</v>
      </c>
      <c r="K24" s="49">
        <v>0.62</v>
      </c>
      <c r="L24" s="55" t="s">
        <v>130</v>
      </c>
      <c r="M24" s="55">
        <v>13284</v>
      </c>
      <c r="N24" s="56" t="s">
        <v>60</v>
      </c>
      <c r="O24" s="72"/>
      <c r="P24" s="47">
        <f t="shared" si="0"/>
        <v>0</v>
      </c>
      <c r="Q24" s="12"/>
      <c r="R24" s="60"/>
    </row>
    <row r="25" spans="1:18" x14ac:dyDescent="0.25">
      <c r="A25" s="64" t="s">
        <v>82</v>
      </c>
      <c r="B25" s="49" t="s">
        <v>131</v>
      </c>
      <c r="C25" s="75" t="s">
        <v>132</v>
      </c>
      <c r="D25" s="76"/>
      <c r="E25" s="63">
        <v>44926</v>
      </c>
      <c r="F25" s="51">
        <v>125</v>
      </c>
      <c r="G25" s="68"/>
      <c r="H25" s="51">
        <v>125</v>
      </c>
      <c r="I25" s="49" t="s">
        <v>72</v>
      </c>
      <c r="J25" s="49">
        <v>35</v>
      </c>
      <c r="K25" s="52">
        <v>0.2</v>
      </c>
      <c r="L25" s="55" t="s">
        <v>83</v>
      </c>
      <c r="M25" s="55">
        <v>3495</v>
      </c>
      <c r="N25" s="56" t="s">
        <v>60</v>
      </c>
      <c r="O25" s="72"/>
      <c r="P25" s="47">
        <f t="shared" si="0"/>
        <v>0</v>
      </c>
      <c r="Q25" s="12"/>
      <c r="R25" s="60"/>
    </row>
    <row r="26" spans="1:18" x14ac:dyDescent="0.25">
      <c r="A26" s="65"/>
      <c r="B26" s="48" t="s">
        <v>147</v>
      </c>
      <c r="C26" s="75" t="s">
        <v>121</v>
      </c>
      <c r="D26" s="76"/>
      <c r="E26" s="63">
        <v>44926</v>
      </c>
      <c r="F26" s="50">
        <v>281.22000000000003</v>
      </c>
      <c r="G26" s="50"/>
      <c r="H26" s="50">
        <v>281.22000000000003</v>
      </c>
      <c r="I26" s="49" t="s">
        <v>70</v>
      </c>
      <c r="J26" s="49">
        <v>45</v>
      </c>
      <c r="K26" s="52" t="s">
        <v>73</v>
      </c>
      <c r="L26" s="55" t="s">
        <v>84</v>
      </c>
      <c r="M26" s="55">
        <v>4934</v>
      </c>
      <c r="N26" s="56" t="s">
        <v>60</v>
      </c>
      <c r="O26" s="72"/>
      <c r="P26" s="47">
        <f t="shared" si="0"/>
        <v>0</v>
      </c>
      <c r="Q26" s="12" t="str">
        <f t="shared" si="1"/>
        <v xml:space="preserve"> </v>
      </c>
      <c r="R26" s="60"/>
    </row>
    <row r="27" spans="1:18" x14ac:dyDescent="0.25">
      <c r="A27" s="65"/>
      <c r="B27" s="49" t="s">
        <v>133</v>
      </c>
      <c r="C27" s="75" t="s">
        <v>121</v>
      </c>
      <c r="D27" s="76"/>
      <c r="E27" s="63">
        <v>44926</v>
      </c>
      <c r="F27" s="50">
        <v>187.11</v>
      </c>
      <c r="G27" s="50"/>
      <c r="H27" s="51">
        <v>187.11</v>
      </c>
      <c r="I27" s="49" t="s">
        <v>70</v>
      </c>
      <c r="J27" s="49">
        <v>40</v>
      </c>
      <c r="K27" s="52" t="s">
        <v>85</v>
      </c>
      <c r="L27" s="55" t="s">
        <v>86</v>
      </c>
      <c r="M27" s="55">
        <v>3254</v>
      </c>
      <c r="N27" s="56" t="s">
        <v>60</v>
      </c>
      <c r="O27" s="72"/>
      <c r="P27" s="47">
        <f t="shared" si="0"/>
        <v>0</v>
      </c>
      <c r="Q27" s="12"/>
      <c r="R27" s="60"/>
    </row>
    <row r="28" spans="1:18" x14ac:dyDescent="0.25">
      <c r="A28" s="70"/>
      <c r="B28" s="48" t="s">
        <v>87</v>
      </c>
      <c r="C28" s="75" t="s">
        <v>134</v>
      </c>
      <c r="D28" s="76"/>
      <c r="E28" s="63">
        <v>44926</v>
      </c>
      <c r="F28" s="50">
        <v>328</v>
      </c>
      <c r="G28" s="50">
        <v>35</v>
      </c>
      <c r="H28" s="50">
        <v>363</v>
      </c>
      <c r="I28" s="49" t="s">
        <v>72</v>
      </c>
      <c r="J28" s="49">
        <v>55</v>
      </c>
      <c r="K28" s="48">
        <v>0.34</v>
      </c>
      <c r="L28" s="66" t="s">
        <v>135</v>
      </c>
      <c r="M28" s="66">
        <v>13572</v>
      </c>
      <c r="N28" s="56" t="s">
        <v>60</v>
      </c>
      <c r="O28" s="72"/>
      <c r="P28" s="47">
        <f t="shared" si="0"/>
        <v>0</v>
      </c>
      <c r="Q28" s="12" t="str">
        <f t="shared" si="1"/>
        <v xml:space="preserve"> </v>
      </c>
      <c r="R28" s="60"/>
    </row>
    <row r="29" spans="1:18" x14ac:dyDescent="0.25">
      <c r="A29" s="70"/>
      <c r="B29" s="49" t="s">
        <v>136</v>
      </c>
      <c r="C29" s="75" t="s">
        <v>132</v>
      </c>
      <c r="D29" s="76"/>
      <c r="E29" s="63">
        <v>44926</v>
      </c>
      <c r="F29" s="50">
        <v>95.36</v>
      </c>
      <c r="G29" s="67"/>
      <c r="H29" s="51">
        <v>95.36</v>
      </c>
      <c r="I29" s="49" t="s">
        <v>71</v>
      </c>
      <c r="J29" s="49">
        <v>50</v>
      </c>
      <c r="K29" s="49">
        <v>0.45</v>
      </c>
      <c r="L29" s="55" t="s">
        <v>88</v>
      </c>
      <c r="M29" s="55">
        <v>2078</v>
      </c>
      <c r="N29" s="56" t="s">
        <v>60</v>
      </c>
      <c r="O29" s="72"/>
      <c r="P29" s="47">
        <f t="shared" si="0"/>
        <v>0</v>
      </c>
      <c r="Q29" s="12" t="str">
        <f t="shared" si="1"/>
        <v xml:space="preserve"> </v>
      </c>
      <c r="R29" s="60"/>
    </row>
    <row r="30" spans="1:18" x14ac:dyDescent="0.25">
      <c r="A30" s="70"/>
      <c r="B30" s="49" t="s">
        <v>89</v>
      </c>
      <c r="C30" s="75" t="s">
        <v>132</v>
      </c>
      <c r="D30" s="76"/>
      <c r="E30" s="63">
        <v>44926</v>
      </c>
      <c r="F30" s="51">
        <v>77.09</v>
      </c>
      <c r="G30" s="68">
        <v>9.3000000000000007</v>
      </c>
      <c r="H30" s="51">
        <v>86.39</v>
      </c>
      <c r="I30" s="49" t="s">
        <v>71</v>
      </c>
      <c r="J30" s="49">
        <v>25</v>
      </c>
      <c r="K30" s="49">
        <v>0.44</v>
      </c>
      <c r="L30" s="55" t="s">
        <v>90</v>
      </c>
      <c r="M30" s="55">
        <v>1351</v>
      </c>
      <c r="N30" s="56" t="s">
        <v>60</v>
      </c>
      <c r="O30" s="72"/>
      <c r="P30" s="47">
        <f t="shared" si="0"/>
        <v>0</v>
      </c>
      <c r="Q30" s="12"/>
      <c r="R30" s="60"/>
    </row>
    <row r="31" spans="1:18" x14ac:dyDescent="0.25">
      <c r="A31" s="71"/>
      <c r="B31" s="49" t="s">
        <v>91</v>
      </c>
      <c r="C31" s="75" t="s">
        <v>138</v>
      </c>
      <c r="D31" s="76"/>
      <c r="E31" s="63">
        <v>44926</v>
      </c>
      <c r="F31" s="51">
        <v>47.91</v>
      </c>
      <c r="G31" s="68">
        <v>67.38</v>
      </c>
      <c r="H31" s="51">
        <v>115.29</v>
      </c>
      <c r="I31" s="49" t="s">
        <v>70</v>
      </c>
      <c r="J31" s="49">
        <v>75</v>
      </c>
      <c r="K31" s="49" t="s">
        <v>92</v>
      </c>
      <c r="L31" s="55">
        <v>1260</v>
      </c>
      <c r="M31" s="55">
        <v>1587</v>
      </c>
      <c r="N31" s="56" t="s">
        <v>60</v>
      </c>
      <c r="O31" s="72"/>
      <c r="P31" s="47">
        <f t="shared" si="0"/>
        <v>0</v>
      </c>
      <c r="Q31" s="12"/>
      <c r="R31" s="60"/>
    </row>
    <row r="32" spans="1:18" x14ac:dyDescent="0.25">
      <c r="A32" s="70"/>
      <c r="B32" s="49" t="s">
        <v>93</v>
      </c>
      <c r="C32" s="75" t="s">
        <v>138</v>
      </c>
      <c r="D32" s="76"/>
      <c r="E32" s="63">
        <v>44926</v>
      </c>
      <c r="F32" s="51">
        <v>35.15</v>
      </c>
      <c r="G32" s="68">
        <v>78.61</v>
      </c>
      <c r="H32" s="51">
        <v>113.76</v>
      </c>
      <c r="I32" s="49" t="s">
        <v>70</v>
      </c>
      <c r="J32" s="49">
        <v>75</v>
      </c>
      <c r="K32" s="49" t="s">
        <v>94</v>
      </c>
      <c r="L32" s="55">
        <v>1250</v>
      </c>
      <c r="M32" s="55">
        <v>1556</v>
      </c>
      <c r="N32" s="56" t="s">
        <v>60</v>
      </c>
      <c r="O32" s="72"/>
      <c r="P32" s="47">
        <f t="shared" si="0"/>
        <v>0</v>
      </c>
      <c r="Q32" s="12"/>
      <c r="R32" s="60"/>
    </row>
    <row r="33" spans="1:18" x14ac:dyDescent="0.25">
      <c r="A33" s="69"/>
      <c r="B33" s="49" t="s">
        <v>95</v>
      </c>
      <c r="C33" s="75" t="s">
        <v>140</v>
      </c>
      <c r="D33" s="76"/>
      <c r="E33" s="63">
        <v>44926</v>
      </c>
      <c r="F33" s="51">
        <v>0</v>
      </c>
      <c r="G33" s="68">
        <v>426.77</v>
      </c>
      <c r="H33" s="51">
        <v>426.77</v>
      </c>
      <c r="I33" s="49" t="s">
        <v>71</v>
      </c>
      <c r="J33" s="49">
        <v>70</v>
      </c>
      <c r="K33" s="49">
        <v>0.28999999999999998</v>
      </c>
      <c r="L33" s="55" t="s">
        <v>96</v>
      </c>
      <c r="M33" s="55">
        <v>12181</v>
      </c>
      <c r="N33" s="56" t="s">
        <v>60</v>
      </c>
      <c r="O33" s="72"/>
      <c r="P33" s="47">
        <f t="shared" si="0"/>
        <v>0</v>
      </c>
      <c r="Q33" s="12"/>
      <c r="R33" s="60"/>
    </row>
    <row r="34" spans="1:18" x14ac:dyDescent="0.25">
      <c r="A34" s="69"/>
      <c r="B34" s="49" t="s">
        <v>97</v>
      </c>
      <c r="C34" s="75" t="s">
        <v>132</v>
      </c>
      <c r="D34" s="76"/>
      <c r="E34" s="63">
        <v>44926</v>
      </c>
      <c r="F34" s="51">
        <v>19.23</v>
      </c>
      <c r="G34" s="68">
        <v>85.21</v>
      </c>
      <c r="H34" s="51">
        <v>104.44</v>
      </c>
      <c r="I34" s="49" t="s">
        <v>71</v>
      </c>
      <c r="J34" s="49">
        <v>40</v>
      </c>
      <c r="K34" s="52">
        <v>0.34</v>
      </c>
      <c r="L34" s="55" t="s">
        <v>98</v>
      </c>
      <c r="M34" s="55">
        <v>2589</v>
      </c>
      <c r="N34" s="56" t="s">
        <v>60</v>
      </c>
      <c r="O34" s="72"/>
      <c r="P34" s="47">
        <f t="shared" si="0"/>
        <v>0</v>
      </c>
      <c r="Q34" s="12"/>
      <c r="R34" s="60"/>
    </row>
    <row r="35" spans="1:18" x14ac:dyDescent="0.25">
      <c r="A35" s="69"/>
      <c r="B35" s="49" t="s">
        <v>99</v>
      </c>
      <c r="C35" s="75" t="s">
        <v>123</v>
      </c>
      <c r="D35" s="76"/>
      <c r="E35" s="63">
        <v>44926</v>
      </c>
      <c r="F35" s="51">
        <v>81.42</v>
      </c>
      <c r="G35" s="68">
        <v>78.2</v>
      </c>
      <c r="H35" s="51">
        <v>159.62</v>
      </c>
      <c r="I35" s="49" t="s">
        <v>70</v>
      </c>
      <c r="J35" s="49">
        <v>45</v>
      </c>
      <c r="K35" s="49" t="s">
        <v>100</v>
      </c>
      <c r="L35" s="55" t="s">
        <v>101</v>
      </c>
      <c r="M35" s="55">
        <v>2083</v>
      </c>
      <c r="N35" s="56" t="s">
        <v>60</v>
      </c>
      <c r="O35" s="72"/>
      <c r="P35" s="47">
        <f t="shared" si="0"/>
        <v>0</v>
      </c>
      <c r="Q35" s="12"/>
      <c r="R35" s="60"/>
    </row>
    <row r="36" spans="1:18" x14ac:dyDescent="0.25">
      <c r="A36" s="69"/>
      <c r="B36" s="49" t="s">
        <v>102</v>
      </c>
      <c r="C36" s="75" t="s">
        <v>138</v>
      </c>
      <c r="D36" s="76"/>
      <c r="E36" s="63">
        <v>44926</v>
      </c>
      <c r="F36" s="51">
        <v>58.29</v>
      </c>
      <c r="G36" s="68">
        <v>12.81</v>
      </c>
      <c r="H36" s="51">
        <v>71.099999999999994</v>
      </c>
      <c r="I36" s="49" t="s">
        <v>70</v>
      </c>
      <c r="J36" s="49">
        <v>45</v>
      </c>
      <c r="K36" s="49" t="s">
        <v>103</v>
      </c>
      <c r="L36" s="55">
        <v>810</v>
      </c>
      <c r="M36" s="55">
        <v>800</v>
      </c>
      <c r="N36" s="56" t="s">
        <v>60</v>
      </c>
      <c r="O36" s="72"/>
      <c r="P36" s="47">
        <f t="shared" si="0"/>
        <v>0</v>
      </c>
      <c r="Q36" s="12"/>
      <c r="R36" s="60"/>
    </row>
    <row r="37" spans="1:18" x14ac:dyDescent="0.25">
      <c r="A37" s="69"/>
      <c r="B37" s="49" t="s">
        <v>141</v>
      </c>
      <c r="C37" s="75" t="s">
        <v>140</v>
      </c>
      <c r="D37" s="76"/>
      <c r="E37" s="63">
        <v>44926</v>
      </c>
      <c r="F37" s="51">
        <v>5</v>
      </c>
      <c r="G37" s="68">
        <v>70</v>
      </c>
      <c r="H37" s="51">
        <v>75</v>
      </c>
      <c r="I37" s="49" t="s">
        <v>72</v>
      </c>
      <c r="J37" s="49">
        <v>50</v>
      </c>
      <c r="K37" s="49">
        <v>0.17</v>
      </c>
      <c r="L37" s="55" t="s">
        <v>104</v>
      </c>
      <c r="M37" s="55">
        <v>2249</v>
      </c>
      <c r="N37" s="56" t="s">
        <v>60</v>
      </c>
      <c r="O37" s="72"/>
      <c r="P37" s="47">
        <f t="shared" si="0"/>
        <v>0</v>
      </c>
      <c r="Q37" s="12"/>
      <c r="R37" s="60"/>
    </row>
    <row r="38" spans="1:18" x14ac:dyDescent="0.25">
      <c r="A38" s="69"/>
      <c r="B38" s="49" t="s">
        <v>139</v>
      </c>
      <c r="C38" s="75" t="s">
        <v>140</v>
      </c>
      <c r="D38" s="76"/>
      <c r="E38" s="63">
        <v>44926</v>
      </c>
      <c r="F38" s="51">
        <v>17.89</v>
      </c>
      <c r="G38" s="68">
        <v>220.69</v>
      </c>
      <c r="H38" s="51">
        <v>238.58</v>
      </c>
      <c r="I38" s="49" t="s">
        <v>71</v>
      </c>
      <c r="J38" s="49">
        <v>75</v>
      </c>
      <c r="K38" s="49">
        <v>0.25</v>
      </c>
      <c r="L38" s="55" t="s">
        <v>142</v>
      </c>
      <c r="M38" s="55">
        <v>6330</v>
      </c>
      <c r="N38" s="56" t="s">
        <v>60</v>
      </c>
      <c r="O38" s="72"/>
      <c r="P38" s="47">
        <f t="shared" si="0"/>
        <v>0</v>
      </c>
      <c r="Q38" s="12"/>
      <c r="R38" s="60"/>
    </row>
    <row r="39" spans="1:18" x14ac:dyDescent="0.25">
      <c r="A39" s="69"/>
      <c r="B39" s="49" t="s">
        <v>143</v>
      </c>
      <c r="C39" s="75" t="s">
        <v>137</v>
      </c>
      <c r="D39" s="76"/>
      <c r="E39" s="63">
        <v>44926</v>
      </c>
      <c r="F39" s="51">
        <v>3</v>
      </c>
      <c r="G39" s="68">
        <v>10</v>
      </c>
      <c r="H39" s="51">
        <v>13</v>
      </c>
      <c r="I39" s="49" t="s">
        <v>72</v>
      </c>
      <c r="J39" s="49">
        <v>50</v>
      </c>
      <c r="K39" s="52">
        <v>0.11</v>
      </c>
      <c r="L39" s="55" t="s">
        <v>105</v>
      </c>
      <c r="M39" s="55">
        <v>456</v>
      </c>
      <c r="N39" s="56" t="s">
        <v>60</v>
      </c>
      <c r="O39" s="72"/>
      <c r="P39" s="47">
        <f t="shared" si="0"/>
        <v>0</v>
      </c>
      <c r="Q39" s="12"/>
      <c r="R39" s="60"/>
    </row>
    <row r="40" spans="1:18" ht="15.75" thickBot="1" x14ac:dyDescent="0.3">
      <c r="A40" s="69"/>
      <c r="B40" s="49" t="s">
        <v>148</v>
      </c>
      <c r="C40" s="75" t="s">
        <v>137</v>
      </c>
      <c r="D40" s="76"/>
      <c r="E40" s="63">
        <v>44926</v>
      </c>
      <c r="F40" s="51">
        <v>10</v>
      </c>
      <c r="G40" s="68">
        <v>40</v>
      </c>
      <c r="H40" s="51">
        <v>50</v>
      </c>
      <c r="I40" s="49" t="s">
        <v>72</v>
      </c>
      <c r="J40" s="49">
        <v>80</v>
      </c>
      <c r="K40" s="49">
        <v>0.15</v>
      </c>
      <c r="L40" s="55" t="s">
        <v>106</v>
      </c>
      <c r="M40" s="55">
        <v>1501</v>
      </c>
      <c r="N40" s="56" t="s">
        <v>60</v>
      </c>
      <c r="O40" s="72"/>
      <c r="P40" s="47">
        <f t="shared" si="0"/>
        <v>0</v>
      </c>
      <c r="Q40" s="12"/>
      <c r="R40" s="60"/>
    </row>
    <row r="41" spans="1:18" ht="15.75" thickBot="1" x14ac:dyDescent="0.3">
      <c r="A41" s="26"/>
      <c r="B41" s="27"/>
      <c r="C41" s="28"/>
      <c r="D41" s="29"/>
      <c r="E41" s="29"/>
      <c r="F41" s="30"/>
      <c r="G41" s="30"/>
      <c r="H41" s="53">
        <f>SUM(H13:H40)</f>
        <v>5200</v>
      </c>
      <c r="I41" s="31"/>
      <c r="J41" s="27"/>
      <c r="K41" s="27"/>
      <c r="L41" s="28"/>
      <c r="M41" s="32"/>
      <c r="N41" s="33"/>
      <c r="O41" s="36"/>
      <c r="P41" s="37"/>
      <c r="Q41" s="12"/>
    </row>
    <row r="42" spans="1:18" ht="24.75" thickBot="1" x14ac:dyDescent="0.3">
      <c r="A42" s="45"/>
      <c r="B42" s="34"/>
      <c r="C42" s="34"/>
      <c r="D42" s="34"/>
      <c r="E42" s="34"/>
      <c r="F42" s="34"/>
      <c r="G42" s="34"/>
      <c r="H42" s="34"/>
      <c r="I42" s="34"/>
      <c r="J42" s="34"/>
      <c r="K42" s="77" t="s">
        <v>13</v>
      </c>
      <c r="L42" s="77"/>
      <c r="M42" s="37">
        <f>SUM(M13:M40)</f>
        <v>138318</v>
      </c>
      <c r="N42" s="35"/>
      <c r="O42" s="74" t="s">
        <v>151</v>
      </c>
      <c r="P42" s="73">
        <f>SUM(P13:P40)</f>
        <v>0</v>
      </c>
      <c r="Q42" s="12" t="str">
        <f>IF(P42&gt;M42,"prekročená cena","nižšia ako stanovená")</f>
        <v>nižšia ako stanovená</v>
      </c>
    </row>
    <row r="43" spans="1:18" ht="15.75" thickBot="1" x14ac:dyDescent="0.3">
      <c r="A43" s="78" t="s">
        <v>14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80"/>
      <c r="P43" s="32">
        <f>P44-P42</f>
        <v>0</v>
      </c>
    </row>
    <row r="44" spans="1:18" ht="15.75" thickBot="1" x14ac:dyDescent="0.3">
      <c r="A44" s="78" t="s">
        <v>15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80"/>
      <c r="P44" s="32">
        <f>IF("nie"=MID(I52,1,3),P42,(P42*1.2))</f>
        <v>0</v>
      </c>
    </row>
    <row r="45" spans="1:18" x14ac:dyDescent="0.25">
      <c r="A45" s="88" t="s">
        <v>16</v>
      </c>
      <c r="B45" s="88"/>
      <c r="C45" s="8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8" x14ac:dyDescent="0.25">
      <c r="A46" s="81" t="s">
        <v>64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</row>
    <row r="47" spans="1:18" ht="25.5" customHeight="1" x14ac:dyDescent="0.25">
      <c r="A47" s="39" t="s">
        <v>56</v>
      </c>
      <c r="B47" s="39"/>
      <c r="C47" s="39"/>
      <c r="D47" s="39"/>
      <c r="E47" s="61"/>
      <c r="F47" s="39"/>
      <c r="G47" s="39"/>
      <c r="H47" s="40" t="s">
        <v>54</v>
      </c>
      <c r="I47" s="39"/>
      <c r="J47" s="39"/>
      <c r="K47" s="41"/>
      <c r="L47" s="41"/>
      <c r="M47" s="41"/>
      <c r="N47" s="41"/>
      <c r="O47" s="41"/>
      <c r="P47" s="41"/>
    </row>
    <row r="48" spans="1:18" ht="15" customHeight="1" x14ac:dyDescent="0.25">
      <c r="A48" s="90" t="s">
        <v>65</v>
      </c>
      <c r="B48" s="91"/>
      <c r="C48" s="91"/>
      <c r="D48" s="91"/>
      <c r="E48" s="91"/>
      <c r="F48" s="92"/>
      <c r="G48" s="89" t="s">
        <v>55</v>
      </c>
      <c r="H48" s="42" t="s">
        <v>17</v>
      </c>
      <c r="I48" s="82"/>
      <c r="J48" s="83"/>
      <c r="K48" s="83"/>
      <c r="L48" s="83"/>
      <c r="M48" s="83"/>
      <c r="N48" s="83"/>
      <c r="O48" s="83"/>
      <c r="P48" s="84"/>
    </row>
    <row r="49" spans="1:16" x14ac:dyDescent="0.25">
      <c r="A49" s="93"/>
      <c r="B49" s="94"/>
      <c r="C49" s="94"/>
      <c r="D49" s="94"/>
      <c r="E49" s="94"/>
      <c r="F49" s="95"/>
      <c r="G49" s="89"/>
      <c r="H49" s="42" t="s">
        <v>18</v>
      </c>
      <c r="I49" s="82"/>
      <c r="J49" s="83"/>
      <c r="K49" s="83"/>
      <c r="L49" s="83"/>
      <c r="M49" s="83"/>
      <c r="N49" s="83"/>
      <c r="O49" s="83"/>
      <c r="P49" s="84"/>
    </row>
    <row r="50" spans="1:16" ht="18" customHeight="1" x14ac:dyDescent="0.25">
      <c r="A50" s="93"/>
      <c r="B50" s="94"/>
      <c r="C50" s="94"/>
      <c r="D50" s="94"/>
      <c r="E50" s="94"/>
      <c r="F50" s="95"/>
      <c r="G50" s="89"/>
      <c r="H50" s="42" t="s">
        <v>19</v>
      </c>
      <c r="I50" s="82"/>
      <c r="J50" s="83"/>
      <c r="K50" s="83"/>
      <c r="L50" s="83"/>
      <c r="M50" s="83"/>
      <c r="N50" s="83"/>
      <c r="O50" s="83"/>
      <c r="P50" s="84"/>
    </row>
    <row r="51" spans="1:16" x14ac:dyDescent="0.25">
      <c r="A51" s="93"/>
      <c r="B51" s="94"/>
      <c r="C51" s="94"/>
      <c r="D51" s="94"/>
      <c r="E51" s="94"/>
      <c r="F51" s="95"/>
      <c r="G51" s="89"/>
      <c r="H51" s="42" t="s">
        <v>20</v>
      </c>
      <c r="I51" s="82"/>
      <c r="J51" s="83"/>
      <c r="K51" s="83"/>
      <c r="L51" s="83"/>
      <c r="M51" s="83"/>
      <c r="N51" s="83"/>
      <c r="O51" s="83"/>
      <c r="P51" s="84"/>
    </row>
    <row r="52" spans="1:16" x14ac:dyDescent="0.25">
      <c r="A52" s="93"/>
      <c r="B52" s="94"/>
      <c r="C52" s="94"/>
      <c r="D52" s="94"/>
      <c r="E52" s="94"/>
      <c r="F52" s="95"/>
      <c r="G52" s="89"/>
      <c r="H52" s="42" t="s">
        <v>21</v>
      </c>
      <c r="I52" s="82"/>
      <c r="J52" s="83"/>
      <c r="K52" s="83"/>
      <c r="L52" s="83"/>
      <c r="M52" s="83"/>
      <c r="N52" s="83"/>
      <c r="O52" s="83"/>
      <c r="P52" s="84"/>
    </row>
    <row r="53" spans="1:16" x14ac:dyDescent="0.25">
      <c r="A53" s="93"/>
      <c r="B53" s="94"/>
      <c r="C53" s="94"/>
      <c r="D53" s="94"/>
      <c r="E53" s="94"/>
      <c r="F53" s="95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6" x14ac:dyDescent="0.25">
      <c r="A54" s="93"/>
      <c r="B54" s="94"/>
      <c r="C54" s="94"/>
      <c r="D54" s="94"/>
      <c r="E54" s="94"/>
      <c r="F54" s="95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6" x14ac:dyDescent="0.25">
      <c r="A55" s="96"/>
      <c r="B55" s="97"/>
      <c r="C55" s="97"/>
      <c r="D55" s="97"/>
      <c r="E55" s="97"/>
      <c r="F55" s="98"/>
      <c r="G55" s="41"/>
      <c r="H55" s="24"/>
      <c r="I55" s="18"/>
      <c r="J55" s="24"/>
      <c r="K55" s="24" t="s">
        <v>22</v>
      </c>
      <c r="L55" s="24"/>
      <c r="M55" s="85"/>
      <c r="N55" s="86"/>
      <c r="O55" s="87"/>
      <c r="P55" s="24"/>
    </row>
    <row r="56" spans="1:16" x14ac:dyDescent="0.25">
      <c r="A56" s="41"/>
      <c r="B56" s="41"/>
      <c r="C56" s="41"/>
      <c r="D56" s="41"/>
      <c r="E56" s="41"/>
      <c r="F56" s="41"/>
      <c r="G56" s="41"/>
      <c r="H56" s="24"/>
      <c r="I56" s="24"/>
      <c r="J56" s="24"/>
      <c r="K56" s="24"/>
      <c r="L56" s="24"/>
      <c r="M56" s="24"/>
      <c r="N56" s="24"/>
      <c r="O56" s="24"/>
      <c r="P56" s="24"/>
    </row>
    <row r="57" spans="1:16" x14ac:dyDescent="0.25">
      <c r="A57" s="21"/>
      <c r="B57" s="21"/>
      <c r="C57" s="21"/>
      <c r="D57" s="21"/>
      <c r="E57" s="21"/>
      <c r="F57" s="21"/>
      <c r="G57" s="21"/>
      <c r="H57" s="24"/>
      <c r="I57" s="24"/>
      <c r="J57" s="24"/>
      <c r="K57" s="24"/>
      <c r="L57" s="24"/>
      <c r="M57" s="24"/>
      <c r="N57" s="24"/>
      <c r="O57" s="24"/>
      <c r="P57" s="24"/>
    </row>
  </sheetData>
  <sheetProtection algorithmName="SHA-512" hashValue="46JhBZxMe8bArqk3E3Vbn++CA3QTecZIUs/LttuU1QvYzKWWHGTzw+meNlT6UYSO89LZ39DWj9NjtPgg+DriAA==" saltValue="MSsJty0llUH33IrTk2aQZQ==" spinCount="100000" sheet="1" selectLockedCells="1"/>
  <mergeCells count="63">
    <mergeCell ref="C30:D30"/>
    <mergeCell ref="C21:D21"/>
    <mergeCell ref="C40:D40"/>
    <mergeCell ref="C34:D34"/>
    <mergeCell ref="C35:D35"/>
    <mergeCell ref="C31:D31"/>
    <mergeCell ref="C32:D32"/>
    <mergeCell ref="C33:D33"/>
    <mergeCell ref="C38:D38"/>
    <mergeCell ref="C36:D36"/>
    <mergeCell ref="C37:D37"/>
    <mergeCell ref="C39:D39"/>
    <mergeCell ref="A1:M1"/>
    <mergeCell ref="A8:B8"/>
    <mergeCell ref="F5:G5"/>
    <mergeCell ref="B7:G7"/>
    <mergeCell ref="B9:B11"/>
    <mergeCell ref="M9:M11"/>
    <mergeCell ref="C3:L3"/>
    <mergeCell ref="I9:I11"/>
    <mergeCell ref="J9:J11"/>
    <mergeCell ref="K9:K11"/>
    <mergeCell ref="L9:L11"/>
    <mergeCell ref="C9:D9"/>
    <mergeCell ref="B6:G6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M55:O55"/>
    <mergeCell ref="A45:C45"/>
    <mergeCell ref="G48:G52"/>
    <mergeCell ref="I48:P48"/>
    <mergeCell ref="I49:P49"/>
    <mergeCell ref="I50:P50"/>
    <mergeCell ref="I51:P51"/>
    <mergeCell ref="A48:F55"/>
    <mergeCell ref="K42:L42"/>
    <mergeCell ref="A43:O43"/>
    <mergeCell ref="A44:O44"/>
    <mergeCell ref="A46:P46"/>
    <mergeCell ref="I52:P52"/>
    <mergeCell ref="C13:D13"/>
    <mergeCell ref="C22:D22"/>
    <mergeCell ref="C26:D26"/>
    <mergeCell ref="C28:D28"/>
    <mergeCell ref="C29:D29"/>
    <mergeCell ref="C27:D27"/>
    <mergeCell ref="C23:D23"/>
    <mergeCell ref="C24:D24"/>
    <mergeCell ref="C25:D25"/>
    <mergeCell ref="C20:D20"/>
    <mergeCell ref="C15:D15"/>
    <mergeCell ref="C16:D16"/>
    <mergeCell ref="C17:D17"/>
    <mergeCell ref="C18:D18"/>
    <mergeCell ref="C14:D14"/>
    <mergeCell ref="C19:D19"/>
  </mergeCells>
  <pageMargins left="0.23622047244094491" right="0.23622047244094491" top="0.19685039370078741" bottom="0.15748031496062992" header="0.31496062992125984" footer="0.31496062992125984"/>
  <pageSetup paperSize="9" scale="64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41" t="s">
        <v>50</v>
      </c>
      <c r="M2" s="141"/>
    </row>
    <row r="3" spans="1:14" x14ac:dyDescent="0.25">
      <c r="A3" s="5" t="s">
        <v>24</v>
      </c>
      <c r="B3" s="142" t="s">
        <v>25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14" x14ac:dyDescent="0.25">
      <c r="A4" s="5" t="s">
        <v>26</v>
      </c>
      <c r="B4" s="142" t="s">
        <v>27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</row>
    <row r="5" spans="1:14" x14ac:dyDescent="0.25">
      <c r="A5" s="5" t="s">
        <v>8</v>
      </c>
      <c r="B5" s="142" t="s">
        <v>28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</row>
    <row r="6" spans="1:14" x14ac:dyDescent="0.25">
      <c r="A6" s="5" t="s">
        <v>2</v>
      </c>
      <c r="B6" s="142" t="s">
        <v>29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</row>
    <row r="7" spans="1:14" x14ac:dyDescent="0.25">
      <c r="A7" s="6" t="s">
        <v>30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40"/>
    </row>
    <row r="8" spans="1:14" x14ac:dyDescent="0.25">
      <c r="A8" s="5" t="s">
        <v>12</v>
      </c>
      <c r="B8" s="142" t="s">
        <v>31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</row>
    <row r="9" spans="1:14" x14ac:dyDescent="0.25">
      <c r="A9" s="7" t="s">
        <v>32</v>
      </c>
      <c r="B9" s="142" t="s">
        <v>33</v>
      </c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</row>
    <row r="10" spans="1:14" x14ac:dyDescent="0.25">
      <c r="A10" s="7" t="s">
        <v>34</v>
      </c>
      <c r="B10" s="142" t="s">
        <v>35</v>
      </c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</row>
    <row r="11" spans="1:14" x14ac:dyDescent="0.25">
      <c r="A11" s="8" t="s">
        <v>36</v>
      </c>
      <c r="B11" s="142" t="s">
        <v>37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</row>
    <row r="12" spans="1:14" x14ac:dyDescent="0.25">
      <c r="A12" s="9" t="s">
        <v>38</v>
      </c>
      <c r="B12" s="142" t="s">
        <v>39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</row>
    <row r="13" spans="1:14" ht="24" customHeight="1" x14ac:dyDescent="0.25">
      <c r="A13" s="8" t="s">
        <v>40</v>
      </c>
      <c r="B13" s="142" t="s">
        <v>41</v>
      </c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</row>
    <row r="14" spans="1:14" ht="16.5" customHeight="1" x14ac:dyDescent="0.25">
      <c r="A14" s="8" t="s">
        <v>5</v>
      </c>
      <c r="B14" s="142" t="s">
        <v>51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</row>
    <row r="15" spans="1:14" x14ac:dyDescent="0.25">
      <c r="A15" s="8" t="s">
        <v>42</v>
      </c>
      <c r="B15" s="142" t="s">
        <v>43</v>
      </c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</row>
    <row r="16" spans="1:14" ht="38.25" x14ac:dyDescent="0.25">
      <c r="A16" s="10" t="s">
        <v>44</v>
      </c>
      <c r="B16" s="142" t="s">
        <v>45</v>
      </c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</row>
    <row r="17" spans="1:14" ht="28.5" customHeight="1" x14ac:dyDescent="0.25">
      <c r="A17" s="10" t="s">
        <v>46</v>
      </c>
      <c r="B17" s="142" t="s">
        <v>47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</row>
    <row r="18" spans="1:14" ht="27" customHeight="1" x14ac:dyDescent="0.25">
      <c r="A18" s="11" t="s">
        <v>48</v>
      </c>
      <c r="B18" s="142" t="s">
        <v>49</v>
      </c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</row>
    <row r="19" spans="1:14" ht="75" customHeight="1" x14ac:dyDescent="0.25">
      <c r="A19" s="43" t="s">
        <v>61</v>
      </c>
      <c r="B19" s="143" t="s">
        <v>62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2022-01-31T10:34:46Z</cp:lastPrinted>
  <dcterms:created xsi:type="dcterms:W3CDTF">2012-08-13T12:29:09Z</dcterms:created>
  <dcterms:modified xsi:type="dcterms:W3CDTF">2022-01-31T10:36:03Z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